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anovska\Desktop\"/>
    </mc:Choice>
  </mc:AlternateContent>
  <bookViews>
    <workbookView xWindow="0" yWindow="0" windowWidth="0" windowHeight="0"/>
  </bookViews>
  <sheets>
    <sheet name="Rekapitulace stavby" sheetId="1" r:id="rId1"/>
    <sheet name="01 - SO 01+ SO 04 Parkova..." sheetId="2" r:id="rId2"/>
    <sheet name="02 - SO 02 Přechod pro ch..." sheetId="3" r:id="rId3"/>
    <sheet name="03 - SO 03 Chodník pro pěší" sheetId="4" r:id="rId4"/>
    <sheet name="04 - SO 06 Řešení odvodu ..." sheetId="5" r:id="rId5"/>
    <sheet name="05 - SO 05 Veřejné osvětl..." sheetId="6" r:id="rId6"/>
    <sheet name="00 - VON" sheetId="7" r:id="rId7"/>
    <sheet name="Seznam figur" sheetId="8" r:id="rId8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'01 - SO 01+ SO 04 Parkova...'!$C$131:$K$312</definedName>
    <definedName name="_xlnm.Print_Area" localSheetId="1">'01 - SO 01+ SO 04 Parkova...'!$C$4:$J$76,'01 - SO 01+ SO 04 Parkova...'!$C$82:$J$113,'01 - SO 01+ SO 04 Parkova...'!$C$119:$K$312</definedName>
    <definedName name="_xlnm.Print_Titles" localSheetId="1">'01 - SO 01+ SO 04 Parkova...'!$131:$131</definedName>
    <definedName name="_xlnm._FilterDatabase" localSheetId="2" hidden="1">'02 - SO 02 Přechod pro ch...'!$C$131:$K$193</definedName>
    <definedName name="_xlnm.Print_Area" localSheetId="2">'02 - SO 02 Přechod pro ch...'!$C$4:$J$76,'02 - SO 02 Přechod pro ch...'!$C$82:$J$113,'02 - SO 02 Přechod pro ch...'!$C$119:$K$193</definedName>
    <definedName name="_xlnm.Print_Titles" localSheetId="2">'02 - SO 02 Přechod pro ch...'!$131:$131</definedName>
    <definedName name="_xlnm._FilterDatabase" localSheetId="3" hidden="1">'03 - SO 03 Chodník pro pěší'!$C$132:$K$289</definedName>
    <definedName name="_xlnm.Print_Area" localSheetId="3">'03 - SO 03 Chodník pro pěší'!$C$4:$J$76,'03 - SO 03 Chodník pro pěší'!$C$82:$J$114,'03 - SO 03 Chodník pro pěší'!$C$120:$K$289</definedName>
    <definedName name="_xlnm.Print_Titles" localSheetId="3">'03 - SO 03 Chodník pro pěší'!$132:$132</definedName>
    <definedName name="_xlnm._FilterDatabase" localSheetId="4" hidden="1">'04 - SO 06 Řešení odvodu ...'!$C$132:$K$288</definedName>
    <definedName name="_xlnm.Print_Area" localSheetId="4">'04 - SO 06 Řešení odvodu ...'!$C$4:$J$76,'04 - SO 06 Řešení odvodu ...'!$C$82:$J$114,'04 - SO 06 Řešení odvodu ...'!$C$120:$K$288</definedName>
    <definedName name="_xlnm.Print_Titles" localSheetId="4">'04 - SO 06 Řešení odvodu ...'!$132:$132</definedName>
    <definedName name="_xlnm._FilterDatabase" localSheetId="5" hidden="1">'05 - SO 05 Veřejné osvětl...'!$C$131:$K$184</definedName>
    <definedName name="_xlnm.Print_Area" localSheetId="5">'05 - SO 05 Veřejné osvětl...'!$C$4:$J$76,'05 - SO 05 Veřejné osvětl...'!$C$82:$J$113,'05 - SO 05 Veřejné osvětl...'!$C$119:$K$184</definedName>
    <definedName name="_xlnm.Print_Titles" localSheetId="5">'05 - SO 05 Veřejné osvětl...'!$131:$131</definedName>
    <definedName name="_xlnm._FilterDatabase" localSheetId="6" hidden="1">'00 - VON'!$C$131:$K$143</definedName>
    <definedName name="_xlnm.Print_Area" localSheetId="6">'00 - VON'!$C$4:$J$76,'00 - VON'!$C$82:$J$113,'00 - VON'!$C$119:$K$143</definedName>
    <definedName name="_xlnm.Print_Titles" localSheetId="6">'00 - VON'!$131:$131</definedName>
    <definedName name="_xlnm.Print_Area" localSheetId="7">'Seznam figur'!$C$4:$G$36</definedName>
    <definedName name="_xlnm.Print_Titles" localSheetId="7">'Seznam figur'!$9:$9</definedName>
  </definedNames>
  <calcPr/>
</workbook>
</file>

<file path=xl/calcChain.xml><?xml version="1.0" encoding="utf-8"?>
<calcChain xmlns="http://schemas.openxmlformats.org/spreadsheetml/2006/main">
  <c i="8" l="1" r="D7"/>
  <c i="7" r="J39"/>
  <c r="J38"/>
  <c i="1" r="AY100"/>
  <c i="7" r="J37"/>
  <c i="1" r="AX100"/>
  <c i="7" r="BI143"/>
  <c r="BH143"/>
  <c r="BG143"/>
  <c r="BF143"/>
  <c r="T143"/>
  <c r="T142"/>
  <c r="R143"/>
  <c r="R142"/>
  <c r="P143"/>
  <c r="P142"/>
  <c r="BI141"/>
  <c r="BH141"/>
  <c r="BG141"/>
  <c r="BF141"/>
  <c r="T141"/>
  <c r="T140"/>
  <c r="R141"/>
  <c r="R140"/>
  <c r="P141"/>
  <c r="P140"/>
  <c r="BI139"/>
  <c r="BH139"/>
  <c r="BG139"/>
  <c r="BF139"/>
  <c r="T139"/>
  <c r="T138"/>
  <c r="R139"/>
  <c r="R138"/>
  <c r="P139"/>
  <c r="P138"/>
  <c r="BI137"/>
  <c r="BH137"/>
  <c r="BG137"/>
  <c r="BF137"/>
  <c r="T137"/>
  <c r="T136"/>
  <c r="R137"/>
  <c r="R136"/>
  <c r="P137"/>
  <c r="P136"/>
  <c r="BI135"/>
  <c r="BH135"/>
  <c r="BG135"/>
  <c r="BF135"/>
  <c r="T135"/>
  <c r="T134"/>
  <c r="T133"/>
  <c r="T132"/>
  <c r="R135"/>
  <c r="R134"/>
  <c r="R133"/>
  <c r="R132"/>
  <c r="P135"/>
  <c r="P134"/>
  <c r="P133"/>
  <c r="P132"/>
  <c i="1" r="AU100"/>
  <c i="7" r="J129"/>
  <c r="J128"/>
  <c r="F128"/>
  <c r="F126"/>
  <c r="E124"/>
  <c r="BI111"/>
  <c r="BH111"/>
  <c r="BG111"/>
  <c r="BF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J92"/>
  <c r="J91"/>
  <c r="F91"/>
  <c r="F89"/>
  <c r="E87"/>
  <c r="J18"/>
  <c r="E18"/>
  <c r="F129"/>
  <c r="J17"/>
  <c r="J12"/>
  <c r="J126"/>
  <c r="E7"/>
  <c r="E85"/>
  <c i="6" r="J39"/>
  <c r="J38"/>
  <c i="1" r="AY99"/>
  <c i="6" r="J37"/>
  <c i="1" r="AX99"/>
  <c i="6" r="BI183"/>
  <c r="BH183"/>
  <c r="BG183"/>
  <c r="BF183"/>
  <c r="T183"/>
  <c r="T182"/>
  <c r="R183"/>
  <c r="R182"/>
  <c r="P183"/>
  <c r="P182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5"/>
  <c r="BH135"/>
  <c r="BG135"/>
  <c r="BF135"/>
  <c r="T135"/>
  <c r="T134"/>
  <c r="T133"/>
  <c r="R135"/>
  <c r="R134"/>
  <c r="R133"/>
  <c r="P135"/>
  <c r="P134"/>
  <c r="P133"/>
  <c r="J129"/>
  <c r="J128"/>
  <c r="F128"/>
  <c r="F126"/>
  <c r="E124"/>
  <c r="BI111"/>
  <c r="BH111"/>
  <c r="BG111"/>
  <c r="BF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J92"/>
  <c r="J91"/>
  <c r="F91"/>
  <c r="F89"/>
  <c r="E87"/>
  <c r="J18"/>
  <c r="E18"/>
  <c r="F92"/>
  <c r="J17"/>
  <c r="J12"/>
  <c r="J126"/>
  <c r="E7"/>
  <c r="E122"/>
  <c i="5" r="J39"/>
  <c r="J38"/>
  <c i="1" r="AY98"/>
  <c i="5" r="J37"/>
  <c i="1" r="AX98"/>
  <c i="5" r="BI287"/>
  <c r="BH287"/>
  <c r="BG287"/>
  <c r="BF287"/>
  <c r="T287"/>
  <c r="T286"/>
  <c r="R287"/>
  <c r="R286"/>
  <c r="P287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7"/>
  <c r="BH277"/>
  <c r="BG277"/>
  <c r="BF277"/>
  <c r="T277"/>
  <c r="R277"/>
  <c r="P277"/>
  <c r="BI274"/>
  <c r="BH274"/>
  <c r="BG274"/>
  <c r="BF274"/>
  <c r="T274"/>
  <c r="R274"/>
  <c r="P274"/>
  <c r="BI270"/>
  <c r="BH270"/>
  <c r="BG270"/>
  <c r="BF270"/>
  <c r="T270"/>
  <c r="R270"/>
  <c r="P270"/>
  <c r="BI266"/>
  <c r="BH266"/>
  <c r="BG266"/>
  <c r="BF266"/>
  <c r="T266"/>
  <c r="R266"/>
  <c r="P266"/>
  <c r="BI262"/>
  <c r="BH262"/>
  <c r="BG262"/>
  <c r="BF262"/>
  <c r="T262"/>
  <c r="R262"/>
  <c r="P262"/>
  <c r="BI261"/>
  <c r="BH261"/>
  <c r="BG261"/>
  <c r="BF261"/>
  <c r="T261"/>
  <c r="R261"/>
  <c r="P261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7"/>
  <c r="BH247"/>
  <c r="BG247"/>
  <c r="BF247"/>
  <c r="T247"/>
  <c r="R247"/>
  <c r="P247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2"/>
  <c r="BH212"/>
  <c r="BG212"/>
  <c r="BF212"/>
  <c r="T212"/>
  <c r="R212"/>
  <c r="P212"/>
  <c r="BI209"/>
  <c r="BH209"/>
  <c r="BG209"/>
  <c r="BF209"/>
  <c r="T209"/>
  <c r="R209"/>
  <c r="P209"/>
  <c r="BI205"/>
  <c r="BH205"/>
  <c r="BG205"/>
  <c r="BF205"/>
  <c r="T205"/>
  <c r="R205"/>
  <c r="P205"/>
  <c r="BI195"/>
  <c r="BH195"/>
  <c r="BG195"/>
  <c r="BF195"/>
  <c r="T195"/>
  <c r="T194"/>
  <c r="R195"/>
  <c r="R194"/>
  <c r="P195"/>
  <c r="P194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3"/>
  <c r="BH173"/>
  <c r="BG173"/>
  <c r="BF173"/>
  <c r="T173"/>
  <c r="R173"/>
  <c r="P173"/>
  <c r="BI169"/>
  <c r="BH169"/>
  <c r="BG169"/>
  <c r="BF169"/>
  <c r="T169"/>
  <c r="R169"/>
  <c r="P169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6"/>
  <c r="BH156"/>
  <c r="BG156"/>
  <c r="BF156"/>
  <c r="T156"/>
  <c r="R156"/>
  <c r="P156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J130"/>
  <c r="J129"/>
  <c r="F129"/>
  <c r="F127"/>
  <c r="E125"/>
  <c r="BI112"/>
  <c r="BH112"/>
  <c r="BG112"/>
  <c r="BF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J92"/>
  <c r="J91"/>
  <c r="F91"/>
  <c r="F89"/>
  <c r="E87"/>
  <c r="J18"/>
  <c r="E18"/>
  <c r="F130"/>
  <c r="J17"/>
  <c r="J12"/>
  <c r="J127"/>
  <c r="E7"/>
  <c r="E85"/>
  <c i="4" r="J39"/>
  <c r="J38"/>
  <c i="1" r="AY97"/>
  <c i="4" r="J37"/>
  <c i="1" r="AX97"/>
  <c i="4" r="BI289"/>
  <c r="BH289"/>
  <c r="BG289"/>
  <c r="BF289"/>
  <c r="T289"/>
  <c r="T288"/>
  <c r="R289"/>
  <c r="R288"/>
  <c r="P289"/>
  <c r="P288"/>
  <c r="BI287"/>
  <c r="BH287"/>
  <c r="BG287"/>
  <c r="BF287"/>
  <c r="T287"/>
  <c r="R287"/>
  <c r="P287"/>
  <c r="BI286"/>
  <c r="BH286"/>
  <c r="BG286"/>
  <c r="BF286"/>
  <c r="T286"/>
  <c r="R286"/>
  <c r="P286"/>
  <c r="BI284"/>
  <c r="BH284"/>
  <c r="BG284"/>
  <c r="BF284"/>
  <c r="T284"/>
  <c r="R284"/>
  <c r="P284"/>
  <c r="BI283"/>
  <c r="BH283"/>
  <c r="BG283"/>
  <c r="BF283"/>
  <c r="T283"/>
  <c r="R283"/>
  <c r="P283"/>
  <c r="BI279"/>
  <c r="BH279"/>
  <c r="BG279"/>
  <c r="BF279"/>
  <c r="T279"/>
  <c r="R279"/>
  <c r="P279"/>
  <c r="BI276"/>
  <c r="BH276"/>
  <c r="BG276"/>
  <c r="BF276"/>
  <c r="T276"/>
  <c r="R276"/>
  <c r="P276"/>
  <c r="BI275"/>
  <c r="BH275"/>
  <c r="BG275"/>
  <c r="BF275"/>
  <c r="T275"/>
  <c r="R275"/>
  <c r="P275"/>
  <c r="BI272"/>
  <c r="BH272"/>
  <c r="BG272"/>
  <c r="BF272"/>
  <c r="T272"/>
  <c r="R272"/>
  <c r="P272"/>
  <c r="BI269"/>
  <c r="BH269"/>
  <c r="BG269"/>
  <c r="BF269"/>
  <c r="T269"/>
  <c r="R269"/>
  <c r="P269"/>
  <c r="BI265"/>
  <c r="BH265"/>
  <c r="BG265"/>
  <c r="BF265"/>
  <c r="T265"/>
  <c r="R265"/>
  <c r="P265"/>
  <c r="BI264"/>
  <c r="BH264"/>
  <c r="BG264"/>
  <c r="BF264"/>
  <c r="T264"/>
  <c r="R264"/>
  <c r="P264"/>
  <c r="BI262"/>
  <c r="BH262"/>
  <c r="BG262"/>
  <c r="BF262"/>
  <c r="T262"/>
  <c r="R262"/>
  <c r="P262"/>
  <c r="BI258"/>
  <c r="BH258"/>
  <c r="BG258"/>
  <c r="BF258"/>
  <c r="T258"/>
  <c r="R258"/>
  <c r="P258"/>
  <c r="BI254"/>
  <c r="BH254"/>
  <c r="BG254"/>
  <c r="BF254"/>
  <c r="T254"/>
  <c r="R254"/>
  <c r="P254"/>
  <c r="BI250"/>
  <c r="BH250"/>
  <c r="BG250"/>
  <c r="BF250"/>
  <c r="T250"/>
  <c r="R250"/>
  <c r="P250"/>
  <c r="BI247"/>
  <c r="BH247"/>
  <c r="BG247"/>
  <c r="BF247"/>
  <c r="T247"/>
  <c r="R247"/>
  <c r="P247"/>
  <c r="BI242"/>
  <c r="BH242"/>
  <c r="BG242"/>
  <c r="BF242"/>
  <c r="T242"/>
  <c r="R242"/>
  <c r="P242"/>
  <c r="BI238"/>
  <c r="BH238"/>
  <c r="BG238"/>
  <c r="BF238"/>
  <c r="T238"/>
  <c r="R238"/>
  <c r="P238"/>
  <c r="BI235"/>
  <c r="BH235"/>
  <c r="BG235"/>
  <c r="BF235"/>
  <c r="T235"/>
  <c r="R235"/>
  <c r="P235"/>
  <c r="BI234"/>
  <c r="BH234"/>
  <c r="BG234"/>
  <c r="BF234"/>
  <c r="T234"/>
  <c r="R234"/>
  <c r="P234"/>
  <c r="BI230"/>
  <c r="BH230"/>
  <c r="BG230"/>
  <c r="BF230"/>
  <c r="T230"/>
  <c r="R230"/>
  <c r="P230"/>
  <c r="BI226"/>
  <c r="BH226"/>
  <c r="BG226"/>
  <c r="BF226"/>
  <c r="T226"/>
  <c r="R226"/>
  <c r="P226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3"/>
  <c r="BH213"/>
  <c r="BG213"/>
  <c r="BF213"/>
  <c r="T213"/>
  <c r="R213"/>
  <c r="P213"/>
  <c r="BI210"/>
  <c r="BH210"/>
  <c r="BG210"/>
  <c r="BF210"/>
  <c r="T210"/>
  <c r="R210"/>
  <c r="P210"/>
  <c r="BI208"/>
  <c r="BH208"/>
  <c r="BG208"/>
  <c r="BF208"/>
  <c r="T208"/>
  <c r="R208"/>
  <c r="P208"/>
  <c r="BI203"/>
  <c r="BH203"/>
  <c r="BG203"/>
  <c r="BF203"/>
  <c r="T203"/>
  <c r="R203"/>
  <c r="P203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5"/>
  <c r="BH175"/>
  <c r="BG175"/>
  <c r="BF175"/>
  <c r="T175"/>
  <c r="R175"/>
  <c r="P175"/>
  <c r="BI171"/>
  <c r="BH171"/>
  <c r="BG171"/>
  <c r="BF171"/>
  <c r="T171"/>
  <c r="R171"/>
  <c r="P171"/>
  <c r="BI167"/>
  <c r="BH167"/>
  <c r="BG167"/>
  <c r="BF167"/>
  <c r="T167"/>
  <c r="R167"/>
  <c r="P167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2"/>
  <c r="BH152"/>
  <c r="BG152"/>
  <c r="BF152"/>
  <c r="T152"/>
  <c r="R152"/>
  <c r="P152"/>
  <c r="BI148"/>
  <c r="BH148"/>
  <c r="BG148"/>
  <c r="BF148"/>
  <c r="T148"/>
  <c r="R148"/>
  <c r="P148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J130"/>
  <c r="J129"/>
  <c r="F129"/>
  <c r="F127"/>
  <c r="E125"/>
  <c r="BI112"/>
  <c r="BH112"/>
  <c r="BG112"/>
  <c r="BF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J92"/>
  <c r="J91"/>
  <c r="F91"/>
  <c r="F89"/>
  <c r="E87"/>
  <c r="J18"/>
  <c r="E18"/>
  <c r="F130"/>
  <c r="J17"/>
  <c r="J12"/>
  <c r="J127"/>
  <c r="E7"/>
  <c r="E85"/>
  <c i="3" r="J39"/>
  <c r="J38"/>
  <c i="1" r="AY96"/>
  <c i="3" r="J37"/>
  <c i="1" r="AX96"/>
  <c i="3" r="BI193"/>
  <c r="BH193"/>
  <c r="BG193"/>
  <c r="BF193"/>
  <c r="T193"/>
  <c r="T192"/>
  <c r="R193"/>
  <c r="R192"/>
  <c r="P193"/>
  <c r="P192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1"/>
  <c r="BH181"/>
  <c r="BG181"/>
  <c r="BF181"/>
  <c r="T181"/>
  <c r="R181"/>
  <c r="P181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R163"/>
  <c r="P163"/>
  <c r="BI159"/>
  <c r="BH159"/>
  <c r="BG159"/>
  <c r="BF159"/>
  <c r="T159"/>
  <c r="R159"/>
  <c r="P159"/>
  <c r="BI155"/>
  <c r="BH155"/>
  <c r="BG155"/>
  <c r="BF155"/>
  <c r="T155"/>
  <c r="R155"/>
  <c r="P155"/>
  <c r="BI152"/>
  <c r="BH152"/>
  <c r="BG152"/>
  <c r="BF152"/>
  <c r="T152"/>
  <c r="R152"/>
  <c r="P152"/>
  <c r="BI148"/>
  <c r="BH148"/>
  <c r="BG148"/>
  <c r="BF148"/>
  <c r="T148"/>
  <c r="R148"/>
  <c r="P148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J129"/>
  <c r="J128"/>
  <c r="F128"/>
  <c r="F126"/>
  <c r="E124"/>
  <c r="BI111"/>
  <c r="BH111"/>
  <c r="BG111"/>
  <c r="BF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J92"/>
  <c r="J91"/>
  <c r="F91"/>
  <c r="F89"/>
  <c r="E87"/>
  <c r="J18"/>
  <c r="E18"/>
  <c r="F92"/>
  <c r="J17"/>
  <c r="J12"/>
  <c r="J126"/>
  <c r="E7"/>
  <c r="E122"/>
  <c i="2" r="J39"/>
  <c r="J38"/>
  <c i="1" r="AY95"/>
  <c i="2" r="J37"/>
  <c i="1" r="AX95"/>
  <c i="2" r="BI312"/>
  <c r="BH312"/>
  <c r="BG312"/>
  <c r="BF312"/>
  <c r="T312"/>
  <c r="T311"/>
  <c r="R312"/>
  <c r="R311"/>
  <c r="P312"/>
  <c r="P311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4"/>
  <c r="BH304"/>
  <c r="BG304"/>
  <c r="BF304"/>
  <c r="T304"/>
  <c r="R304"/>
  <c r="P304"/>
  <c r="BI303"/>
  <c r="BH303"/>
  <c r="BG303"/>
  <c r="BF303"/>
  <c r="T303"/>
  <c r="R303"/>
  <c r="P303"/>
  <c r="BI301"/>
  <c r="BH301"/>
  <c r="BG301"/>
  <c r="BF301"/>
  <c r="T301"/>
  <c r="R301"/>
  <c r="P301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2"/>
  <c r="BH292"/>
  <c r="BG292"/>
  <c r="BF292"/>
  <c r="T292"/>
  <c r="R292"/>
  <c r="P292"/>
  <c r="BI289"/>
  <c r="BH289"/>
  <c r="BG289"/>
  <c r="BF289"/>
  <c r="T289"/>
  <c r="R289"/>
  <c r="P289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4"/>
  <c r="BH274"/>
  <c r="BG274"/>
  <c r="BF274"/>
  <c r="T274"/>
  <c r="R274"/>
  <c r="P274"/>
  <c r="BI271"/>
  <c r="BH271"/>
  <c r="BG271"/>
  <c r="BF271"/>
  <c r="T271"/>
  <c r="R271"/>
  <c r="P271"/>
  <c r="BI267"/>
  <c r="BH267"/>
  <c r="BG267"/>
  <c r="BF267"/>
  <c r="T267"/>
  <c r="R267"/>
  <c r="P267"/>
  <c r="BI265"/>
  <c r="BH265"/>
  <c r="BG265"/>
  <c r="BF265"/>
  <c r="T265"/>
  <c r="R265"/>
  <c r="P265"/>
  <c r="BI261"/>
  <c r="BH261"/>
  <c r="BG261"/>
  <c r="BF261"/>
  <c r="T261"/>
  <c r="R261"/>
  <c r="P261"/>
  <c r="BI257"/>
  <c r="BH257"/>
  <c r="BG257"/>
  <c r="BF257"/>
  <c r="T257"/>
  <c r="R257"/>
  <c r="P257"/>
  <c r="BI254"/>
  <c r="BH254"/>
  <c r="BG254"/>
  <c r="BF254"/>
  <c r="T254"/>
  <c r="R254"/>
  <c r="P254"/>
  <c r="BI252"/>
  <c r="BH252"/>
  <c r="BG252"/>
  <c r="BF252"/>
  <c r="T252"/>
  <c r="R252"/>
  <c r="P252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27"/>
  <c r="BH227"/>
  <c r="BG227"/>
  <c r="BF227"/>
  <c r="T227"/>
  <c r="R227"/>
  <c r="P227"/>
  <c r="BI223"/>
  <c r="BH223"/>
  <c r="BG223"/>
  <c r="BF223"/>
  <c r="T223"/>
  <c r="R223"/>
  <c r="P223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R202"/>
  <c r="P202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8"/>
  <c r="BH168"/>
  <c r="BG168"/>
  <c r="BF168"/>
  <c r="T168"/>
  <c r="R168"/>
  <c r="P168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48"/>
  <c r="BH148"/>
  <c r="BG148"/>
  <c r="BF148"/>
  <c r="T148"/>
  <c r="R148"/>
  <c r="P148"/>
  <c r="BI142"/>
  <c r="BH142"/>
  <c r="BG142"/>
  <c r="BF142"/>
  <c r="T142"/>
  <c r="R142"/>
  <c r="P142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J129"/>
  <c r="J128"/>
  <c r="F128"/>
  <c r="F126"/>
  <c r="E124"/>
  <c r="BI111"/>
  <c r="BH111"/>
  <c r="BG111"/>
  <c r="BF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BI106"/>
  <c r="BH106"/>
  <c r="BG106"/>
  <c r="BF106"/>
  <c r="BE106"/>
  <c r="J92"/>
  <c r="J91"/>
  <c r="F91"/>
  <c r="F89"/>
  <c r="E87"/>
  <c r="J18"/>
  <c r="E18"/>
  <c r="F129"/>
  <c r="J17"/>
  <c r="J12"/>
  <c r="J89"/>
  <c r="E7"/>
  <c r="E85"/>
  <c i="1" r="L90"/>
  <c r="AM90"/>
  <c r="AM89"/>
  <c r="L89"/>
  <c r="AM87"/>
  <c r="L87"/>
  <c r="L85"/>
  <c r="L84"/>
  <c i="7" r="J139"/>
  <c r="J137"/>
  <c i="6" r="J181"/>
  <c r="J179"/>
  <c r="J171"/>
  <c r="J170"/>
  <c r="J166"/>
  <c r="J163"/>
  <c r="BK162"/>
  <c r="BK161"/>
  <c r="BK158"/>
  <c r="J154"/>
  <c r="J151"/>
  <c r="BK149"/>
  <c r="BK147"/>
  <c r="J143"/>
  <c r="J138"/>
  <c i="5" r="BK284"/>
  <c r="BK282"/>
  <c r="BK281"/>
  <c r="J280"/>
  <c r="J257"/>
  <c r="BK247"/>
  <c r="J245"/>
  <c r="BK243"/>
  <c r="J239"/>
  <c r="J236"/>
  <c r="J233"/>
  <c r="J232"/>
  <c r="BK231"/>
  <c r="J230"/>
  <c r="BK224"/>
  <c r="BK189"/>
  <c r="J180"/>
  <c r="BK178"/>
  <c r="BK169"/>
  <c r="J148"/>
  <c r="BK142"/>
  <c r="J136"/>
  <c i="4" r="BK287"/>
  <c r="BK286"/>
  <c r="J284"/>
  <c r="J283"/>
  <c r="BK279"/>
  <c r="BK254"/>
  <c r="BK242"/>
  <c r="J220"/>
  <c r="BK214"/>
  <c r="J203"/>
  <c r="BK196"/>
  <c r="J188"/>
  <c r="BK182"/>
  <c r="J179"/>
  <c r="BK158"/>
  <c r="J145"/>
  <c r="BK144"/>
  <c r="J139"/>
  <c r="J136"/>
  <c i="3" r="J193"/>
  <c r="BK191"/>
  <c r="BK188"/>
  <c r="BK163"/>
  <c i="2" r="BK312"/>
  <c r="BK310"/>
  <c r="J304"/>
  <c r="BK282"/>
  <c r="BK257"/>
  <c r="J254"/>
  <c r="BK252"/>
  <c r="J247"/>
  <c r="BK243"/>
  <c r="J242"/>
  <c r="BK241"/>
  <c r="BK223"/>
  <c r="BK207"/>
  <c r="BK205"/>
  <c r="BK194"/>
  <c r="BK186"/>
  <c r="BK173"/>
  <c r="J168"/>
  <c r="BK154"/>
  <c r="J152"/>
  <c r="J138"/>
  <c r="BK135"/>
  <c i="7" r="J141"/>
  <c r="BK137"/>
  <c r="BK135"/>
  <c i="6" r="BK177"/>
  <c r="J174"/>
  <c r="BK170"/>
  <c r="J164"/>
  <c r="J161"/>
  <c r="J157"/>
  <c r="J155"/>
  <c r="BK152"/>
  <c r="J149"/>
  <c r="J148"/>
  <c r="J146"/>
  <c r="J141"/>
  <c r="BK138"/>
  <c i="5" r="BK270"/>
  <c r="BK266"/>
  <c r="BK255"/>
  <c r="J253"/>
  <c r="J251"/>
  <c r="BK245"/>
  <c r="BK238"/>
  <c r="J237"/>
  <c r="J234"/>
  <c r="BK232"/>
  <c r="BK230"/>
  <c r="BK222"/>
  <c r="BK218"/>
  <c r="BK209"/>
  <c r="BK195"/>
  <c r="BK191"/>
  <c r="BK180"/>
  <c r="BK177"/>
  <c r="J173"/>
  <c r="BK163"/>
  <c r="BK161"/>
  <c r="BK150"/>
  <c r="BK146"/>
  <c r="J138"/>
  <c i="4" r="J289"/>
  <c r="J286"/>
  <c r="BK265"/>
  <c r="J247"/>
  <c r="BK226"/>
  <c r="BK217"/>
  <c r="BK213"/>
  <c r="BK208"/>
  <c r="BK199"/>
  <c r="J178"/>
  <c r="BK171"/>
  <c r="BK163"/>
  <c r="BK148"/>
  <c i="3" r="J191"/>
  <c r="J190"/>
  <c r="BK181"/>
  <c r="J178"/>
  <c r="J176"/>
  <c r="J175"/>
  <c r="J168"/>
  <c r="J166"/>
  <c r="BK152"/>
  <c i="2" r="BK296"/>
  <c r="BK289"/>
  <c r="J274"/>
  <c r="BK267"/>
  <c r="J248"/>
  <c r="J237"/>
  <c r="J231"/>
  <c r="J223"/>
  <c r="BK222"/>
  <c r="BK210"/>
  <c r="J202"/>
  <c r="BK189"/>
  <c r="BK184"/>
  <c r="J183"/>
  <c r="BK180"/>
  <c r="BK171"/>
  <c r="BK162"/>
  <c r="BK157"/>
  <c r="J155"/>
  <c r="J154"/>
  <c r="J142"/>
  <c r="J136"/>
  <c r="J135"/>
  <c i="7" r="J143"/>
  <c r="BK141"/>
  <c r="BK139"/>
  <c r="J135"/>
  <c i="6" r="BK183"/>
  <c r="J177"/>
  <c r="J169"/>
  <c r="BK166"/>
  <c r="BK164"/>
  <c r="BK159"/>
  <c r="J156"/>
  <c r="BK155"/>
  <c r="BK151"/>
  <c r="BK148"/>
  <c r="J145"/>
  <c r="BK144"/>
  <c r="BK141"/>
  <c r="J140"/>
  <c r="BK139"/>
  <c r="J135"/>
  <c i="5" r="BK287"/>
  <c r="BK285"/>
  <c r="J284"/>
  <c r="J283"/>
  <c r="J282"/>
  <c r="J274"/>
  <c r="BK257"/>
  <c r="BK251"/>
  <c r="J244"/>
  <c r="BK239"/>
  <c r="BK237"/>
  <c r="BK234"/>
  <c r="J224"/>
  <c r="BK216"/>
  <c i="3" r="BK178"/>
  <c r="J141"/>
  <c r="J135"/>
  <c i="2" r="BK298"/>
  <c r="J296"/>
  <c r="BK292"/>
  <c r="BK285"/>
  <c r="J267"/>
  <c r="J261"/>
  <c r="BK249"/>
  <c r="BK248"/>
  <c r="J246"/>
  <c r="J245"/>
  <c r="BK244"/>
  <c r="BK237"/>
  <c r="BK227"/>
  <c r="J205"/>
  <c r="BK192"/>
  <c r="J187"/>
  <c r="J182"/>
  <c r="BK176"/>
  <c r="J162"/>
  <c r="J157"/>
  <c r="BK148"/>
  <c r="BK136"/>
  <c i="7" r="BK143"/>
  <c i="6" r="J183"/>
  <c r="BK179"/>
  <c r="BK174"/>
  <c r="J172"/>
  <c r="BK171"/>
  <c r="BK169"/>
  <c r="BK163"/>
  <c r="J159"/>
  <c r="J158"/>
  <c r="BK157"/>
  <c r="BK156"/>
  <c r="BK145"/>
  <c r="J144"/>
  <c r="BK140"/>
  <c r="J139"/>
  <c r="BK135"/>
  <c i="5" r="J285"/>
  <c r="J281"/>
  <c r="BK274"/>
  <c r="BK261"/>
  <c r="BK253"/>
  <c r="J243"/>
  <c r="BK236"/>
  <c r="J235"/>
  <c r="BK233"/>
  <c r="J228"/>
  <c r="BK226"/>
  <c r="J222"/>
  <c r="BK205"/>
  <c r="J195"/>
  <c r="J189"/>
  <c r="BK165"/>
  <c r="J161"/>
  <c r="BK156"/>
  <c r="J150"/>
  <c r="J146"/>
  <c r="J140"/>
  <c r="BK136"/>
  <c i="4" r="BK289"/>
  <c r="BK272"/>
  <c r="J262"/>
  <c r="J250"/>
  <c r="BK247"/>
  <c r="BK234"/>
  <c r="BK223"/>
  <c r="J217"/>
  <c r="J208"/>
  <c r="BK193"/>
  <c r="BK183"/>
  <c r="J182"/>
  <c r="BK179"/>
  <c r="BK175"/>
  <c r="BK145"/>
  <c i="3" r="J187"/>
  <c r="BK185"/>
  <c r="BK177"/>
  <c r="J174"/>
  <c r="BK171"/>
  <c r="J163"/>
  <c r="BK159"/>
  <c r="J155"/>
  <c r="BK148"/>
  <c i="2" r="J312"/>
  <c r="J310"/>
  <c r="J303"/>
  <c r="BK301"/>
  <c r="J285"/>
  <c r="J282"/>
  <c r="J279"/>
  <c r="BK276"/>
  <c r="BK265"/>
  <c r="BK254"/>
  <c r="J244"/>
  <c r="BK242"/>
  <c r="J234"/>
  <c r="J227"/>
  <c r="BK218"/>
  <c r="J184"/>
  <c r="BK182"/>
  <c r="J180"/>
  <c r="J179"/>
  <c r="J164"/>
  <c r="J163"/>
  <c r="BK155"/>
  <c r="BK152"/>
  <c r="J139"/>
  <c r="J137"/>
  <c i="6" r="BK181"/>
  <c r="BK172"/>
  <c r="J162"/>
  <c r="BK154"/>
  <c r="J152"/>
  <c r="J147"/>
  <c r="BK146"/>
  <c r="BK143"/>
  <c i="5" r="J287"/>
  <c r="BK283"/>
  <c r="BK280"/>
  <c r="J277"/>
  <c r="J266"/>
  <c r="J262"/>
  <c r="J261"/>
  <c r="BK244"/>
  <c r="J240"/>
  <c r="BK212"/>
  <c r="J209"/>
  <c r="J205"/>
  <c r="J193"/>
  <c r="J178"/>
  <c r="BK173"/>
  <c r="J165"/>
  <c r="J163"/>
  <c r="J156"/>
  <c r="BK140"/>
  <c i="4" r="J276"/>
  <c r="BK264"/>
  <c r="J258"/>
  <c r="J242"/>
  <c r="J238"/>
  <c r="BK235"/>
  <c r="J226"/>
  <c r="BK220"/>
  <c r="J214"/>
  <c r="BK210"/>
  <c r="BK203"/>
  <c r="J186"/>
  <c r="BK181"/>
  <c r="J167"/>
  <c r="BK166"/>
  <c r="J160"/>
  <c r="J155"/>
  <c r="BK152"/>
  <c r="J148"/>
  <c r="J142"/>
  <c r="BK136"/>
  <c i="3" r="BK176"/>
  <c r="BK166"/>
  <c r="J148"/>
  <c r="BK147"/>
  <c r="BK144"/>
  <c r="BK138"/>
  <c i="2" r="J308"/>
  <c r="BK303"/>
  <c r="J301"/>
  <c r="BK300"/>
  <c r="J292"/>
  <c r="J288"/>
  <c r="BK279"/>
  <c r="BK271"/>
  <c r="J257"/>
  <c r="J249"/>
  <c r="J241"/>
  <c r="BK234"/>
  <c r="BK231"/>
  <c r="J218"/>
  <c r="J214"/>
  <c r="J207"/>
  <c r="BK202"/>
  <c r="J194"/>
  <c r="BK187"/>
  <c r="J186"/>
  <c r="BK159"/>
  <c r="J151"/>
  <c i="5" r="BK277"/>
  <c r="J270"/>
  <c r="BK262"/>
  <c r="J255"/>
  <c r="J247"/>
  <c r="BK240"/>
  <c r="J238"/>
  <c r="BK235"/>
  <c r="J231"/>
  <c r="J226"/>
  <c r="J220"/>
  <c r="J218"/>
  <c r="BK193"/>
  <c r="J191"/>
  <c r="J177"/>
  <c r="J169"/>
  <c r="BK148"/>
  <c r="J142"/>
  <c r="BK138"/>
  <c i="4" r="J287"/>
  <c r="BK284"/>
  <c r="BK283"/>
  <c r="J279"/>
  <c r="BK276"/>
  <c r="J275"/>
  <c r="BK269"/>
  <c r="J264"/>
  <c r="BK258"/>
  <c r="BK238"/>
  <c r="BK230"/>
  <c r="J223"/>
  <c r="J213"/>
  <c r="J210"/>
  <c r="J190"/>
  <c r="BK188"/>
  <c r="BK186"/>
  <c r="J181"/>
  <c r="BK178"/>
  <c r="J171"/>
  <c r="BK167"/>
  <c r="J158"/>
  <c r="BK156"/>
  <c r="J152"/>
  <c r="J144"/>
  <c r="BK142"/>
  <c r="BK139"/>
  <c r="BK138"/>
  <c i="3" r="J188"/>
  <c r="J185"/>
  <c r="J181"/>
  <c r="J177"/>
  <c r="BK174"/>
  <c r="BK168"/>
  <c r="J159"/>
  <c r="BK155"/>
  <c r="J147"/>
  <c r="J138"/>
  <c r="BK135"/>
  <c i="2" r="BK309"/>
  <c r="BK308"/>
  <c r="BK304"/>
  <c r="J300"/>
  <c r="J298"/>
  <c r="J271"/>
  <c r="J265"/>
  <c r="BK246"/>
  <c r="J243"/>
  <c r="J222"/>
  <c r="J189"/>
  <c r="BK185"/>
  <c r="BK179"/>
  <c r="J176"/>
  <c r="BK164"/>
  <c r="BK151"/>
  <c r="J148"/>
  <c r="BK138"/>
  <c r="BK137"/>
  <c i="5" r="BK228"/>
  <c r="BK220"/>
  <c r="J216"/>
  <c r="J212"/>
  <c i="4" r="BK275"/>
  <c r="J272"/>
  <c r="J269"/>
  <c r="J265"/>
  <c r="BK262"/>
  <c r="J254"/>
  <c r="BK250"/>
  <c r="J235"/>
  <c r="J234"/>
  <c r="J230"/>
  <c r="J199"/>
  <c r="J196"/>
  <c r="J193"/>
  <c r="BK190"/>
  <c r="J183"/>
  <c r="J175"/>
  <c r="J166"/>
  <c r="J163"/>
  <c r="BK160"/>
  <c r="J156"/>
  <c r="BK155"/>
  <c r="J138"/>
  <c i="3" r="BK193"/>
  <c r="BK190"/>
  <c r="BK187"/>
  <c r="BK175"/>
  <c r="J171"/>
  <c r="J152"/>
  <c r="J144"/>
  <c r="BK141"/>
  <c i="2" r="J309"/>
  <c r="J289"/>
  <c r="BK288"/>
  <c r="J276"/>
  <c r="BK274"/>
  <c r="BK261"/>
  <c r="J252"/>
  <c r="BK247"/>
  <c r="BK245"/>
  <c r="BK214"/>
  <c r="J210"/>
  <c r="J192"/>
  <c r="J185"/>
  <c r="BK183"/>
  <c r="J173"/>
  <c r="J171"/>
  <c r="BK168"/>
  <c r="BK163"/>
  <c r="J159"/>
  <c r="BK142"/>
  <c r="BK139"/>
  <c i="1" r="AS94"/>
  <c i="2" l="1" r="BK134"/>
  <c r="P193"/>
  <c r="T193"/>
  <c r="R299"/>
  <c i="3" r="P158"/>
  <c r="R173"/>
  <c i="5" r="P204"/>
  <c i="2" r="T134"/>
  <c r="P240"/>
  <c r="P299"/>
  <c i="3" r="T134"/>
  <c r="BK173"/>
  <c r="J173"/>
  <c r="J100"/>
  <c r="P186"/>
  <c i="4" r="BK187"/>
  <c r="J187"/>
  <c r="J99"/>
  <c r="BK198"/>
  <c r="J198"/>
  <c r="J100"/>
  <c r="BK246"/>
  <c r="J246"/>
  <c r="J101"/>
  <c r="R282"/>
  <c i="2" r="P134"/>
  <c r="P133"/>
  <c r="P132"/>
  <c i="1" r="AU95"/>
  <c i="2" r="BK240"/>
  <c r="J240"/>
  <c r="J100"/>
  <c r="T299"/>
  <c i="3" r="BK158"/>
  <c r="J158"/>
  <c r="J99"/>
  <c r="P173"/>
  <c r="R186"/>
  <c i="4" r="P135"/>
  <c r="P198"/>
  <c r="R246"/>
  <c r="T282"/>
  <c i="5" r="P135"/>
  <c r="BK211"/>
  <c r="J211"/>
  <c r="J101"/>
  <c r="P246"/>
  <c i="6" r="BK137"/>
  <c r="R160"/>
  <c i="2" r="BK193"/>
  <c r="J193"/>
  <c r="J99"/>
  <c r="R240"/>
  <c r="BK299"/>
  <c r="J299"/>
  <c r="J101"/>
  <c i="3" r="P134"/>
  <c r="P133"/>
  <c r="P132"/>
  <c i="1" r="AU96"/>
  <c i="3" r="T158"/>
  <c r="T186"/>
  <c i="4" r="R135"/>
  <c r="P187"/>
  <c r="T198"/>
  <c r="BK282"/>
  <c r="J282"/>
  <c r="J102"/>
  <c i="5" r="BK135"/>
  <c r="J135"/>
  <c r="J98"/>
  <c r="T204"/>
  <c r="R246"/>
  <c i="6" r="BK160"/>
  <c r="J160"/>
  <c r="J101"/>
  <c i="5" r="T135"/>
  <c r="R211"/>
  <c r="T246"/>
  <c i="6" r="T137"/>
  <c i="2" r="R134"/>
  <c r="T240"/>
  <c i="3" r="R134"/>
  <c r="T173"/>
  <c i="4" r="T135"/>
  <c r="R187"/>
  <c r="T187"/>
  <c r="P246"/>
  <c r="P282"/>
  <c i="5" r="R135"/>
  <c r="R134"/>
  <c r="R133"/>
  <c r="BK204"/>
  <c r="J204"/>
  <c r="J100"/>
  <c r="R204"/>
  <c r="T211"/>
  <c i="6" r="P137"/>
  <c r="T160"/>
  <c i="2" r="R193"/>
  <c i="3" r="BK134"/>
  <c r="J134"/>
  <c r="J98"/>
  <c r="R158"/>
  <c r="BK186"/>
  <c r="J186"/>
  <c r="J101"/>
  <c i="4" r="BK135"/>
  <c r="J135"/>
  <c r="J98"/>
  <c r="R198"/>
  <c r="T246"/>
  <c i="5" r="P211"/>
  <c r="BK246"/>
  <c r="J246"/>
  <c r="J102"/>
  <c i="6" r="R137"/>
  <c r="R136"/>
  <c r="R132"/>
  <c r="P160"/>
  <c i="2" r="BE135"/>
  <c r="BE137"/>
  <c r="BE138"/>
  <c r="BE179"/>
  <c r="BE180"/>
  <c r="BE182"/>
  <c r="BE202"/>
  <c r="BE205"/>
  <c r="BE207"/>
  <c r="BE231"/>
  <c r="BE241"/>
  <c r="BE242"/>
  <c r="BE243"/>
  <c r="BE244"/>
  <c r="BE254"/>
  <c r="BE257"/>
  <c r="BE292"/>
  <c r="BE304"/>
  <c r="BE308"/>
  <c r="BE310"/>
  <c r="BE312"/>
  <c i="3" r="E85"/>
  <c r="BE138"/>
  <c r="BE152"/>
  <c r="BE168"/>
  <c r="BE177"/>
  <c r="BE191"/>
  <c i="4" r="F92"/>
  <c r="BE136"/>
  <c r="BE158"/>
  <c r="BE171"/>
  <c r="BE181"/>
  <c r="BE182"/>
  <c r="BE188"/>
  <c r="BE203"/>
  <c r="BE226"/>
  <c r="BE242"/>
  <c r="BE258"/>
  <c i="5" r="BE218"/>
  <c r="BE226"/>
  <c r="BE231"/>
  <c i="2" r="E122"/>
  <c r="BE139"/>
  <c r="BE154"/>
  <c r="BE155"/>
  <c r="BE157"/>
  <c r="BE282"/>
  <c r="BE285"/>
  <c r="BE288"/>
  <c r="BE303"/>
  <c i="3" r="J89"/>
  <c r="BE148"/>
  <c r="BE163"/>
  <c r="BE181"/>
  <c r="BE187"/>
  <c i="4" r="J89"/>
  <c r="BE145"/>
  <c r="BE148"/>
  <c r="BE155"/>
  <c r="BE166"/>
  <c r="BE175"/>
  <c r="BE183"/>
  <c r="BE196"/>
  <c r="BE286"/>
  <c i="5" r="BE140"/>
  <c r="BE156"/>
  <c r="BE178"/>
  <c r="BE195"/>
  <c r="BE209"/>
  <c r="BE224"/>
  <c r="BE233"/>
  <c r="BE234"/>
  <c r="BE237"/>
  <c r="BE239"/>
  <c r="BE245"/>
  <c r="BE253"/>
  <c r="BE266"/>
  <c i="2" r="F92"/>
  <c r="BE162"/>
  <c r="BE163"/>
  <c r="BE173"/>
  <c r="BE176"/>
  <c r="BE183"/>
  <c r="BE184"/>
  <c r="BE185"/>
  <c r="BE227"/>
  <c r="BE245"/>
  <c r="BE246"/>
  <c r="BE247"/>
  <c r="BE248"/>
  <c r="BE265"/>
  <c r="BE267"/>
  <c r="BE296"/>
  <c r="BE298"/>
  <c i="3" r="BE135"/>
  <c r="BE141"/>
  <c r="BE174"/>
  <c r="BE175"/>
  <c r="BE185"/>
  <c i="4" r="E123"/>
  <c r="BE163"/>
  <c r="BE179"/>
  <c r="BE199"/>
  <c r="BE208"/>
  <c r="BE217"/>
  <c r="BE223"/>
  <c r="BE234"/>
  <c r="BE247"/>
  <c r="BE254"/>
  <c r="BE262"/>
  <c r="BE289"/>
  <c i="5" r="F92"/>
  <c r="E123"/>
  <c r="BE136"/>
  <c r="BE146"/>
  <c r="BE150"/>
  <c r="BE161"/>
  <c r="BE169"/>
  <c r="BE177"/>
  <c r="BE191"/>
  <c r="BE243"/>
  <c r="BE274"/>
  <c r="BE281"/>
  <c r="BE285"/>
  <c i="6" r="J89"/>
  <c r="BE138"/>
  <c r="BE140"/>
  <c r="BE141"/>
  <c r="BE144"/>
  <c r="BE151"/>
  <c r="BE155"/>
  <c r="BE161"/>
  <c r="BE163"/>
  <c r="BE169"/>
  <c i="7" r="BE137"/>
  <c i="2" r="J126"/>
  <c r="BE136"/>
  <c r="BE142"/>
  <c r="BE148"/>
  <c r="BE151"/>
  <c r="BE159"/>
  <c r="BE168"/>
  <c r="BE186"/>
  <c r="BE187"/>
  <c r="BE210"/>
  <c r="BE214"/>
  <c r="BE252"/>
  <c r="BE300"/>
  <c i="3" r="F129"/>
  <c r="BE144"/>
  <c r="BE166"/>
  <c r="BE176"/>
  <c r="BE178"/>
  <c r="BE190"/>
  <c i="4" r="BE139"/>
  <c r="BE142"/>
  <c r="BE144"/>
  <c r="BE214"/>
  <c r="BE220"/>
  <c r="BE230"/>
  <c r="BE265"/>
  <c r="BE269"/>
  <c r="BE283"/>
  <c i="5" r="J89"/>
  <c r="BE138"/>
  <c r="BE163"/>
  <c r="BE173"/>
  <c r="BE180"/>
  <c r="BE230"/>
  <c r="BE232"/>
  <c r="BE240"/>
  <c r="BE251"/>
  <c r="BE257"/>
  <c r="BE282"/>
  <c r="BE287"/>
  <c r="BK194"/>
  <c r="J194"/>
  <c r="J99"/>
  <c i="6" r="E85"/>
  <c r="BE143"/>
  <c r="BE146"/>
  <c r="BE149"/>
  <c r="BE166"/>
  <c r="BE181"/>
  <c r="BK134"/>
  <c r="J134"/>
  <c r="J98"/>
  <c r="BK182"/>
  <c r="J182"/>
  <c r="J102"/>
  <c i="7" r="J89"/>
  <c r="E122"/>
  <c r="BE141"/>
  <c i="2" r="BE164"/>
  <c r="BE171"/>
  <c r="BE189"/>
  <c r="BE194"/>
  <c r="BE222"/>
  <c r="BE223"/>
  <c r="BE271"/>
  <c r="BE274"/>
  <c r="BE276"/>
  <c r="BE279"/>
  <c i="3" r="BE147"/>
  <c i="5" r="BE212"/>
  <c r="BE222"/>
  <c r="BE236"/>
  <c r="BE238"/>
  <c r="BE247"/>
  <c r="BE261"/>
  <c r="BE270"/>
  <c r="BE280"/>
  <c i="6" r="BE147"/>
  <c r="BE152"/>
  <c r="BE157"/>
  <c r="BE159"/>
  <c r="BE162"/>
  <c r="BE170"/>
  <c r="BE171"/>
  <c r="BE174"/>
  <c r="BE179"/>
  <c i="7" r="F92"/>
  <c i="2" r="BE152"/>
  <c r="BE218"/>
  <c r="BE261"/>
  <c r="BK311"/>
  <c r="J311"/>
  <c r="J102"/>
  <c i="3" r="BE155"/>
  <c r="BE159"/>
  <c r="BE171"/>
  <c r="BE188"/>
  <c r="BK192"/>
  <c r="J192"/>
  <c r="J102"/>
  <c i="4" r="BE160"/>
  <c r="BE167"/>
  <c r="BE264"/>
  <c r="BE279"/>
  <c r="BE284"/>
  <c r="BE287"/>
  <c r="BK288"/>
  <c r="J288"/>
  <c r="J103"/>
  <c i="5" r="BE142"/>
  <c r="BE148"/>
  <c r="BE189"/>
  <c r="BE193"/>
  <c r="BE205"/>
  <c r="BE220"/>
  <c r="BE244"/>
  <c r="BE262"/>
  <c r="BE284"/>
  <c i="6" r="F129"/>
  <c r="BE135"/>
  <c r="BE139"/>
  <c r="BE145"/>
  <c r="BE154"/>
  <c r="BE158"/>
  <c r="BE172"/>
  <c i="7" r="BE139"/>
  <c r="BE143"/>
  <c i="2" r="BE192"/>
  <c r="BE234"/>
  <c r="BE237"/>
  <c r="BE249"/>
  <c r="BE289"/>
  <c r="BE301"/>
  <c r="BE309"/>
  <c i="3" r="BE193"/>
  <c i="4" r="BE138"/>
  <c r="BE152"/>
  <c r="BE156"/>
  <c r="BE178"/>
  <c r="BE186"/>
  <c r="BE190"/>
  <c r="BE193"/>
  <c r="BE210"/>
  <c r="BE213"/>
  <c r="BE235"/>
  <c r="BE238"/>
  <c r="BE250"/>
  <c r="BE272"/>
  <c r="BE275"/>
  <c r="BE276"/>
  <c i="5" r="BE165"/>
  <c r="BE216"/>
  <c r="BE228"/>
  <c r="BE235"/>
  <c r="BE255"/>
  <c r="BE277"/>
  <c r="BE283"/>
  <c r="BK286"/>
  <c r="J286"/>
  <c r="J103"/>
  <c i="6" r="BE148"/>
  <c r="BE156"/>
  <c r="BE164"/>
  <c r="BE177"/>
  <c r="BE183"/>
  <c i="7" r="BE135"/>
  <c r="BK134"/>
  <c r="J134"/>
  <c r="J98"/>
  <c r="BK136"/>
  <c r="J136"/>
  <c r="J99"/>
  <c r="BK138"/>
  <c r="J138"/>
  <c r="J100"/>
  <c r="BK140"/>
  <c r="J140"/>
  <c r="J101"/>
  <c r="BK142"/>
  <c r="J142"/>
  <c r="J102"/>
  <c i="2" r="F39"/>
  <c i="1" r="BD95"/>
  <c i="3" r="F37"/>
  <c i="1" r="BB96"/>
  <c i="5" r="F38"/>
  <c i="1" r="BC98"/>
  <c i="6" r="F39"/>
  <c i="1" r="BD99"/>
  <c i="7" r="F39"/>
  <c i="1" r="BD100"/>
  <c i="4" r="F36"/>
  <c i="1" r="BA97"/>
  <c i="3" r="J36"/>
  <c i="1" r="AW96"/>
  <c i="5" r="F39"/>
  <c i="1" r="BD98"/>
  <c i="4" r="F38"/>
  <c i="1" r="BC97"/>
  <c i="4" r="F37"/>
  <c i="1" r="BB97"/>
  <c i="4" r="F39"/>
  <c i="1" r="BD97"/>
  <c i="7" r="F38"/>
  <c i="1" r="BC100"/>
  <c i="7" r="F36"/>
  <c i="1" r="BA100"/>
  <c i="7" r="F37"/>
  <c i="1" r="BB100"/>
  <c i="6" r="F38"/>
  <c i="1" r="BC99"/>
  <c i="3" r="F38"/>
  <c i="1" r="BC96"/>
  <c i="4" r="J36"/>
  <c i="1" r="AW97"/>
  <c i="3" r="F39"/>
  <c i="1" r="BD96"/>
  <c i="5" r="F37"/>
  <c i="1" r="BB98"/>
  <c i="5" r="J36"/>
  <c i="1" r="AW98"/>
  <c i="2" r="F36"/>
  <c i="1" r="BA95"/>
  <c i="3" r="F36"/>
  <c i="1" r="BA96"/>
  <c i="6" r="F37"/>
  <c i="1" r="BB99"/>
  <c i="6" r="J36"/>
  <c i="1" r="AW99"/>
  <c i="2" r="J36"/>
  <c i="1" r="AW95"/>
  <c i="5" r="F36"/>
  <c i="1" r="BA98"/>
  <c i="6" r="F36"/>
  <c i="1" r="BA99"/>
  <c i="7" r="J36"/>
  <c i="1" r="AW100"/>
  <c i="2" r="F38"/>
  <c i="1" r="BC95"/>
  <c i="2" r="F37"/>
  <c i="1" r="BB95"/>
  <c i="5" l="1" r="P134"/>
  <c r="P133"/>
  <c i="1" r="AU98"/>
  <c i="3" r="R133"/>
  <c r="R132"/>
  <c i="4" r="R134"/>
  <c r="R133"/>
  <c i="2" r="R133"/>
  <c r="R132"/>
  <c i="4" r="T134"/>
  <c r="T133"/>
  <c i="6" r="T136"/>
  <c r="T132"/>
  <c r="BK136"/>
  <c r="J136"/>
  <c r="J99"/>
  <c i="2" r="T133"/>
  <c r="T132"/>
  <c i="6" r="P136"/>
  <c r="P132"/>
  <c i="1" r="AU99"/>
  <c i="5" r="T134"/>
  <c r="T133"/>
  <c i="4" r="P134"/>
  <c r="P133"/>
  <c i="1" r="AU97"/>
  <c i="3" r="T133"/>
  <c r="T132"/>
  <c i="2" r="BK133"/>
  <c r="J133"/>
  <c r="J97"/>
  <c r="J134"/>
  <c r="J98"/>
  <c i="3" r="BK133"/>
  <c r="BK132"/>
  <c r="J132"/>
  <c r="J96"/>
  <c r="J30"/>
  <c i="4" r="BK134"/>
  <c r="J134"/>
  <c r="J97"/>
  <c i="6" r="J137"/>
  <c r="J100"/>
  <c r="BK133"/>
  <c r="BK132"/>
  <c r="J132"/>
  <c r="J96"/>
  <c r="J30"/>
  <c i="5" r="BK134"/>
  <c r="J134"/>
  <c r="J97"/>
  <c i="7" r="BK133"/>
  <c r="J133"/>
  <c r="J97"/>
  <c i="6" r="J111"/>
  <c r="BE111"/>
  <c r="J35"/>
  <c i="1" r="AV99"/>
  <c r="AT99"/>
  <c r="BD94"/>
  <c r="W33"/>
  <c r="BB94"/>
  <c r="W31"/>
  <c r="BC94"/>
  <c r="AY94"/>
  <c r="BA94"/>
  <c r="AW94"/>
  <c r="AK30"/>
  <c i="4" l="1" r="BK133"/>
  <c r="J133"/>
  <c r="J96"/>
  <c i="3" r="J133"/>
  <c r="J97"/>
  <c i="2" r="BK132"/>
  <c r="J132"/>
  <c r="J96"/>
  <c r="J30"/>
  <c i="6" r="J133"/>
  <c r="J97"/>
  <c i="5" r="BK133"/>
  <c r="J133"/>
  <c r="J96"/>
  <c i="7" r="BK132"/>
  <c r="J132"/>
  <c r="J96"/>
  <c r="J30"/>
  <c i="3" r="J111"/>
  <c r="BE111"/>
  <c r="J35"/>
  <c i="1" r="AV96"/>
  <c r="AT96"/>
  <c r="W32"/>
  <c r="AX94"/>
  <c r="AU94"/>
  <c i="6" r="F35"/>
  <c i="1" r="AZ99"/>
  <c i="6" r="J105"/>
  <c r="J31"/>
  <c r="J32"/>
  <c i="1" r="AG99"/>
  <c r="AN99"/>
  <c r="W30"/>
  <c i="4" l="1" r="J30"/>
  <c i="6" r="J41"/>
  <c i="5" r="J30"/>
  <c i="2" r="J111"/>
  <c r="J105"/>
  <c r="J31"/>
  <c r="J32"/>
  <c i="1" r="AG95"/>
  <c i="3" r="F35"/>
  <c i="1" r="AZ96"/>
  <c i="6" r="J113"/>
  <c i="3" r="J105"/>
  <c r="J31"/>
  <c r="J32"/>
  <c i="1" r="AG96"/>
  <c r="AN96"/>
  <c i="5" r="J112"/>
  <c r="J106"/>
  <c r="J31"/>
  <c i="7" r="J111"/>
  <c r="J105"/>
  <c r="J31"/>
  <c r="J32"/>
  <c i="1" r="AG100"/>
  <c i="2" l="1" r="BE111"/>
  <c i="5" r="BE112"/>
  <c i="7" r="BE111"/>
  <c i="3" r="J41"/>
  <c i="5" r="J114"/>
  <c i="7" r="J113"/>
  <c i="2" r="J113"/>
  <c r="F35"/>
  <c i="1" r="AZ95"/>
  <c i="5" r="J35"/>
  <c i="1" r="AV98"/>
  <c r="AT98"/>
  <c i="7" r="F35"/>
  <c i="1" r="AZ100"/>
  <c i="5" r="J32"/>
  <c i="1" r="AG98"/>
  <c r="AN98"/>
  <c i="3" r="J113"/>
  <c i="4" r="J112"/>
  <c r="BE112"/>
  <c r="F35"/>
  <c i="1" r="AZ97"/>
  <c i="5" l="1" r="J41"/>
  <c i="4" r="J106"/>
  <c r="J31"/>
  <c r="J32"/>
  <c i="1" r="AG97"/>
  <c i="4" r="J35"/>
  <c i="1" r="AV97"/>
  <c r="AT97"/>
  <c i="2" r="J35"/>
  <c i="1" r="AV95"/>
  <c r="AT95"/>
  <c i="7" r="J35"/>
  <c i="1" r="AV100"/>
  <c r="AT100"/>
  <c i="5" r="F35"/>
  <c i="1" r="AZ98"/>
  <c r="AZ94"/>
  <c r="W29"/>
  <c i="4" l="1" r="J41"/>
  <c i="2" r="J41"/>
  <c i="7" r="J41"/>
  <c i="1" r="AN95"/>
  <c r="AN100"/>
  <c r="AN97"/>
  <c r="AG94"/>
  <c r="AK26"/>
  <c r="AV94"/>
  <c r="AK29"/>
  <c i="4" r="J114"/>
  <c i="1" l="1"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<sst xmlns="http://schemas.openxmlformats.org/spreadsheetml/2006/main">
  <si>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</si>
  <si>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</si>
  <si>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</si>
  <si>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</si>
  <si>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</si>
  <si>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{d1359c09-01c1-4de1-8df4-aaf29dbbaf21}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</si>
  <si>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</si>
  <si>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</si>
  <si>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</si>
  <si>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</si>
  <si>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</si>
  <si>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</si>
  <si>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</si>
  <si>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</si>
  <si>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R-O-2020060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</si>
  <si>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</si>
  <si>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</si>
  <si>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Stavba chodníku, přechodu pro chodce a parkovacích stání</t>
  </si>
  <si>
    <t>KSO:</t>
  </si>
  <si>
    <t>CC-CZ:</t>
  </si>
  <si>
    <t>Místo:</t>
  </si>
  <si>
    <t>Nové Město na Moravě</t>
  </si>
  <si>
    <t>Datum:</t>
  </si>
  <si>
    <t>14. 1. 2021</t>
  </si>
  <si>
    <t>Zadavatel:</t>
  </si>
  <si>
    <t>IČ:</t>
  </si>
  <si>
    <t>Město Nové Město na Moravě</t>
  </si>
  <si>
    <t>DIČ:</t>
  </si>
  <si>
    <t>Uchazeč:</t>
  </si>
  <si>
    <t>Vyplň údaj</t>
  </si>
  <si>
    <t>Projektant:</t>
  </si>
  <si>
    <t>Ing. arch. Jitka Bidlová Ph.D.</t>
  </si>
  <si>
    <t>True</t>
  </si>
  <si>
    <t>Zpracovatel:</t>
  </si>
  <si>
    <t>Ing. Tereza Synková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</si>
  <si>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</si>
  <si>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</si>
  <si>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</si>
  <si>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</si>
  <si>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</si>
  <si>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</si>
  <si>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</si>
  <si>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</si>
  <si>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</si>
  <si>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</si>
  <si>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</si>
  <si>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</si>
  <si>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</si>
  <si>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</si>
  <si>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</si>
  <si>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</si>
  <si>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</si>
  <si>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</si>
  <si>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</si>
  <si>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</si>
  <si>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</si>
  <si>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</si>
  <si>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</si>
  <si>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</si>
  <si>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</si>
  <si>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</si>
  <si>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</si>
  <si>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</si>
  <si>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</si>
  <si>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</si>
  <si>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</si>
  <si>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</si>
  <si>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</si>
  <si>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</si>
  <si>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</si>
  <si>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</si>
  <si>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</si>
  <si>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</si>
  <si>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</si>
  <si>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</si>
  <si>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</si>
  <si>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</si>
  <si>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</si>
  <si>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</si>
  <si>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</si>
  <si>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</si>
  <si>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</si>
  <si>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01+ SO 04 Parkovací stání a přístupové zpevněné plochy</t>
  </si>
  <si>
    <t>STA</t>
  </si>
  <si>
    <t>1</t>
  </si>
  <si>
    <t>{c6529780-cc4f-4e4f-8dfc-b5c5338bfdd5}</t>
  </si>
  <si>
    <t>2</t>
  </si>
  <si>
    <t>02</t>
  </si>
  <si>
    <t>SO 02 Přechod pro chodce</t>
  </si>
  <si>
    <t>{259644ec-34cd-4f2f-8e65-18a190f50fae}</t>
  </si>
  <si>
    <t>03</t>
  </si>
  <si>
    <t>SO 03 Chodník pro pěší</t>
  </si>
  <si>
    <t>{9f4d3893-5714-43ba-b2e2-3bd729e6fbf0}</t>
  </si>
  <si>
    <t>04</t>
  </si>
  <si>
    <t>SO 06 Řešení odvodu dešťových vod</t>
  </si>
  <si>
    <t>{475d09d3-361f-48f5-ab6e-e4ce93c18186}</t>
  </si>
  <si>
    <t>05</t>
  </si>
  <si>
    <t>SO 05 Veřejné osvětlení a optická síť</t>
  </si>
  <si>
    <t>{3b9d56d1-59df-43a8-8c13-10e4c48c692c}</t>
  </si>
  <si>
    <t>00</t>
  </si>
  <si>
    <t>VON</t>
  </si>
  <si>
    <t>{3c4e3448-c561-4334-b8cd-7415a0412741}</t>
  </si>
  <si>
    <t>DCH1</t>
  </si>
  <si>
    <t>Dlažba chodníková tl. 60 mm</t>
  </si>
  <si>
    <t>m2</t>
  </si>
  <si>
    <t>60,6</t>
  </si>
  <si>
    <t>DP2</t>
  </si>
  <si>
    <t>Dlažba bezbariérová</t>
  </si>
  <si>
    <t>2,4</t>
  </si>
  <si>
    <t>KRYCÍ LIST SOUPISU PRACÍ</t>
  </si>
  <si>
    <t>VD1</t>
  </si>
  <si>
    <t>Vegetační dlažba tl. 800 mm šedá</t>
  </si>
  <si>
    <t>108,75</t>
  </si>
  <si>
    <t>Objekt:</t>
  </si>
  <si>
    <t>01 - SO 01+ SO 04 Parkovací stání a přístupové zpevněné plochy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</si>
  <si>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</si>
  <si>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</si>
  <si>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</si>
  <si>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</si>
  <si>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</si>
  <si>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</si>
  <si>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</si>
  <si>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</si>
  <si>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 Zemní práce</t>
  </si>
  <si>
    <t xml:space="preserve">    5 - Komunikace pozemní</t>
  </si>
  <si>
    <t xml:space="preserve">    9 -  Ostatní konstrukce a práce, bourání</t>
  </si>
  <si>
    <t xml:space="preserve">    997 - Přesun sutě</t>
  </si>
  <si>
    <t xml:space="preserve">    998 -  Přesun hmot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</si>
  <si>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</si>
  <si>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</si>
  <si>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</si>
  <si>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</si>
  <si>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</si>
  <si>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</si>
  <si>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</si>
  <si>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</si>
  <si>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</si>
  <si>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Celkové náklady za stavbu 1) + 2)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</si>
  <si>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</si>
  <si>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</si>
  <si>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</si>
  <si>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</si>
  <si>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</si>
  <si>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</si>
  <si>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</si>
  <si>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</si>
  <si>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</si>
  <si>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</si>
  <si>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</si>
  <si>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</si>
  <si>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</si>
  <si>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</si>
  <si>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</si>
  <si>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</si>
  <si>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 xml:space="preserve"> Zemní práce</t>
  </si>
  <si>
    <t>K</t>
  </si>
  <si>
    <t>112101125</t>
  </si>
  <si>
    <t>Odstranění stromů jehličnatých průměru kmene do 1100 mm</t>
  </si>
  <si>
    <t>kus</t>
  </si>
  <si>
    <t>CS ÚRS 2021 01</t>
  </si>
  <si>
    <t>4</t>
  </si>
  <si>
    <t>1823770553</t>
  </si>
  <si>
    <t>112201105</t>
  </si>
  <si>
    <t>Odstranění pařezů D do 1100 mm</t>
  </si>
  <si>
    <t>-1041445751</t>
  </si>
  <si>
    <t>3</t>
  </si>
  <si>
    <t>113106123</t>
  </si>
  <si>
    <t>Rozebrání dlažeb ze zámkových dlaždic komunikací pro pěší ručně</t>
  </si>
  <si>
    <t>-1503327755</t>
  </si>
  <si>
    <t>113202111</t>
  </si>
  <si>
    <t>Vytrhání obrub krajníků obrubníků stojatých</t>
  </si>
  <si>
    <t>m</t>
  </si>
  <si>
    <t>-969899606</t>
  </si>
  <si>
    <t>5</t>
  </si>
  <si>
    <t>121151115</t>
  </si>
  <si>
    <t>Sejmutí ornice plochy do 500 m2 tl vrstvy do 300 mm strojně</t>
  </si>
  <si>
    <t>1892447551</t>
  </si>
  <si>
    <t>VV</t>
  </si>
  <si>
    <t>220</t>
  </si>
  <si>
    <t>Součet</t>
  </si>
  <si>
    <t>6</t>
  </si>
  <si>
    <t>122351104</t>
  </si>
  <si>
    <t>Odkopávky a prokopávky nezapažené v hornině třídy těžitelnosti II, skupiny 4 objem do 500 m3 strojně</t>
  </si>
  <si>
    <t>m3</t>
  </si>
  <si>
    <t>398576200</t>
  </si>
  <si>
    <t>(108,8+8,4+6,6+3,8+2,4+121+63)*0,25</t>
  </si>
  <si>
    <t>(8,4+108,8+121+3,8)*0,22</t>
  </si>
  <si>
    <t>60*0,2</t>
  </si>
  <si>
    <t>(120,95+12,2+63)*0,2</t>
  </si>
  <si>
    <t>7</t>
  </si>
  <si>
    <t>132251102</t>
  </si>
  <si>
    <t xml:space="preserve">Hloubení rýh nezapažených  š do 800 mm v hornině třídy těžitelnosti I, skupiny 3 objem do 50 m3 strojně</t>
  </si>
  <si>
    <t>1567015090</t>
  </si>
  <si>
    <t>(26+23,6+2+53,1+36,5)*0,5*0,5</t>
  </si>
  <si>
    <t>8</t>
  </si>
  <si>
    <t>155131311</t>
  </si>
  <si>
    <t>Zřízení protierozního zpevnění svahů geomříží, georohoží sklonu do 1:2 včetně kotvení</t>
  </si>
  <si>
    <t>-2136314763</t>
  </si>
  <si>
    <t>9</t>
  </si>
  <si>
    <t>M</t>
  </si>
  <si>
    <t>69321121</t>
  </si>
  <si>
    <t>georohož protierozní</t>
  </si>
  <si>
    <t>838743957</t>
  </si>
  <si>
    <t>20*1,15 'Přepočtené koeficientem množství</t>
  </si>
  <si>
    <t>10</t>
  </si>
  <si>
    <t>155132712</t>
  </si>
  <si>
    <t>Provedení zásypu geobuněk tl přes 100 mm pro protierozní zpevnění svahů</t>
  </si>
  <si>
    <t>1725197925</t>
  </si>
  <si>
    <t>11</t>
  </si>
  <si>
    <t>58331200</t>
  </si>
  <si>
    <t>štěrkopísek netříděný zásypový</t>
  </si>
  <si>
    <t>t</t>
  </si>
  <si>
    <t>1379029396</t>
  </si>
  <si>
    <t>20,000*0,1*2</t>
  </si>
  <si>
    <t>12</t>
  </si>
  <si>
    <t>162351103</t>
  </si>
  <si>
    <t>Vodorovné přemístění do 500 m výkopku/sypaniny z horniny třídy těžitelnosti I, skupiny 1 až 3</t>
  </si>
  <si>
    <t>964889308</t>
  </si>
  <si>
    <t>60*0,3</t>
  </si>
  <si>
    <t>13</t>
  </si>
  <si>
    <t>162751117</t>
  </si>
  <si>
    <t>Vodorovné přemístění do 10000 m výkopku/sypaniny z horniny třídy těžitelnosti I, skupiny 1 až 3</t>
  </si>
  <si>
    <t>-831743923</t>
  </si>
  <si>
    <t>182,97+35,3</t>
  </si>
  <si>
    <t>14</t>
  </si>
  <si>
    <t>167151101</t>
  </si>
  <si>
    <t>Nakládání výkopku z hornin třídy těžitelnosti I, skupiny 1 až 3 do 100 m3</t>
  </si>
  <si>
    <t>130314348</t>
  </si>
  <si>
    <t>171201201</t>
  </si>
  <si>
    <t>Uložení sypaniny na skládky nebo meziskládky</t>
  </si>
  <si>
    <t>141829575</t>
  </si>
  <si>
    <t>16</t>
  </si>
  <si>
    <t>171201231</t>
  </si>
  <si>
    <t>Poplatek za uložení zeminy a kamení na recyklační skládce (skládkovné) kód odpadu 17 05 04</t>
  </si>
  <si>
    <t>848581692</t>
  </si>
  <si>
    <t>218,27</t>
  </si>
  <si>
    <t>218,27*2 'Přepočtené koeficientem množství</t>
  </si>
  <si>
    <t>17</t>
  </si>
  <si>
    <t>174101102</t>
  </si>
  <si>
    <t>Zásyp v uzavřených prostorech sypaninou se zhutněním</t>
  </si>
  <si>
    <t>577022766</t>
  </si>
  <si>
    <t>VD1*0,09</t>
  </si>
  <si>
    <t>18</t>
  </si>
  <si>
    <t>58343810</t>
  </si>
  <si>
    <t>kamenivo drcené hrubé frakce 4/8</t>
  </si>
  <si>
    <t>-975283868</t>
  </si>
  <si>
    <t>10,766*2 'Přepočtené koeficientem množství</t>
  </si>
  <si>
    <t>19</t>
  </si>
  <si>
    <t>181102302</t>
  </si>
  <si>
    <t>Úprava pláně pro silnice a dálnice v zářezech se zhutněním</t>
  </si>
  <si>
    <t>1150324905</t>
  </si>
  <si>
    <t>108,8+8,4+60,6+3,8+2,4+121+63</t>
  </si>
  <si>
    <t>20</t>
  </si>
  <si>
    <t>181351105</t>
  </si>
  <si>
    <t>Rozprostření ornice tl vrstvy do 300 mm pl do 500 m2 v rovině nebo ve svahu do 1:5 strojně</t>
  </si>
  <si>
    <t>-1315394318</t>
  </si>
  <si>
    <t>60</t>
  </si>
  <si>
    <t>181411131</t>
  </si>
  <si>
    <t>Založení parkového trávníku výsevem plochy do 1000 m2 v rovině a ve svahu do 1:5</t>
  </si>
  <si>
    <t>1275359645</t>
  </si>
  <si>
    <t>22</t>
  </si>
  <si>
    <t>00572410</t>
  </si>
  <si>
    <t>osivo směs travní parková</t>
  </si>
  <si>
    <t>kg</t>
  </si>
  <si>
    <t>-1477483724</t>
  </si>
  <si>
    <t>60*0,015 'Přepočtené koeficientem množství</t>
  </si>
  <si>
    <t>23</t>
  </si>
  <si>
    <t>181951112</t>
  </si>
  <si>
    <t>Úprava pláně v hornině třídy těžitelnosti I, skupiny 1 až 3 se zhutněním strojně</t>
  </si>
  <si>
    <t>-1121705069</t>
  </si>
  <si>
    <t>24</t>
  </si>
  <si>
    <t>183403161</t>
  </si>
  <si>
    <t>Obdělání půdy válením v rovině a svahu do 1:5</t>
  </si>
  <si>
    <t>-282715802</t>
  </si>
  <si>
    <t>25</t>
  </si>
  <si>
    <t>184201111</t>
  </si>
  <si>
    <t>Výsadba stromu bez balu do jamky výška kmene do 1,8 m v rovině a svahu do 1:5</t>
  </si>
  <si>
    <t>2124555464</t>
  </si>
  <si>
    <t>26</t>
  </si>
  <si>
    <t>02650337</t>
  </si>
  <si>
    <t>Bříza bělokorá /Betula pendula/ 120-150cm KK</t>
  </si>
  <si>
    <t>-1089259196</t>
  </si>
  <si>
    <t>27</t>
  </si>
  <si>
    <t>184215132</t>
  </si>
  <si>
    <t>Ukotvení kmene dřevin třemi kůly D do 0,1 m délky do 2 m</t>
  </si>
  <si>
    <t>1994970961</t>
  </si>
  <si>
    <t>28</t>
  </si>
  <si>
    <t>60591253</t>
  </si>
  <si>
    <t>kůl vyvazovací dřevěný impregnovaný D 8cm dl 2m</t>
  </si>
  <si>
    <t>-108001995</t>
  </si>
  <si>
    <t>3*3 'Přepočtené koeficientem množství</t>
  </si>
  <si>
    <t>29</t>
  </si>
  <si>
    <t>185804312</t>
  </si>
  <si>
    <t>Zalití rostlin vodou plocha přes 20 m2</t>
  </si>
  <si>
    <t>-1653232754</t>
  </si>
  <si>
    <t>60*0,3/3</t>
  </si>
  <si>
    <t>30</t>
  </si>
  <si>
    <t>185851121</t>
  </si>
  <si>
    <t>Dovoz vody pro zálivku rostlin za vzdálenost do 1000 m</t>
  </si>
  <si>
    <t>-761543205</t>
  </si>
  <si>
    <t>Komunikace pozemní</t>
  </si>
  <si>
    <t>31</t>
  </si>
  <si>
    <t>564851111</t>
  </si>
  <si>
    <t>Podklad ze štěrkodrtě ŠD tl 150 mm</t>
  </si>
  <si>
    <t>-1284075240</t>
  </si>
  <si>
    <t>" vegetační dlažba tl. 80 mm"</t>
  </si>
  <si>
    <t>7*2,5*4,5+(2,5+3,5)*5</t>
  </si>
  <si>
    <t>8,4</t>
  </si>
  <si>
    <t>12,2</t>
  </si>
  <si>
    <t>63</t>
  </si>
  <si>
    <t>32</t>
  </si>
  <si>
    <t>564861111</t>
  </si>
  <si>
    <t>Podklad ze štěrkodrtě ŠD tl 200 mm</t>
  </si>
  <si>
    <t>492853204</t>
  </si>
  <si>
    <t>(120,95+12,2+63)</t>
  </si>
  <si>
    <t>33</t>
  </si>
  <si>
    <t>564952111</t>
  </si>
  <si>
    <t>Podklad z mechanicky zpevněného kameniva MZK tl 150 mm</t>
  </si>
  <si>
    <t>-996669088</t>
  </si>
  <si>
    <t>123,35</t>
  </si>
  <si>
    <t>34</t>
  </si>
  <si>
    <t>571901111</t>
  </si>
  <si>
    <t>Posyp krytu kamenivem drceným nebo těženým do 5 kg/m2</t>
  </si>
  <si>
    <t>509391586</t>
  </si>
  <si>
    <t>63+3,8+2,4+8,4</t>
  </si>
  <si>
    <t>35</t>
  </si>
  <si>
    <t>596211112</t>
  </si>
  <si>
    <t>Kladení zámkové dlažby komunikací pro pěší tl 60 mm skupiny A pl do 300 m2</t>
  </si>
  <si>
    <t>-1778664017</t>
  </si>
  <si>
    <t>18,8+7+31+3,8</t>
  </si>
  <si>
    <t>36</t>
  </si>
  <si>
    <t>59245018</t>
  </si>
  <si>
    <t>dlažba tvar obdélník betonová 200x100x60mm přírodní</t>
  </si>
  <si>
    <t>1044583119</t>
  </si>
  <si>
    <t>60,6*1,05 'Přepočtené koeficientem množství</t>
  </si>
  <si>
    <t>37</t>
  </si>
  <si>
    <t>59245006</t>
  </si>
  <si>
    <t>dlažba tvar obdélník betonová pro nevidomé 200x100x60mm barevná</t>
  </si>
  <si>
    <t>-453532116</t>
  </si>
  <si>
    <t>2,4*1,05 'Přepočtené koeficientem množství</t>
  </si>
  <si>
    <t>38</t>
  </si>
  <si>
    <t>596211114</t>
  </si>
  <si>
    <t>Příplatek za kombinaci dvou barev u kladení betonových dlažeb komunikací pro pěší tl 60 mm skupiny A</t>
  </si>
  <si>
    <t>158280906</t>
  </si>
  <si>
    <t>39</t>
  </si>
  <si>
    <t>596211211</t>
  </si>
  <si>
    <t>Kladení zámkové dlažby komunikací pro pěší tl 80 mm skupiny A pl do 100 m2</t>
  </si>
  <si>
    <t>-961011093</t>
  </si>
  <si>
    <t>12,2-3,8</t>
  </si>
  <si>
    <t>3,8</t>
  </si>
  <si>
    <t>40</t>
  </si>
  <si>
    <t>59245020</t>
  </si>
  <si>
    <t>dlažba tvar obdélník betonová 200x100x80mm přírodní</t>
  </si>
  <si>
    <t>285668334</t>
  </si>
  <si>
    <t>8,4*1,05 'Přepočtené koeficientem množství</t>
  </si>
  <si>
    <t>41</t>
  </si>
  <si>
    <t>59245226</t>
  </si>
  <si>
    <t>dlažba tvar obdélník betonová pro nevidomé 200x100x80mm barevná</t>
  </si>
  <si>
    <t>307979503</t>
  </si>
  <si>
    <t>3,8*1,05 'Přepočtené koeficientem množství</t>
  </si>
  <si>
    <t>42</t>
  </si>
  <si>
    <t>596212212</t>
  </si>
  <si>
    <t>Kladení zámkové dlažby pozemních komunikací tl 80 mm skupiny A pl do 300 m2</t>
  </si>
  <si>
    <t>872347549</t>
  </si>
  <si>
    <t>VD1+12,2</t>
  </si>
  <si>
    <t>43</t>
  </si>
  <si>
    <t>2146209851</t>
  </si>
  <si>
    <t>120,95</t>
  </si>
  <si>
    <t>120,95*1,05 'Přepočtené koeficientem množství</t>
  </si>
  <si>
    <t xml:space="preserve"> Ostatní konstrukce a práce, bourání</t>
  </si>
  <si>
    <t>44</t>
  </si>
  <si>
    <t>914111111</t>
  </si>
  <si>
    <t>Montáž svislé dopravní značky do velikosti 1 m2 objímkami na sloupek nebo konzolu</t>
  </si>
  <si>
    <t>-220323331</t>
  </si>
  <si>
    <t>45</t>
  </si>
  <si>
    <t>40444000</t>
  </si>
  <si>
    <t>značky upravující přednost P1, P4 700mm</t>
  </si>
  <si>
    <t>-16356918</t>
  </si>
  <si>
    <t>46</t>
  </si>
  <si>
    <t>914511111</t>
  </si>
  <si>
    <t>Montáž sloupku dopravních značek délky do 3,5 m s betonovým základem</t>
  </si>
  <si>
    <t>1547540979</t>
  </si>
  <si>
    <t>47</t>
  </si>
  <si>
    <t>40445235</t>
  </si>
  <si>
    <t>sloupek pro dopravní značku Al D 60mm v 3,5m</t>
  </si>
  <si>
    <t>-532873650</t>
  </si>
  <si>
    <t>48</t>
  </si>
  <si>
    <t>915221111</t>
  </si>
  <si>
    <t>Vodorovné dopravní značení vodící čáry souvislé š 250 mm bílý plast</t>
  </si>
  <si>
    <t>-1485555199</t>
  </si>
  <si>
    <t>49</t>
  </si>
  <si>
    <t>915231111</t>
  </si>
  <si>
    <t>Vodorovné dopravní značení přechody pro chodce, šipky, symboly bílý plast</t>
  </si>
  <si>
    <t>-200507515</t>
  </si>
  <si>
    <t>50</t>
  </si>
  <si>
    <t>915611111</t>
  </si>
  <si>
    <t>Předznačení vodorovného liniového značení</t>
  </si>
  <si>
    <t>-25372054</t>
  </si>
  <si>
    <t>51</t>
  </si>
  <si>
    <t>915621111</t>
  </si>
  <si>
    <t>Předznačení vodorovného plošného značení</t>
  </si>
  <si>
    <t>606110856</t>
  </si>
  <si>
    <t>52</t>
  </si>
  <si>
    <t>916111122</t>
  </si>
  <si>
    <t>Osazení obruby z drobných kostek bez boční opěry do lože z betonu prostého</t>
  </si>
  <si>
    <t>-640644989</t>
  </si>
  <si>
    <t>87,3</t>
  </si>
  <si>
    <t>53</t>
  </si>
  <si>
    <t>58381007</t>
  </si>
  <si>
    <t>kostka dlažební žula drobná 8/10</t>
  </si>
  <si>
    <t>88823360</t>
  </si>
  <si>
    <t>87,30*0,1*1,05</t>
  </si>
  <si>
    <t>54</t>
  </si>
  <si>
    <t>916131212</t>
  </si>
  <si>
    <t>Osazení silničního obrubníku betonového stojatého bez boční opěry do lože z betonu prostého</t>
  </si>
  <si>
    <t>-1881653204</t>
  </si>
  <si>
    <t>26+23,6+2+1</t>
  </si>
  <si>
    <t>55</t>
  </si>
  <si>
    <t>59217031</t>
  </si>
  <si>
    <t>obrubník betonový silniční 1000x150x250mm</t>
  </si>
  <si>
    <t>-1480253239</t>
  </si>
  <si>
    <t>26*1,05 'Přepočtené koeficientem množství</t>
  </si>
  <si>
    <t>56</t>
  </si>
  <si>
    <t>59217029</t>
  </si>
  <si>
    <t>obrubník betonový silniční nájezdový 1000x150x150mm</t>
  </si>
  <si>
    <t>-1569650311</t>
  </si>
  <si>
    <t>23,6</t>
  </si>
  <si>
    <t>23,6*1,02 'Přepočtené koeficientem množství</t>
  </si>
  <si>
    <t>57</t>
  </si>
  <si>
    <t>59217030</t>
  </si>
  <si>
    <t>obrubník betonový silniční přechodový 1000x150x150-250mm</t>
  </si>
  <si>
    <t>-1622922433</t>
  </si>
  <si>
    <t>2*1,05 'Přepočtené koeficientem množství</t>
  </si>
  <si>
    <t>58</t>
  </si>
  <si>
    <t>59217035.BTB</t>
  </si>
  <si>
    <t>obrubník betonový silniční vnější oblý R 0,5 Standard 78x15x25 cm</t>
  </si>
  <si>
    <t>94153535</t>
  </si>
  <si>
    <t>1*1,05 'Přepočtené koeficientem množství</t>
  </si>
  <si>
    <t>59</t>
  </si>
  <si>
    <t>916231212</t>
  </si>
  <si>
    <t>Osazení chodníkového obrubníku betonového stojatého bez boční opěry do lože z betonu prostého</t>
  </si>
  <si>
    <t>-1829137663</t>
  </si>
  <si>
    <t>5,8+23,5+18+5,8</t>
  </si>
  <si>
    <t>59217017</t>
  </si>
  <si>
    <t>obrubník betonový chodníkový 1000x100x250mm</t>
  </si>
  <si>
    <t>2002345400</t>
  </si>
  <si>
    <t>53,1*1,02 'Přepočtené koeficientem množství</t>
  </si>
  <si>
    <t>61</t>
  </si>
  <si>
    <t>916331112</t>
  </si>
  <si>
    <t>Osazení zahradního obrubníku betonového do lože z betonu s boční opěrou</t>
  </si>
  <si>
    <t>-1118014919</t>
  </si>
  <si>
    <t>10,2+26,3</t>
  </si>
  <si>
    <t>62</t>
  </si>
  <si>
    <t>59217001</t>
  </si>
  <si>
    <t>obrubník betonový zahradní 1000x50x250mm</t>
  </si>
  <si>
    <t>1783044409</t>
  </si>
  <si>
    <t>36,5</t>
  </si>
  <si>
    <t>36,5*1,02 'Přepočtené koeficientem množství</t>
  </si>
  <si>
    <t>919121121</t>
  </si>
  <si>
    <t>Těsnění spár zálivkou za studena pro komůrky š 15 mm hl 25 mm s těsnicím profilem</t>
  </si>
  <si>
    <t>480015377</t>
  </si>
  <si>
    <t>180,7</t>
  </si>
  <si>
    <t>64</t>
  </si>
  <si>
    <t>919735111</t>
  </si>
  <si>
    <t>Řezání stávajícího živičného krytu hl do 50 mm</t>
  </si>
  <si>
    <t>823849513</t>
  </si>
  <si>
    <t>65</t>
  </si>
  <si>
    <t>952902121</t>
  </si>
  <si>
    <t>Čištění budov zametení drsných podlah</t>
  </si>
  <si>
    <t>-54523325</t>
  </si>
  <si>
    <t>66</t>
  </si>
  <si>
    <t>961044111</t>
  </si>
  <si>
    <t>Bourání základů z betonu prostého</t>
  </si>
  <si>
    <t>-966949170</t>
  </si>
  <si>
    <t>36*0,5*0,5</t>
  </si>
  <si>
    <t>67</t>
  </si>
  <si>
    <t>962033121</t>
  </si>
  <si>
    <t>Bourání zdiva z tvárnic ztraceného bednění včetně výplně z betonu přes 1 m3</t>
  </si>
  <si>
    <t>1047866202</t>
  </si>
  <si>
    <t>"bourání zídky z BTB"</t>
  </si>
  <si>
    <t>36*0,5*0,15</t>
  </si>
  <si>
    <t>68</t>
  </si>
  <si>
    <t>966071711</t>
  </si>
  <si>
    <t>Bourání sloupků a vzpěr plotových ocelových do 2,5 m zabetonovaných</t>
  </si>
  <si>
    <t>1054953409</t>
  </si>
  <si>
    <t>69</t>
  </si>
  <si>
    <t>966071821</t>
  </si>
  <si>
    <t>Rozebrání oplocení z drátěného pletiva se čtvercovými oky výšky do 1,6 m</t>
  </si>
  <si>
    <t>-863976575</t>
  </si>
  <si>
    <t>997</t>
  </si>
  <si>
    <t>Přesun sutě</t>
  </si>
  <si>
    <t>70</t>
  </si>
  <si>
    <t>997221551</t>
  </si>
  <si>
    <t>Vodorovná doprava suti ze sypkých materiálů do 1 km</t>
  </si>
  <si>
    <t>1896503527</t>
  </si>
  <si>
    <t>71</t>
  </si>
  <si>
    <t>997221559</t>
  </si>
  <si>
    <t>Příplatek ZKD 1 km u vodorovné dopravy suti ze sypkých materiálů</t>
  </si>
  <si>
    <t>560825548</t>
  </si>
  <si>
    <t>48,672*19 'Přepočtené koeficientem množství</t>
  </si>
  <si>
    <t>72</t>
  </si>
  <si>
    <t>997221561</t>
  </si>
  <si>
    <t>Vodorovná doprava suti z kusových materiálů do 1 km</t>
  </si>
  <si>
    <t>1114925881</t>
  </si>
  <si>
    <t>73</t>
  </si>
  <si>
    <t>997221569</t>
  </si>
  <si>
    <t>Příplatek ZKD 1 km u vodorovné dopravy suti z kusových materiálů</t>
  </si>
  <si>
    <t>2091032237</t>
  </si>
  <si>
    <t>22,447</t>
  </si>
  <si>
    <t>22,447*19 'Přepočtené koeficientem množství</t>
  </si>
  <si>
    <t>74</t>
  </si>
  <si>
    <t>997221612</t>
  </si>
  <si>
    <t>Nakládání vybouraných hmot na dopravní prostředky pro vodorovnou dopravu</t>
  </si>
  <si>
    <t>1030979299</t>
  </si>
  <si>
    <t>75</t>
  </si>
  <si>
    <t>997221861</t>
  </si>
  <si>
    <t>Poplatek za uložení stavebního odpadu na recyklační skládce (skládkovné) z prostého betonu pod kódem 17 01 01</t>
  </si>
  <si>
    <t>935402205</t>
  </si>
  <si>
    <t>76</t>
  </si>
  <si>
    <t>997221873</t>
  </si>
  <si>
    <t>Poplatek za uložení stavebního odpadu na recyklační skládce (skládkovné) zeminy a kamení zatříděného do Katalogu odpadů pod kódem 17 05 04</t>
  </si>
  <si>
    <t>-898681991</t>
  </si>
  <si>
    <t>998</t>
  </si>
  <si>
    <t xml:space="preserve"> Přesun hmot</t>
  </si>
  <si>
    <t>77</t>
  </si>
  <si>
    <t>998223011</t>
  </si>
  <si>
    <t>Přesun hmot pro pozemní komunikace s krytem dlážděným</t>
  </si>
  <si>
    <t>754909407</t>
  </si>
  <si>
    <t>02 - SO 02 Přechod pro chodce</t>
  </si>
  <si>
    <t>113154253</t>
  </si>
  <si>
    <t>Frézování živičného krytu tl 50 mm pruh š 1 m pl do 1000 m2 s překážkami v trase</t>
  </si>
  <si>
    <t>-1032556332</t>
  </si>
  <si>
    <t>48,3</t>
  </si>
  <si>
    <t>122351101</t>
  </si>
  <si>
    <t>Odkopávky a prokopávky nezapažené v hornině třídy těžitelnosti II, skupiny 4 objem do 20 m3 strojně</t>
  </si>
  <si>
    <t>48,3*0,4</t>
  </si>
  <si>
    <t>132251101</t>
  </si>
  <si>
    <t xml:space="preserve">Hloubení rýh nezapažených  š do 800 mm v hornině třídy těžitelnosti I, skupiny 3 objem do 20 m3 strojně</t>
  </si>
  <si>
    <t>24*0,5*0,5</t>
  </si>
  <si>
    <t>19,32+6</t>
  </si>
  <si>
    <t>25,32</t>
  </si>
  <si>
    <t>25,32*2 'Přepočtené koeficientem množství</t>
  </si>
  <si>
    <t>-1586773724</t>
  </si>
  <si>
    <t>17,6*2</t>
  </si>
  <si>
    <t>48,8</t>
  </si>
  <si>
    <t>591141111</t>
  </si>
  <si>
    <t>Kladení dlažby z kostek velkých z kamene na MC tl 50 mm</t>
  </si>
  <si>
    <t>1406289158</t>
  </si>
  <si>
    <t>1,2</t>
  </si>
  <si>
    <t>58381008</t>
  </si>
  <si>
    <t>kostka dlažební žula velká 15/17</t>
  </si>
  <si>
    <t>161463107</t>
  </si>
  <si>
    <t>1,2*1,01 'Přepočtené koeficientem množství</t>
  </si>
  <si>
    <t>596211215.R01</t>
  </si>
  <si>
    <t>Kladení zámkové dlažby komunikací pro pěší tl 80 mm skupiny A pl do 100 m2 do betonového lože</t>
  </si>
  <si>
    <t>16+11,8+16</t>
  </si>
  <si>
    <t>59245005</t>
  </si>
  <si>
    <t>dlažba tvar obdélník betonová 200x100x80mm barevná</t>
  </si>
  <si>
    <t>-1834794808</t>
  </si>
  <si>
    <t>43,8*1,05 'Přepočtené koeficientem množství</t>
  </si>
  <si>
    <t>1855048185</t>
  </si>
  <si>
    <t>40444256</t>
  </si>
  <si>
    <t>značka dopravní svislá FeZn NK 500 x 700 mm</t>
  </si>
  <si>
    <t xml:space="preserve"> </t>
  </si>
  <si>
    <t>347478451</t>
  </si>
  <si>
    <t>1271268777</t>
  </si>
  <si>
    <t>40445230</t>
  </si>
  <si>
    <t>sloupek pro dopravní značku Zn D 70mm v 3,5m</t>
  </si>
  <si>
    <t>20616872</t>
  </si>
  <si>
    <t>24*1,02 'Přepočtené koeficientem množství</t>
  </si>
  <si>
    <t>5,555*19 'Přepočtené koeficientem množství</t>
  </si>
  <si>
    <t>03 - SO 03 Chodník pro pěší</t>
  </si>
  <si>
    <t xml:space="preserve">    3 -  Svislé a kompletní konstrukce</t>
  </si>
  <si>
    <t>113106122</t>
  </si>
  <si>
    <t>Rozebrání dlažeb z kamenných dlaždic komunikací pro pěší ručně</t>
  </si>
  <si>
    <t>248449468</t>
  </si>
  <si>
    <t>25+8</t>
  </si>
  <si>
    <t>113107141</t>
  </si>
  <si>
    <t>Odstranění podkladu živičného tl 50 mm ručně</t>
  </si>
  <si>
    <t>1923647069</t>
  </si>
  <si>
    <t>7,8+180*0,2</t>
  </si>
  <si>
    <t>5+5,7</t>
  </si>
  <si>
    <t>1479022153</t>
  </si>
  <si>
    <t>(299,4+95-59,2-13,2)</t>
  </si>
  <si>
    <t>(7,8+69,6+25+5+180,7*0,5)*0,4</t>
  </si>
  <si>
    <t>(7,8+69,6+25+5+180,7*0,5)*0,2</t>
  </si>
  <si>
    <t>132251103</t>
  </si>
  <si>
    <t xml:space="preserve">Hloubení rýh nezapažených  š do 800 mm v hornině třídy těžitelnosti I, skupiny 3 objem do 100 m3 strojně</t>
  </si>
  <si>
    <t>(136,5+17+32,3+142,2)*0,5*0,5</t>
  </si>
  <si>
    <t>5*1,15 'Přepočtené koeficientem množství</t>
  </si>
  <si>
    <t>5*0,1*2</t>
  </si>
  <si>
    <t>118,65+82</t>
  </si>
  <si>
    <t>200,65</t>
  </si>
  <si>
    <t>200,65*2 'Přepočtené koeficientem množství</t>
  </si>
  <si>
    <t>217+10,3</t>
  </si>
  <si>
    <t>47,7+11,5</t>
  </si>
  <si>
    <t>181351005</t>
  </si>
  <si>
    <t>Rozprostření ornice tl vrstvy do 300 mm pl do 100 m2 v rovině nebo ve svahu do 1:5 strojně</t>
  </si>
  <si>
    <t>95</t>
  </si>
  <si>
    <t>95*0,015 'Přepočtené koeficientem množství</t>
  </si>
  <si>
    <t>95*0,3/3</t>
  </si>
  <si>
    <t xml:space="preserve"> Svislé a kompletní konstrukce</t>
  </si>
  <si>
    <t>311213111</t>
  </si>
  <si>
    <t>Zdivo z nepravidelných kamenů na maltu, objem jednoho kamene do 0,02 m3, šířka spáry do 4 mm</t>
  </si>
  <si>
    <t>965872536</t>
  </si>
  <si>
    <t>0,7*0,9*0,3</t>
  </si>
  <si>
    <t>311213912</t>
  </si>
  <si>
    <t>Příplatek k cenám zdění zdiva z kamene na maltu za oboustranné lícování zdiva</t>
  </si>
  <si>
    <t>-1543575790</t>
  </si>
  <si>
    <t>0,7*0,9*2+0,3*0,9</t>
  </si>
  <si>
    <t>311213921</t>
  </si>
  <si>
    <t>Příplatek k cenám zdění zdiva z kamene na maltu za vytvoření hrany rohu</t>
  </si>
  <si>
    <t>-776573199</t>
  </si>
  <si>
    <t>0,9*2</t>
  </si>
  <si>
    <t>311213922</t>
  </si>
  <si>
    <t>Příplatek k cenám zdění zdiva z kamene na maltu za vytvoření hrany nároží</t>
  </si>
  <si>
    <t>-1651743437</t>
  </si>
  <si>
    <t>0,9*0,3</t>
  </si>
  <si>
    <t>1840919114</t>
  </si>
  <si>
    <t>5*2+5,7*2</t>
  </si>
  <si>
    <t>11,5+47,7</t>
  </si>
  <si>
    <t>286,5</t>
  </si>
  <si>
    <t>577134111</t>
  </si>
  <si>
    <t>Asfaltový beton vrstva obrusná ACO 11 (ABS) tř. I tl 40 mm š do 3 m z nemodifikovaného asfaltu</t>
  </si>
  <si>
    <t>-394610146</t>
  </si>
  <si>
    <t>577156111</t>
  </si>
  <si>
    <t>Asfaltový beton vrstva ložní ACL 22 (ABVH) tl 60 mm š do 3 m z nemodifikovaného asfaltu</t>
  </si>
  <si>
    <t>303602594</t>
  </si>
  <si>
    <t>5,7*2</t>
  </si>
  <si>
    <t>-648168819</t>
  </si>
  <si>
    <t>35,6+5+1,3</t>
  </si>
  <si>
    <t>-1847397501</t>
  </si>
  <si>
    <t>41,9</t>
  </si>
  <si>
    <t>41,9*1,05 'Přepočtené koeficientem množství</t>
  </si>
  <si>
    <t>217+10,3+8</t>
  </si>
  <si>
    <t>217+8</t>
  </si>
  <si>
    <t>225*1,05 'Přepočtené koeficientem množství</t>
  </si>
  <si>
    <t>10,3</t>
  </si>
  <si>
    <t>10,3*1,05 'Přepočtené koeficientem množství</t>
  </si>
  <si>
    <t>47,7</t>
  </si>
  <si>
    <t>47,7*1,05 'Přepočtené koeficientem množství</t>
  </si>
  <si>
    <t>59245005.M01</t>
  </si>
  <si>
    <t>dlažba skladebná betonová 20x10x8 cm barevná reliéfní</t>
  </si>
  <si>
    <t>11,5</t>
  </si>
  <si>
    <t>11,5*1,05 'Přepočtené koeficientem množství</t>
  </si>
  <si>
    <t>136,5+17+32,3+4</t>
  </si>
  <si>
    <t>136,5</t>
  </si>
  <si>
    <t>136,5*1,05 'Přepočtené koeficientem množství</t>
  </si>
  <si>
    <t>32,3</t>
  </si>
  <si>
    <t>32,3*1,02 'Přepočtené koeficientem množství</t>
  </si>
  <si>
    <t>-514197934</t>
  </si>
  <si>
    <t>4*1,05 'Přepočtené koeficientem množství</t>
  </si>
  <si>
    <t>-1784556715</t>
  </si>
  <si>
    <t>17*1,05 'Přepočtené koeficientem množství</t>
  </si>
  <si>
    <t>142,2</t>
  </si>
  <si>
    <t>142,2*1,02 'Přepočtené koeficientem množství</t>
  </si>
  <si>
    <t>181-8+13+12,8</t>
  </si>
  <si>
    <t>186+12,8</t>
  </si>
  <si>
    <t>278894800</t>
  </si>
  <si>
    <t>5*0,5*0,5</t>
  </si>
  <si>
    <t>962022490</t>
  </si>
  <si>
    <t>Bourání zdiva nadzákladového kamenného na MC do 1 m3</t>
  </si>
  <si>
    <t>-242908910</t>
  </si>
  <si>
    <t>5*0,5*0,3</t>
  </si>
  <si>
    <t>72,792*19 'Přepočtené koeficientem množství</t>
  </si>
  <si>
    <t>04 - SO 06 Řešení odvodu dešťových vod</t>
  </si>
  <si>
    <t xml:space="preserve">    1 - Zemní práce</t>
  </si>
  <si>
    <t xml:space="preserve">    4 - Vodorovné konstrukce</t>
  </si>
  <si>
    <t xml:space="preserve">    5 - Komunikace</t>
  </si>
  <si>
    <t xml:space="preserve">    87 - Potrubí z trub z plastických hmot</t>
  </si>
  <si>
    <t xml:space="preserve">    89 - Ostatní konstrukce na trubním vedení</t>
  </si>
  <si>
    <t xml:space="preserve">    99 - Staveništní přesun hmot</t>
  </si>
  <si>
    <t>Zemní práce</t>
  </si>
  <si>
    <t>119001411</t>
  </si>
  <si>
    <t>Dočasné zajištění potrubí betonového, ŽB nebo kameninového DN do 200 mm</t>
  </si>
  <si>
    <t>P</t>
  </si>
  <si>
    <t>Poznámka k položce:_x000d_
ve výkopišti ve stavu a poloze, ve kterých byla na začátku zemních prací, a to podepřením, vzepřením nebo vyvěšením, případně s ochranným bedněním, se zřízením a odstraněním zajišťovací konstrukce a včetně opotřebení použitých materiálů,</t>
  </si>
  <si>
    <t>119001412</t>
  </si>
  <si>
    <t>Dočasné zajištění potrubí betonového, ŽB nebo kameninového DN do 500 mm</t>
  </si>
  <si>
    <t>119001421</t>
  </si>
  <si>
    <t>Dočasné zajištění kabelů a kabelových tratí ze 3 volně ložených kabelů</t>
  </si>
  <si>
    <t>129001101</t>
  </si>
  <si>
    <t>Příplatek za ztížení odkopávky nebo prokopávky v blízkosti inženýrských sítí</t>
  </si>
  <si>
    <t>Poznámka k položce:_x000d_
Příplatek k cenám hloubených vykopávek za ztížení vykopávky v blízkosti podzemního vedení nebo výbušnin pro jakoukoliv třídu horniny.</t>
  </si>
  <si>
    <t>"předpoklad 5% :" (70,5303+18,504)*0,05</t>
  </si>
  <si>
    <t>132254203</t>
  </si>
  <si>
    <t>Hloubení zapažených rýh š do 2000 mm v hornině třídy těžitelnosti I, skupiny 3 objem do 100 m3</t>
  </si>
  <si>
    <t>Poznámka k položce:_x000d_
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</si>
  <si>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133254103</t>
  </si>
  <si>
    <t>Hloubení šachet zapažených v hornině třídy těžitelnosti I, skupiny 3 objem do 100 m3</t>
  </si>
  <si>
    <t>Poznámka k položce:_x000d_
zapažených i nezapažených se svislým přemístění výkopku a urovnáním dna do předepsaného profilu a spádu, s případným nutným přemístěním výkopku ve výkopišti, s přehozením výkopku na přilehlém terénu na vzdálenost do 5 m od hrany šachty nebo s naložením na dopravní prostředek,</t>
  </si>
  <si>
    <t>151101101</t>
  </si>
  <si>
    <t>Zřízení příložného pažení a rozepření stěn rýh hl do 2 m</t>
  </si>
  <si>
    <t>Poznámka k položce:_x000d_
pro podzemní vedení pro všechny šířky rýhy,</t>
  </si>
  <si>
    <t>2*1,5*1,325</t>
  </si>
  <si>
    <t>2*7,0*1,58</t>
  </si>
  <si>
    <t>2*1,5*1,505</t>
  </si>
  <si>
    <t>151101102</t>
  </si>
  <si>
    <t>Zřízení příložného pažení a rozepření stěn rýh hl do 4 m</t>
  </si>
  <si>
    <t>2*28,0*2,07</t>
  </si>
  <si>
    <t>2*1,2*2,785</t>
  </si>
  <si>
    <t>151101111</t>
  </si>
  <si>
    <t>Odstranění příložného pažení a rozepření stěn rýh hl do 2 m</t>
  </si>
  <si>
    <t>Poznámka k položce:_x000d_
pro podzemní vedení s uložením materiálu na vzdálenost do 3 m od kraje výkopu,</t>
  </si>
  <si>
    <t>151101112</t>
  </si>
  <si>
    <t>Odstranění příložného pažení a rozepření stěn rýh hl do 4 m</t>
  </si>
  <si>
    <t>Poznámka k položce:_x000d_
po suchu, bez naložení výkopku, avšak se složením bez rozhrnutí, zpáteční cesta vozidla.</t>
  </si>
  <si>
    <t>"Položka pořadí 18 : "38,65200</t>
  </si>
  <si>
    <t>162751119</t>
  </si>
  <si>
    <t>Příplatek k vodorovnému přemístění výkopku/sypaniny z horniny třídy těžitelnosti I, skupiny 1 až 3 ZKD 1000 m přes 10000 m</t>
  </si>
  <si>
    <t>"+5km :" 38,652*5</t>
  </si>
  <si>
    <t>"vyhloubeno : "70,5303+18,504</t>
  </si>
  <si>
    <t>"zp.zásypy :" -50,3823</t>
  </si>
  <si>
    <t>171201201R00</t>
  </si>
  <si>
    <t>174101101R00</t>
  </si>
  <si>
    <t>Zásyp jam, šachet rýh nebo kolem objektů sypaninou se zhutněním</t>
  </si>
  <si>
    <t>Poznámka k položce:_x000d_
z jakékoliv horniny s uložením výkopku po vrstvách,</t>
  </si>
  <si>
    <t>175151101</t>
  </si>
  <si>
    <t>Obsypání potrubí strojně sypaninou bez prohození, uloženou do 3 m</t>
  </si>
  <si>
    <t>Poznámka k položce:_x000d_
sypaninou z vhodných hornin tř. 1 - 4 nebo materiálem připraveným podél výkopu ve vzdálenosti do 3 m od jeho kraje, pro jakoukoliv hloubku výkopu a jakoukoliv míru zhutnění,</t>
  </si>
  <si>
    <t>0,9*28,0*0,5</t>
  </si>
  <si>
    <t>0,9*1,5*0,5</t>
  </si>
  <si>
    <t>0,9*7,0*0,5</t>
  </si>
  <si>
    <t>0,9*1,2*0,5</t>
  </si>
  <si>
    <t>0,9*2,2*0,5</t>
  </si>
  <si>
    <t>58337310</t>
  </si>
  <si>
    <t>štěrkopísek frakce 0/4</t>
  </si>
  <si>
    <t>2045951417</t>
  </si>
  <si>
    <t>18,63*2 'Přepočtené koeficientem množství</t>
  </si>
  <si>
    <t>175101209R00</t>
  </si>
  <si>
    <t>Příplatek k obsypání objektu za ruční prohození sypaniny, uložené do 3 m</t>
  </si>
  <si>
    <t>Poznámka k položce:_x000d_
sypaninou z vhodných hornin tř. 1 - 4 nebo materiálem, uloženým ve vzdálenosti do 30 m od vnějšího kraje objektu, pro jakoukoliv míru zhutnění,</t>
  </si>
  <si>
    <t>Vodorovné konstrukce</t>
  </si>
  <si>
    <t>451572111R00</t>
  </si>
  <si>
    <t>Lože pod potrubí otevřený výkop z kameniva drobného těženého</t>
  </si>
  <si>
    <t>Poznámka k položce:_x000d_
v otevřeném výkopu,</t>
  </si>
  <si>
    <t>0,9*28,0*0,1</t>
  </si>
  <si>
    <t>0,9*1,5*0,1</t>
  </si>
  <si>
    <t>0,9*7,0*0,1</t>
  </si>
  <si>
    <t>0,9*1,2*0,1</t>
  </si>
  <si>
    <t>0,9*2,2*0,1</t>
  </si>
  <si>
    <t>Komunikace</t>
  </si>
  <si>
    <t>935932321</t>
  </si>
  <si>
    <t>Odvodňovací plastový žlab pro zatížení C250 vnitřní š 150 mm s roštem můstkovým z litiny</t>
  </si>
  <si>
    <t>Poznámka k položce:_x000d_
montáž odvodňovacích žlabů a vpustí k odvodňovacím žlabům z polymerbetonu, včetně betonového lože popř. obetonování, s dodávkou žlabů a vpustí.</t>
  </si>
  <si>
    <t>23,7+3,1</t>
  </si>
  <si>
    <t>935932614</t>
  </si>
  <si>
    <t>Vpusť s kalovým košem pro plastový žlab vnitřní š 150 mm</t>
  </si>
  <si>
    <t>87</t>
  </si>
  <si>
    <t>Potrubí z trub z plastických hmot</t>
  </si>
  <si>
    <t>871313121</t>
  </si>
  <si>
    <t>Montáž kanalizačního potrubí z PVC těsněné gumovým kroužkem otevřený výkop sklon do 20 % DN 160</t>
  </si>
  <si>
    <t>Poznámka k položce:_x000d_
v otevřeném výkopu ve sklonu do 20 %,</t>
  </si>
  <si>
    <t>12,8+1,5+7,0+1,5+1,2+2,2</t>
  </si>
  <si>
    <t>871353121</t>
  </si>
  <si>
    <t>Montáž kanalizačního potrubí z PVC těsněné gumovým kroužkem otevřený výkop sklon do 20 % DN 200</t>
  </si>
  <si>
    <t>877350420</t>
  </si>
  <si>
    <t>Montáž odboček na kanalizačním potrubí z PP trub korugovaných DN 200</t>
  </si>
  <si>
    <t>877370420</t>
  </si>
  <si>
    <t>Montáž odboček na kanalizačním potrubí z PP trub korugovaných DN 300</t>
  </si>
  <si>
    <t>877313123</t>
  </si>
  <si>
    <t>Montáž tvarovek na potrubí z trub z plastů těsněných gumovým kroužkem jednoosých DN 150 mm</t>
  </si>
  <si>
    <t>877355211</t>
  </si>
  <si>
    <t>Montáž tvarovek z tvrdého PVC-systém KG nebo z polypropylenu-systém KG 2000 jednoosé DN 200</t>
  </si>
  <si>
    <t>877355121</t>
  </si>
  <si>
    <t>Výřez a montáž tvarovek odbočných na potrubí z kanalizačních trub z PVC DN 200</t>
  </si>
  <si>
    <t>Poznámka k položce:_x000d_
na potrubí z kanalizačních trub z plastu,</t>
  </si>
  <si>
    <t>877375121</t>
  </si>
  <si>
    <t>Výřez a montáž tvarovek odbočných na potrubí z kanalizačních trub z PVC DN 300</t>
  </si>
  <si>
    <t>28614250R</t>
  </si>
  <si>
    <t>trubka plastová kanalizační PP; s hrdlem, plné žebro (DIN 16961); Sn 10 kN/m2; D = 170,0 mm; l = 2 000,0 mm</t>
  </si>
  <si>
    <t>28614251R</t>
  </si>
  <si>
    <t>trubka plastová kanalizační PP; s hrdlem, plné žebro (DIN 16961); Sn 10 kN/m2; D = 170,0 mm; l = 3 000,0 mm</t>
  </si>
  <si>
    <t>28614252R</t>
  </si>
  <si>
    <t>trubka plastová kanalizační PP; s hrdlem, plné žebro (DIN 16961); Sn 10 kN/m2; D = 170,0 mm; l = 5 000,0 mm</t>
  </si>
  <si>
    <t>28614253R</t>
  </si>
  <si>
    <t>trubka plastová kanalizační PP; s hrdlem, plné žebro (DIN 16961); Sn 10 kN/m2; D = 225,0 mm; l = 2 000,0 mm</t>
  </si>
  <si>
    <t>28614254R</t>
  </si>
  <si>
    <t>trubka plastová kanalizační PP; s hrdlem, plné žebro (DIN 16961); Sn 10 kN/m2; D = 225,0 mm; l = 3 000,0 mm</t>
  </si>
  <si>
    <t>78</t>
  </si>
  <si>
    <t>28614255R</t>
  </si>
  <si>
    <t>trubka plastová kanalizační PP; s hrdlem, plné žebro (DIN 16961); Sn 10 kN/m2; D = 225,0 mm; l = 5 000,0 mm</t>
  </si>
  <si>
    <t>80</t>
  </si>
  <si>
    <t>28650750R</t>
  </si>
  <si>
    <t>odbočka nalepovací; PVC-U; 60,0 °; d1 = 200 mm; d2 = 160 mm; l = 400 mm; hladká, hrdlovaná</t>
  </si>
  <si>
    <t>82</t>
  </si>
  <si>
    <t>28650752R</t>
  </si>
  <si>
    <t>odbočka nalepovací; PVC-U; 60,0 °; d1 = 315 mm; d2 = 200 mm; l = 450 mm; hladká, hrdlovaná</t>
  </si>
  <si>
    <t>84</t>
  </si>
  <si>
    <t>28656310R</t>
  </si>
  <si>
    <t>odbočka PP; 45,0 °; l = 451 mm; žebrovaná; spoj násuvný; DN 150,0 mm; DN2 150 mm</t>
  </si>
  <si>
    <t>86</t>
  </si>
  <si>
    <t>28656311R</t>
  </si>
  <si>
    <t>odbočka PP; 45,0 °; l = 559 mm; žebrovaná; spoj násuvný; DN 200,0 mm; DN2 150 mm</t>
  </si>
  <si>
    <t>88</t>
  </si>
  <si>
    <t>28656315R</t>
  </si>
  <si>
    <t>odbočka PP; 45,0 °; l = 798 mm; žebrovaná; spoj násuvný; DN 300,0 mm; DN2 150 mm</t>
  </si>
  <si>
    <t>90</t>
  </si>
  <si>
    <t>1*1,03</t>
  </si>
  <si>
    <t>28656331R</t>
  </si>
  <si>
    <t>koleno PP; 15,0 °; DN 150,0 mm; oboustraně hrdlované, žebrované; spoj násuvný</t>
  </si>
  <si>
    <t>92</t>
  </si>
  <si>
    <t>28656333R</t>
  </si>
  <si>
    <t>koleno PP; 45,0 °; DN 150,0 mm; oboustraně hrdlované, žebrované; spoj násuvný</t>
  </si>
  <si>
    <t>94</t>
  </si>
  <si>
    <t>28656335R</t>
  </si>
  <si>
    <t>koleno PP; 15,0 °; DN 200,0 mm; oboustraně hrdlované, žebrované; spoj násuvný</t>
  </si>
  <si>
    <t>96</t>
  </si>
  <si>
    <t>89</t>
  </si>
  <si>
    <t>Ostatní konstrukce na trubním vedení</t>
  </si>
  <si>
    <t>892351111</t>
  </si>
  <si>
    <t>Tlaková zkouška vodou potrubí DN 150 nebo 200</t>
  </si>
  <si>
    <t>98</t>
  </si>
  <si>
    <t>Poznámka k položce:_x000d_
vodou nebo vzduchem,</t>
  </si>
  <si>
    <t>15,2+26,2</t>
  </si>
  <si>
    <t>892372111</t>
  </si>
  <si>
    <t>Zabezpečení konců potrubí DN do 300 při tlakových zkouškách vodou</t>
  </si>
  <si>
    <t>100</t>
  </si>
  <si>
    <t>892352121</t>
  </si>
  <si>
    <t>Tlaková zkouška vzduchem potrubí DN 200 těsnícím vakem ucpávkovým</t>
  </si>
  <si>
    <t>úsek</t>
  </si>
  <si>
    <t>102</t>
  </si>
  <si>
    <t>895941311</t>
  </si>
  <si>
    <t>Zřízení vpusti kanalizační uliční z betonových dílců typ UVB-50</t>
  </si>
  <si>
    <t>104</t>
  </si>
  <si>
    <t>Poznámka k položce:_x000d_
včetně zřízení lože ze štěrkopísku,</t>
  </si>
  <si>
    <t>899103111R.01</t>
  </si>
  <si>
    <t xml:space="preserve">Osazení poklopů litinových a ocelových včetně dodávky poklopu litinového s rámem ,  kruhového D 600 mm</t>
  </si>
  <si>
    <t>106</t>
  </si>
  <si>
    <t xml:space="preserve">logo "SVK Žďársko" : </t>
  </si>
  <si>
    <t>"Š332 :" 1</t>
  </si>
  <si>
    <t>899211112</t>
  </si>
  <si>
    <t>Osazení mříží s rámem hmotnosti nad 50 do 100 kg</t>
  </si>
  <si>
    <t>108</t>
  </si>
  <si>
    <t>899401112</t>
  </si>
  <si>
    <t>Osazení poklopů litinových šoupátkových</t>
  </si>
  <si>
    <t>110</t>
  </si>
  <si>
    <t>Poznámka k položce:_x000d_
včetně podezdění</t>
  </si>
  <si>
    <t>"osazení stávajících poklopů do nové nivelety : "16</t>
  </si>
  <si>
    <t>899401113</t>
  </si>
  <si>
    <t>Osazení poklopů litinových hydrantových</t>
  </si>
  <si>
    <t>112</t>
  </si>
  <si>
    <t>"osazení stávajících poklopů do nové nivelety : "1</t>
  </si>
  <si>
    <t>899623151</t>
  </si>
  <si>
    <t>Obetonování potrubí nebo zdiva stok betonem prostým tř. C 16/20 otevřený výkop</t>
  </si>
  <si>
    <t>114</t>
  </si>
  <si>
    <t>Poznámka k položce:_x000d_
z cementu portlandského nebo struskoportlandského, v otevřeném výkopu,</t>
  </si>
  <si>
    <t>"V1-V5 : "5*0,25</t>
  </si>
  <si>
    <t>976085211</t>
  </si>
  <si>
    <t>Vybourání kanalizačních rámů včetně poklopů nebo mříží pl do 0,3 m2</t>
  </si>
  <si>
    <t>116</t>
  </si>
  <si>
    <t>"stáv.ul.poklopy : "16+1</t>
  </si>
  <si>
    <t>976085311</t>
  </si>
  <si>
    <t>Vybourání kanalizačních rámů včetně poklopů nebo mříží pl do 0,6 m2</t>
  </si>
  <si>
    <t>118</t>
  </si>
  <si>
    <t>55243094R</t>
  </si>
  <si>
    <t>mříž vtoková; litina; rozměr 500x500 mm; únosnost D 400 kN</t>
  </si>
  <si>
    <t>120</t>
  </si>
  <si>
    <t>55343910R</t>
  </si>
  <si>
    <t>koš kalový; pozink; kruhový; pro rám 500 x 500 mm mm</t>
  </si>
  <si>
    <t>122</t>
  </si>
  <si>
    <t>59224301R</t>
  </si>
  <si>
    <t>prstenec do uliční vpusti; betonový; TBV; DN = 390,0 mm; h = 60,0 mm</t>
  </si>
  <si>
    <t>124</t>
  </si>
  <si>
    <t>59224306R</t>
  </si>
  <si>
    <t>skruž betonová kruhová; l = 625 mm; d = 450 mm</t>
  </si>
  <si>
    <t>126</t>
  </si>
  <si>
    <t>59224309R</t>
  </si>
  <si>
    <t>skruž betonová kruhová; l = 597 mm; d = 450 mm</t>
  </si>
  <si>
    <t>128</t>
  </si>
  <si>
    <t>59224319R</t>
  </si>
  <si>
    <t>dno uliční vpusti beton; TBV; Di = 450,0 mm; h = 330 mm; t = 50 mm; s výtokem</t>
  </si>
  <si>
    <t>130</t>
  </si>
  <si>
    <t>99</t>
  </si>
  <si>
    <t>Staveništní přesun hmot</t>
  </si>
  <si>
    <t>998276101</t>
  </si>
  <si>
    <t>Přesun hmot pro trubní vedení z trub z plastických hmot otevřený výkop</t>
  </si>
  <si>
    <t>132</t>
  </si>
  <si>
    <t>Poznámka k položce:_x000d_
vodovodu nebo kanalizace ražené nebo hloubené (827 1.1, 827 1.9, 827 2.1, 827 2.9), drobných objektů</t>
  </si>
  <si>
    <t>05 - SO 05 Veřejné osvětlení a optická síť</t>
  </si>
  <si>
    <t xml:space="preserve">    9 - Ostatní konstrukce a práce, bourání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</si>
  <si>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</si>
  <si>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</si>
  <si>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</si>
  <si>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</si>
  <si>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Ostatní konstrukce a práce, bourání</t>
  </si>
  <si>
    <t>945412111</t>
  </si>
  <si>
    <t>Teleskopická hydraulická montážní plošina výška zdvihu do 8 m</t>
  </si>
  <si>
    <t>den</t>
  </si>
  <si>
    <t>509662987</t>
  </si>
  <si>
    <t>Práce a dodávky M</t>
  </si>
  <si>
    <t>21-M</t>
  </si>
  <si>
    <t>Elektromontáže</t>
  </si>
  <si>
    <t>210202013</t>
  </si>
  <si>
    <t>Montáž svítidlo výbojkové průmyslové nebo venkovní na výložník</t>
  </si>
  <si>
    <t>1999051155</t>
  </si>
  <si>
    <t>3481212.M01</t>
  </si>
  <si>
    <t>Q-LUX(MINI)-30_3800lm_2700K_WIDE1_(LH351B) 30W</t>
  </si>
  <si>
    <t>-122744498</t>
  </si>
  <si>
    <t>3481212.M02</t>
  </si>
  <si>
    <t>Q-LUX(MINI)-25_3250-4000K_STRADA-2X2-PX_(LH351B) 25 W</t>
  </si>
  <si>
    <t>-1650563032</t>
  </si>
  <si>
    <t>210204011</t>
  </si>
  <si>
    <t>Montáž stožárů osvětlení ocelových samostatně stojících délky do 12 m</t>
  </si>
  <si>
    <t>-124058740</t>
  </si>
  <si>
    <t>31674069.M01</t>
  </si>
  <si>
    <t>stožár osvětlovací uliční 133/89/60 Pz v 5m</t>
  </si>
  <si>
    <t>-687989422</t>
  </si>
  <si>
    <t>210204103</t>
  </si>
  <si>
    <t>Montáž výložníků osvětlení jednoramenných sloupových hmotnosti do 35 kg</t>
  </si>
  <si>
    <t>-977021531</t>
  </si>
  <si>
    <t>34844471</t>
  </si>
  <si>
    <t>výložník obloukový jednoduchý k osvětlovacím stožárům uličním výška 1800 mm vyložení 2000mm</t>
  </si>
  <si>
    <t>321997350</t>
  </si>
  <si>
    <t>210204201</t>
  </si>
  <si>
    <t>Montáž elektrovýzbroje stožárů osvětlení 1 okruh</t>
  </si>
  <si>
    <t>-1126531787</t>
  </si>
  <si>
    <t>348120120.M02</t>
  </si>
  <si>
    <t>stožárová elektrovýzbroj, kompletní, včetně pojistek,1x jištěný vývod</t>
  </si>
  <si>
    <t>-412622157</t>
  </si>
  <si>
    <t>210220020</t>
  </si>
  <si>
    <t>Montáž uzemňovacího vedení vodičů FeZn pomocí svorek v zemi páskou do 120 mm2 ve městské zástavbě</t>
  </si>
  <si>
    <t>45797139</t>
  </si>
  <si>
    <t>35442062</t>
  </si>
  <si>
    <t>pás zemnící 30x4mm FeZn</t>
  </si>
  <si>
    <t>101272757</t>
  </si>
  <si>
    <t>217*0,99 'Přepočtené koeficientem množství</t>
  </si>
  <si>
    <t>210812063</t>
  </si>
  <si>
    <t>Montáž kabel Cu plný kulatý do 1 kV 5x4 až 6 mm2 uložený volně nebo v liště (např. CYKY)</t>
  </si>
  <si>
    <t>510442956</t>
  </si>
  <si>
    <t>34111098</t>
  </si>
  <si>
    <t>kabel instalační jádro Cu plné izolace PVC plášť PVC 450/750V (CYKY) 5x4mm2</t>
  </si>
  <si>
    <t>890612152</t>
  </si>
  <si>
    <t>217*1,15 'Přepočtené koeficientem množství</t>
  </si>
  <si>
    <t>Pol1</t>
  </si>
  <si>
    <t>ORU 1 SIS sloupek optického rozvaděče</t>
  </si>
  <si>
    <t>ks</t>
  </si>
  <si>
    <t>-1437646575</t>
  </si>
  <si>
    <t>Pol4</t>
  </si>
  <si>
    <t>Mikrotrubička HDPE 14/10 oranžová</t>
  </si>
  <si>
    <t>-111619911</t>
  </si>
  <si>
    <t>Pol5</t>
  </si>
  <si>
    <t>Koncovka netěsná na trubičku HDPE 14</t>
  </si>
  <si>
    <t>314600153</t>
  </si>
  <si>
    <t>Pol6</t>
  </si>
  <si>
    <t>Koncovka Plasson pr.40</t>
  </si>
  <si>
    <t>-1699437705</t>
  </si>
  <si>
    <t>Pol8</t>
  </si>
  <si>
    <t>demontáž původního VO</t>
  </si>
  <si>
    <t>komplet</t>
  </si>
  <si>
    <t>-1281559647</t>
  </si>
  <si>
    <t>Pol3</t>
  </si>
  <si>
    <t>Komora OKOS 1 zemní S10065</t>
  </si>
  <si>
    <t>1986532185</t>
  </si>
  <si>
    <t>46-M</t>
  </si>
  <si>
    <t>Zemní práce při extr.mont.pracích</t>
  </si>
  <si>
    <t>Pol9</t>
  </si>
  <si>
    <t>Výchozí revize 1. po ukončení montáže</t>
  </si>
  <si>
    <t>hod</t>
  </si>
  <si>
    <t>-1613751714</t>
  </si>
  <si>
    <t>Pol10</t>
  </si>
  <si>
    <t>PD skutečného provedení včetně geo zaměření</t>
  </si>
  <si>
    <t>482330259</t>
  </si>
  <si>
    <t>Pol12</t>
  </si>
  <si>
    <t>Zkušební provoz + autorizované měření před předáním do provozu</t>
  </si>
  <si>
    <t>520806565</t>
  </si>
  <si>
    <t>460131113</t>
  </si>
  <si>
    <t>Hloubení nezapažených jam při elektromontážích ručně v hornině tř I skupiny 3</t>
  </si>
  <si>
    <t>1061782014</t>
  </si>
  <si>
    <t>10,4</t>
  </si>
  <si>
    <t>460080014</t>
  </si>
  <si>
    <t>Základové konstrukce při elektromontážích z monolitického betonu tř. C 16/20</t>
  </si>
  <si>
    <t>1193538790</t>
  </si>
  <si>
    <t>1*1*0,8*13</t>
  </si>
  <si>
    <t>460150303</t>
  </si>
  <si>
    <t>Hloubení kabelových rýh ručně š 50 cm hl 120 cm v hornině tř I skupiny 3</t>
  </si>
  <si>
    <t>908442915</t>
  </si>
  <si>
    <t>460421182</t>
  </si>
  <si>
    <t>Kabelové lože z písku pro kabely vn a vvn kryté plastovou fólií š lože do 50 cm</t>
  </si>
  <si>
    <t>1070919516</t>
  </si>
  <si>
    <t>460520172</t>
  </si>
  <si>
    <t>Montáž trubek ochranných plastových ohebných do 50 mm uložených do rýhy</t>
  </si>
  <si>
    <t>-977311753</t>
  </si>
  <si>
    <t>34571352</t>
  </si>
  <si>
    <t>trubka elektroinstalační ohebná dvouplášťová korugovaná (chránička) D 52/63mm, HDPE+LDPE</t>
  </si>
  <si>
    <t>-1272618836</t>
  </si>
  <si>
    <t>230*1,15 'Přepočtené koeficientem množství</t>
  </si>
  <si>
    <t>460520173</t>
  </si>
  <si>
    <t>Montáž trubek ochranných plastových ohebných do 90 mm uložených do rýhy</t>
  </si>
  <si>
    <t>387503287</t>
  </si>
  <si>
    <t>50+195</t>
  </si>
  <si>
    <t>34571354</t>
  </si>
  <si>
    <t>trubka elektroinstalační ohebná dvouplášťová korugovaná (chránička) D 75/90mm, HDPE+LDPE</t>
  </si>
  <si>
    <t>-567461872</t>
  </si>
  <si>
    <t>50*1,15 'Přepočtené koeficientem množství</t>
  </si>
  <si>
    <t>34571350</t>
  </si>
  <si>
    <t>trubka elektroinstalační ohebná dvouplášťová korugovaná (chránička) D 32/40mm, HDPE+LDPE</t>
  </si>
  <si>
    <t>1914747193</t>
  </si>
  <si>
    <t>195*1,15 'Přepočtené koeficientem množství</t>
  </si>
  <si>
    <t>460560303</t>
  </si>
  <si>
    <t>Zásyp kabelových rýh ručně se zhutněním š 50 cm hl 120 cm z horniny tř I skupiny 3</t>
  </si>
  <si>
    <t>-2058162034</t>
  </si>
  <si>
    <t>HZS</t>
  </si>
  <si>
    <t>Hodinové zúčtovací sazby</t>
  </si>
  <si>
    <t>HZS2222</t>
  </si>
  <si>
    <t>Hodinová zúčtovací sazba elektrikář odborný</t>
  </si>
  <si>
    <t>512</t>
  </si>
  <si>
    <t>-1420597029</t>
  </si>
  <si>
    <t xml:space="preserve">Poznámka k položce:_x000d_
Dodávky a práce nespecifikované (zásahy do stáv.VO atp.)_x000d_
</t>
  </si>
  <si>
    <t>00 - VON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</si>
  <si>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</si>
  <si>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</si>
  <si>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</si>
  <si>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</si>
  <si>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</si>
  <si>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VRN9 - Ostatní náklady</t>
  </si>
  <si>
    <t>Vedlejší rozpočtové náklady</t>
  </si>
  <si>
    <t>VRN1</t>
  </si>
  <si>
    <t>Průzkumné, geodetické a projektové práce</t>
  </si>
  <si>
    <t>010001000</t>
  </si>
  <si>
    <t>Kč</t>
  </si>
  <si>
    <t>1024</t>
  </si>
  <si>
    <t>1649979048</t>
  </si>
  <si>
    <t>VRN3</t>
  </si>
  <si>
    <t>030001000</t>
  </si>
  <si>
    <t>1895223517</t>
  </si>
  <si>
    <t>VRN4</t>
  </si>
  <si>
    <t>Inženýrská činnost</t>
  </si>
  <si>
    <t>040001000</t>
  </si>
  <si>
    <t>1480522248</t>
  </si>
  <si>
    <t>VRN6</t>
  </si>
  <si>
    <t>065002000</t>
  </si>
  <si>
    <t>Mimostaveništní doprava materiálů</t>
  </si>
  <si>
    <t>2072926951</t>
  </si>
  <si>
    <t>VRN9</t>
  </si>
  <si>
    <t>092002000</t>
  </si>
  <si>
    <t>Ostatní náklady související s provozem</t>
  </si>
  <si>
    <t>-374973803</t>
  </si>
  <si>
    <t>SEZNAM FIGUR</t>
  </si>
  <si>
    <t>Výměra</t>
  </si>
  <si>
    <t xml:space="preserve"> 01</t>
  </si>
  <si>
    <t>Použití figury:</t>
  </si>
  <si>
    <t xml:space="preserve"> 02</t>
  </si>
  <si>
    <t xml:space="preserve"> 03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</si>
</sst>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1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33" fillId="0" borderId="0" xfId="0" applyNumberFormat="1" applyFont="1" applyAlignment="1" applyProtection="1">
      <alignment vertical="center"/>
    </xf>
    <xf numFmtId="0" fontId="23" fillId="0" borderId="0" xfId="0" applyFont="1" applyAlignment="1">
      <alignment horizontal="center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4" fillId="4" borderId="0" xfId="0" applyFont="1" applyFill="1" applyAlignment="1" applyProtection="1">
      <alignment horizontal="left" vertical="center"/>
    </xf>
    <xf numFmtId="4" fontId="24" fillId="4" borderId="0" xfId="0" applyNumberFormat="1" applyFont="1" applyFill="1" applyAlignment="1" applyProtection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39" fillId="0" borderId="0" xfId="0" applyFont="1" applyAlignment="1" applyProtection="1">
      <alignment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R-O-2020060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Stavba chodníku, přechodu pro chodce a parkovacích stání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Nové Město na Moravě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14. 1. 2021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25.6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Nové Město na Moravě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Ing. arch. Jitka Bidlová Ph.D.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Ing. Tereza Synková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ROUND(SUM(AG95:AG100),2)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ROUND(SUM(AS95:AS100),2)</f>
        <v>0</v>
      </c>
      <c r="AT94" s="114">
        <f>ROUND(SUM(AV94:AW94),2)</f>
        <v>0</v>
      </c>
      <c r="AU94" s="115">
        <f>ROUND(SUM(AU95:AU100),5)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ROUND(SUM(AZ95:AZ100),2)</f>
        <v>0</v>
      </c>
      <c r="BA94" s="114">
        <f>ROUND(SUM(BA95:BA100),2)</f>
        <v>0</v>
      </c>
      <c r="BB94" s="114">
        <f>ROUND(SUM(BB95:BB100),2)</f>
        <v>0</v>
      </c>
      <c r="BC94" s="114">
        <f>ROUND(SUM(BC95:BC100),2)</f>
        <v>0</v>
      </c>
      <c r="BD94" s="116">
        <f>ROUND(SUM(BD95:BD100),2)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24.7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SO 01+ SO 04 Parkova...'!J32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'01 - SO 01+ SO 04 Parkova...'!P132</f>
        <v>0</v>
      </c>
      <c r="AV95" s="128">
        <f>'01 - SO 01+ SO 04 Parkova...'!J35</f>
        <v>0</v>
      </c>
      <c r="AW95" s="128">
        <f>'01 - SO 01+ SO 04 Parkova...'!J36</f>
        <v>0</v>
      </c>
      <c r="AX95" s="128">
        <f>'01 - SO 01+ SO 04 Parkova...'!J37</f>
        <v>0</v>
      </c>
      <c r="AY95" s="128">
        <f>'01 - SO 01+ SO 04 Parkova...'!J38</f>
        <v>0</v>
      </c>
      <c r="AZ95" s="128">
        <f>'01 - SO 01+ SO 04 Parkova...'!F35</f>
        <v>0</v>
      </c>
      <c r="BA95" s="128">
        <f>'01 - SO 01+ SO 04 Parkova...'!F36</f>
        <v>0</v>
      </c>
      <c r="BB95" s="128">
        <f>'01 - SO 01+ SO 04 Parkova...'!F37</f>
        <v>0</v>
      </c>
      <c r="BC95" s="128">
        <f>'01 - SO 01+ SO 04 Parkova...'!F38</f>
        <v>0</v>
      </c>
      <c r="BD95" s="130">
        <f>'01 - SO 01+ SO 04 Parkova...'!F39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16.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'02 - SO 02 Přechod pro ch...'!J32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'02 - SO 02 Přechod pro ch...'!P132</f>
        <v>0</v>
      </c>
      <c r="AV96" s="128">
        <f>'02 - SO 02 Přechod pro ch...'!J35</f>
        <v>0</v>
      </c>
      <c r="AW96" s="128">
        <f>'02 - SO 02 Přechod pro ch...'!J36</f>
        <v>0</v>
      </c>
      <c r="AX96" s="128">
        <f>'02 - SO 02 Přechod pro ch...'!J37</f>
        <v>0</v>
      </c>
      <c r="AY96" s="128">
        <f>'02 - SO 02 Přechod pro ch...'!J38</f>
        <v>0</v>
      </c>
      <c r="AZ96" s="128">
        <f>'02 - SO 02 Přechod pro ch...'!F35</f>
        <v>0</v>
      </c>
      <c r="BA96" s="128">
        <f>'02 - SO 02 Přechod pro ch...'!F36</f>
        <v>0</v>
      </c>
      <c r="BB96" s="128">
        <f>'02 - SO 02 Přechod pro ch...'!F37</f>
        <v>0</v>
      </c>
      <c r="BC96" s="128">
        <f>'02 - SO 02 Přechod pro ch...'!F38</f>
        <v>0</v>
      </c>
      <c r="BD96" s="130">
        <f>'02 - SO 02 Přechod pro ch...'!F39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7" customFormat="1" ht="16.5" customHeight="1">
      <c r="A97" s="119" t="s">
        <v>80</v>
      </c>
      <c r="B97" s="120"/>
      <c r="C97" s="121"/>
      <c r="D97" s="122" t="s">
        <v>90</v>
      </c>
      <c r="E97" s="122"/>
      <c r="F97" s="122"/>
      <c r="G97" s="122"/>
      <c r="H97" s="122"/>
      <c r="I97" s="123"/>
      <c r="J97" s="122" t="s">
        <v>91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'03 - SO 03 Chodník pro pěší'!J32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27">
        <v>0</v>
      </c>
      <c r="AT97" s="128">
        <f>ROUND(SUM(AV97:AW97),2)</f>
        <v>0</v>
      </c>
      <c r="AU97" s="129">
        <f>'03 - SO 03 Chodník pro pěší'!P133</f>
        <v>0</v>
      </c>
      <c r="AV97" s="128">
        <f>'03 - SO 03 Chodník pro pěší'!J35</f>
        <v>0</v>
      </c>
      <c r="AW97" s="128">
        <f>'03 - SO 03 Chodník pro pěší'!J36</f>
        <v>0</v>
      </c>
      <c r="AX97" s="128">
        <f>'03 - SO 03 Chodník pro pěší'!J37</f>
        <v>0</v>
      </c>
      <c r="AY97" s="128">
        <f>'03 - SO 03 Chodník pro pěší'!J38</f>
        <v>0</v>
      </c>
      <c r="AZ97" s="128">
        <f>'03 - SO 03 Chodník pro pěší'!F35</f>
        <v>0</v>
      </c>
      <c r="BA97" s="128">
        <f>'03 - SO 03 Chodník pro pěší'!F36</f>
        <v>0</v>
      </c>
      <c r="BB97" s="128">
        <f>'03 - SO 03 Chodník pro pěší'!F37</f>
        <v>0</v>
      </c>
      <c r="BC97" s="128">
        <f>'03 - SO 03 Chodník pro pěší'!F38</f>
        <v>0</v>
      </c>
      <c r="BD97" s="130">
        <f>'03 - SO 03 Chodník pro pěší'!F39</f>
        <v>0</v>
      </c>
      <c r="BE97" s="7"/>
      <c r="BT97" s="131" t="s">
        <v>84</v>
      </c>
      <c r="BV97" s="131" t="s">
        <v>78</v>
      </c>
      <c r="BW97" s="131" t="s">
        <v>92</v>
      </c>
      <c r="BX97" s="131" t="s">
        <v>5</v>
      </c>
      <c r="CL97" s="131" t="s">
        <v>1</v>
      </c>
      <c r="CM97" s="131" t="s">
        <v>86</v>
      </c>
    </row>
    <row r="98" s="7" customFormat="1" ht="16.5" customHeight="1">
      <c r="A98" s="119" t="s">
        <v>80</v>
      </c>
      <c r="B98" s="120"/>
      <c r="C98" s="121"/>
      <c r="D98" s="122" t="s">
        <v>93</v>
      </c>
      <c r="E98" s="122"/>
      <c r="F98" s="122"/>
      <c r="G98" s="122"/>
      <c r="H98" s="122"/>
      <c r="I98" s="123"/>
      <c r="J98" s="122" t="s">
        <v>94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'04 - SO 06 Řešení odvodu ...'!J32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83</v>
      </c>
      <c r="AR98" s="126"/>
      <c r="AS98" s="127">
        <v>0</v>
      </c>
      <c r="AT98" s="128">
        <f>ROUND(SUM(AV98:AW98),2)</f>
        <v>0</v>
      </c>
      <c r="AU98" s="129">
        <f>'04 - SO 06 Řešení odvodu ...'!P133</f>
        <v>0</v>
      </c>
      <c r="AV98" s="128">
        <f>'04 - SO 06 Řešení odvodu ...'!J35</f>
        <v>0</v>
      </c>
      <c r="AW98" s="128">
        <f>'04 - SO 06 Řešení odvodu ...'!J36</f>
        <v>0</v>
      </c>
      <c r="AX98" s="128">
        <f>'04 - SO 06 Řešení odvodu ...'!J37</f>
        <v>0</v>
      </c>
      <c r="AY98" s="128">
        <f>'04 - SO 06 Řešení odvodu ...'!J38</f>
        <v>0</v>
      </c>
      <c r="AZ98" s="128">
        <f>'04 - SO 06 Řešení odvodu ...'!F35</f>
        <v>0</v>
      </c>
      <c r="BA98" s="128">
        <f>'04 - SO 06 Řešení odvodu ...'!F36</f>
        <v>0</v>
      </c>
      <c r="BB98" s="128">
        <f>'04 - SO 06 Řešení odvodu ...'!F37</f>
        <v>0</v>
      </c>
      <c r="BC98" s="128">
        <f>'04 - SO 06 Řešení odvodu ...'!F38</f>
        <v>0</v>
      </c>
      <c r="BD98" s="130">
        <f>'04 - SO 06 Řešení odvodu ...'!F39</f>
        <v>0</v>
      </c>
      <c r="BE98" s="7"/>
      <c r="BT98" s="131" t="s">
        <v>84</v>
      </c>
      <c r="BV98" s="131" t="s">
        <v>78</v>
      </c>
      <c r="BW98" s="131" t="s">
        <v>95</v>
      </c>
      <c r="BX98" s="131" t="s">
        <v>5</v>
      </c>
      <c r="CL98" s="131" t="s">
        <v>1</v>
      </c>
      <c r="CM98" s="131" t="s">
        <v>86</v>
      </c>
    </row>
    <row r="99" s="7" customFormat="1" ht="16.5" customHeight="1">
      <c r="A99" s="119" t="s">
        <v>80</v>
      </c>
      <c r="B99" s="120"/>
      <c r="C99" s="121"/>
      <c r="D99" s="122" t="s">
        <v>96</v>
      </c>
      <c r="E99" s="122"/>
      <c r="F99" s="122"/>
      <c r="G99" s="122"/>
      <c r="H99" s="122"/>
      <c r="I99" s="123"/>
      <c r="J99" s="122" t="s">
        <v>97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'05 - SO 05 Veřejné osvětl...'!J32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83</v>
      </c>
      <c r="AR99" s="126"/>
      <c r="AS99" s="127">
        <v>0</v>
      </c>
      <c r="AT99" s="128">
        <f>ROUND(SUM(AV99:AW99),2)</f>
        <v>0</v>
      </c>
      <c r="AU99" s="129">
        <f>'05 - SO 05 Veřejné osvětl...'!P132</f>
        <v>0</v>
      </c>
      <c r="AV99" s="128">
        <f>'05 - SO 05 Veřejné osvětl...'!J35</f>
        <v>0</v>
      </c>
      <c r="AW99" s="128">
        <f>'05 - SO 05 Veřejné osvětl...'!J36</f>
        <v>0</v>
      </c>
      <c r="AX99" s="128">
        <f>'05 - SO 05 Veřejné osvětl...'!J37</f>
        <v>0</v>
      </c>
      <c r="AY99" s="128">
        <f>'05 - SO 05 Veřejné osvětl...'!J38</f>
        <v>0</v>
      </c>
      <c r="AZ99" s="128">
        <f>'05 - SO 05 Veřejné osvětl...'!F35</f>
        <v>0</v>
      </c>
      <c r="BA99" s="128">
        <f>'05 - SO 05 Veřejné osvětl...'!F36</f>
        <v>0</v>
      </c>
      <c r="BB99" s="128">
        <f>'05 - SO 05 Veřejné osvětl...'!F37</f>
        <v>0</v>
      </c>
      <c r="BC99" s="128">
        <f>'05 - SO 05 Veřejné osvětl...'!F38</f>
        <v>0</v>
      </c>
      <c r="BD99" s="130">
        <f>'05 - SO 05 Veřejné osvětl...'!F39</f>
        <v>0</v>
      </c>
      <c r="BE99" s="7"/>
      <c r="BT99" s="131" t="s">
        <v>84</v>
      </c>
      <c r="BV99" s="131" t="s">
        <v>78</v>
      </c>
      <c r="BW99" s="131" t="s">
        <v>98</v>
      </c>
      <c r="BX99" s="131" t="s">
        <v>5</v>
      </c>
      <c r="CL99" s="131" t="s">
        <v>1</v>
      </c>
      <c r="CM99" s="131" t="s">
        <v>86</v>
      </c>
    </row>
    <row r="100" s="7" customFormat="1" ht="16.5" customHeight="1">
      <c r="A100" s="119" t="s">
        <v>80</v>
      </c>
      <c r="B100" s="120"/>
      <c r="C100" s="121"/>
      <c r="D100" s="122" t="s">
        <v>99</v>
      </c>
      <c r="E100" s="122"/>
      <c r="F100" s="122"/>
      <c r="G100" s="122"/>
      <c r="H100" s="122"/>
      <c r="I100" s="123"/>
      <c r="J100" s="122" t="s">
        <v>100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4">
        <f>'00 - VON'!J32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83</v>
      </c>
      <c r="AR100" s="126"/>
      <c r="AS100" s="132">
        <v>0</v>
      </c>
      <c r="AT100" s="133">
        <f>ROUND(SUM(AV100:AW100),2)</f>
        <v>0</v>
      </c>
      <c r="AU100" s="134">
        <f>'00 - VON'!P132</f>
        <v>0</v>
      </c>
      <c r="AV100" s="133">
        <f>'00 - VON'!J35</f>
        <v>0</v>
      </c>
      <c r="AW100" s="133">
        <f>'00 - VON'!J36</f>
        <v>0</v>
      </c>
      <c r="AX100" s="133">
        <f>'00 - VON'!J37</f>
        <v>0</v>
      </c>
      <c r="AY100" s="133">
        <f>'00 - VON'!J38</f>
        <v>0</v>
      </c>
      <c r="AZ100" s="133">
        <f>'00 - VON'!F35</f>
        <v>0</v>
      </c>
      <c r="BA100" s="133">
        <f>'00 - VON'!F36</f>
        <v>0</v>
      </c>
      <c r="BB100" s="133">
        <f>'00 - VON'!F37</f>
        <v>0</v>
      </c>
      <c r="BC100" s="133">
        <f>'00 - VON'!F38</f>
        <v>0</v>
      </c>
      <c r="BD100" s="135">
        <f>'00 - VON'!F39</f>
        <v>0</v>
      </c>
      <c r="BE100" s="7"/>
      <c r="BT100" s="131" t="s">
        <v>84</v>
      </c>
      <c r="BV100" s="131" t="s">
        <v>78</v>
      </c>
      <c r="BW100" s="131" t="s">
        <v>101</v>
      </c>
      <c r="BX100" s="131" t="s">
        <v>5</v>
      </c>
      <c r="CL100" s="131" t="s">
        <v>1</v>
      </c>
      <c r="CM100" s="131" t="s">
        <v>86</v>
      </c>
    </row>
    <row r="101" s="2" customFormat="1" ht="30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4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44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</sheetData>
  <sheetProtection sheet="1" formatColumns="0" formatRows="0" objects="1" scenarios="1" spinCount="100000" saltValue="A7XIgXfVGPr2+N1COrD/e3cEMhrgkpGiIS9hXAtR3OxleTcsvfnxqm0Mybqgyoiqbkm2GbEkKO9/xS1CPeqrEA==" hashValue="oGgExcUwFpi1ByqVS28JVHxAj/zEQHl/RPXdUNCVWv1E2d7TrvbgoJ1rN1HsXRX9WCG+ukX3dJ7Ihfmem7//QA==" algorithmName="SHA-512" password="CC35"/>
  <mergeCells count="62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SO 01+ SO 04 Parkova...'!C2" display="/"/>
    <hyperlink ref="A96" location="'02 - SO 02 Přechod pro ch...'!C2" display="/"/>
    <hyperlink ref="A97" location="'03 - SO 03 Chodník pro pěší'!C2" display="/"/>
    <hyperlink ref="A98" location="'04 - SO 06 Řešení odvodu ...'!C2" display="/"/>
    <hyperlink ref="A99" location="'05 - SO 05 Veřejné osvětl...'!C2" display="/"/>
    <hyperlink ref="A100" location="'00 - VO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  <c r="AZ2" s="136" t="s">
        <v>102</v>
      </c>
      <c r="BA2" s="136" t="s">
        <v>103</v>
      </c>
      <c r="BB2" s="136" t="s">
        <v>104</v>
      </c>
      <c r="BC2" s="136" t="s">
        <v>105</v>
      </c>
      <c r="BD2" s="136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  <c r="AZ3" s="136" t="s">
        <v>106</v>
      </c>
      <c r="BA3" s="136" t="s">
        <v>107</v>
      </c>
      <c r="BB3" s="136" t="s">
        <v>104</v>
      </c>
      <c r="BC3" s="136" t="s">
        <v>108</v>
      </c>
      <c r="BD3" s="136" t="s">
        <v>86</v>
      </c>
    </row>
    <row r="4" s="1" customFormat="1" ht="24.96" customHeight="1">
      <c r="B4" s="20"/>
      <c r="D4" s="139" t="s">
        <v>109</v>
      </c>
      <c r="L4" s="20"/>
      <c r="M4" s="140" t="s">
        <v>10</v>
      </c>
      <c r="AT4" s="17" t="s">
        <v>4</v>
      </c>
      <c r="AZ4" s="136" t="s">
        <v>110</v>
      </c>
      <c r="BA4" s="136" t="s">
        <v>111</v>
      </c>
      <c r="BB4" s="136" t="s">
        <v>104</v>
      </c>
      <c r="BC4" s="136" t="s">
        <v>112</v>
      </c>
      <c r="BD4" s="136" t="s">
        <v>86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Stavba chodníku, přechodu pro chodce a parkovacích stání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113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30" customHeight="1">
      <c r="A9" s="38"/>
      <c r="B9" s="44"/>
      <c r="C9" s="38"/>
      <c r="D9" s="38"/>
      <c r="E9" s="143" t="s">
        <v>114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14. 1. 2021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26</v>
      </c>
      <c r="F15" s="38"/>
      <c r="G15" s="38"/>
      <c r="H15" s="38"/>
      <c r="I15" s="141" t="s">
        <v>27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31</v>
      </c>
      <c r="F21" s="38"/>
      <c r="G21" s="38"/>
      <c r="H21" s="38"/>
      <c r="I21" s="141" t="s">
        <v>27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">
        <v>34</v>
      </c>
      <c r="F24" s="38"/>
      <c r="G24" s="38"/>
      <c r="H24" s="38"/>
      <c r="I24" s="141" t="s">
        <v>27</v>
      </c>
      <c r="J24" s="144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144" t="s">
        <v>115</v>
      </c>
      <c r="E30" s="38"/>
      <c r="F30" s="38"/>
      <c r="G30" s="38"/>
      <c r="H30" s="38"/>
      <c r="I30" s="38"/>
      <c r="J30" s="151">
        <f>J96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52" t="s">
        <v>116</v>
      </c>
      <c r="E31" s="38"/>
      <c r="F31" s="38"/>
      <c r="G31" s="38"/>
      <c r="H31" s="38"/>
      <c r="I31" s="38"/>
      <c r="J31" s="151">
        <f>J105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3" t="s">
        <v>36</v>
      </c>
      <c r="E32" s="38"/>
      <c r="F32" s="38"/>
      <c r="G32" s="38"/>
      <c r="H32" s="38"/>
      <c r="I32" s="38"/>
      <c r="J32" s="154">
        <f>ROUND(J30 + J31,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0"/>
      <c r="E33" s="150"/>
      <c r="F33" s="150"/>
      <c r="G33" s="150"/>
      <c r="H33" s="150"/>
      <c r="I33" s="150"/>
      <c r="J33" s="150"/>
      <c r="K33" s="150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5" t="s">
        <v>38</v>
      </c>
      <c r="G34" s="38"/>
      <c r="H34" s="38"/>
      <c r="I34" s="155" t="s">
        <v>37</v>
      </c>
      <c r="J34" s="155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6" t="s">
        <v>40</v>
      </c>
      <c r="E35" s="141" t="s">
        <v>41</v>
      </c>
      <c r="F35" s="157">
        <f>ROUND((SUM(BE105:BE112) + SUM(BE132:BE312)),  2)</f>
        <v>0</v>
      </c>
      <c r="G35" s="38"/>
      <c r="H35" s="38"/>
      <c r="I35" s="158">
        <v>0.20999999999999999</v>
      </c>
      <c r="J35" s="157">
        <f>ROUND(((SUM(BE105:BE112) + SUM(BE132:BE312))*I35),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1" t="s">
        <v>42</v>
      </c>
      <c r="F36" s="157">
        <f>ROUND((SUM(BF105:BF112) + SUM(BF132:BF312)),  2)</f>
        <v>0</v>
      </c>
      <c r="G36" s="38"/>
      <c r="H36" s="38"/>
      <c r="I36" s="158">
        <v>0.14999999999999999</v>
      </c>
      <c r="J36" s="157">
        <f>ROUND(((SUM(BF105:BF112) + SUM(BF132:BF312))*I36),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43</v>
      </c>
      <c r="F37" s="157">
        <f>ROUND((SUM(BG105:BG112) + SUM(BG132:BG312)),  2)</f>
        <v>0</v>
      </c>
      <c r="G37" s="38"/>
      <c r="H37" s="38"/>
      <c r="I37" s="158">
        <v>0.20999999999999999</v>
      </c>
      <c r="J37" s="157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1" t="s">
        <v>44</v>
      </c>
      <c r="F38" s="157">
        <f>ROUND((SUM(BH105:BH112) + SUM(BH132:BH312)),  2)</f>
        <v>0</v>
      </c>
      <c r="G38" s="38"/>
      <c r="H38" s="38"/>
      <c r="I38" s="158">
        <v>0.14999999999999999</v>
      </c>
      <c r="J38" s="157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1" t="s">
        <v>45</v>
      </c>
      <c r="F39" s="157">
        <f>ROUND((SUM(BI105:BI112) + SUM(BI132:BI312)),  2)</f>
        <v>0</v>
      </c>
      <c r="G39" s="38"/>
      <c r="H39" s="38"/>
      <c r="I39" s="158">
        <v>0</v>
      </c>
      <c r="J39" s="157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9"/>
      <c r="D41" s="160" t="s">
        <v>46</v>
      </c>
      <c r="E41" s="161"/>
      <c r="F41" s="161"/>
      <c r="G41" s="162" t="s">
        <v>47</v>
      </c>
      <c r="H41" s="163" t="s">
        <v>48</v>
      </c>
      <c r="I41" s="161"/>
      <c r="J41" s="164">
        <f>SUM(J32:J39)</f>
        <v>0</v>
      </c>
      <c r="K41" s="165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6" t="s">
        <v>49</v>
      </c>
      <c r="E50" s="167"/>
      <c r="F50" s="167"/>
      <c r="G50" s="166" t="s">
        <v>50</v>
      </c>
      <c r="H50" s="167"/>
      <c r="I50" s="167"/>
      <c r="J50" s="167"/>
      <c r="K50" s="167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8" t="s">
        <v>51</v>
      </c>
      <c r="E61" s="169"/>
      <c r="F61" s="170" t="s">
        <v>52</v>
      </c>
      <c r="G61" s="168" t="s">
        <v>51</v>
      </c>
      <c r="H61" s="169"/>
      <c r="I61" s="169"/>
      <c r="J61" s="171" t="s">
        <v>52</v>
      </c>
      <c r="K61" s="169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6" t="s">
        <v>53</v>
      </c>
      <c r="E65" s="172"/>
      <c r="F65" s="172"/>
      <c r="G65" s="166" t="s">
        <v>54</v>
      </c>
      <c r="H65" s="172"/>
      <c r="I65" s="172"/>
      <c r="J65" s="172"/>
      <c r="K65" s="172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8" t="s">
        <v>51</v>
      </c>
      <c r="E76" s="169"/>
      <c r="F76" s="170" t="s">
        <v>52</v>
      </c>
      <c r="G76" s="168" t="s">
        <v>51</v>
      </c>
      <c r="H76" s="169"/>
      <c r="I76" s="169"/>
      <c r="J76" s="171" t="s">
        <v>52</v>
      </c>
      <c r="K76" s="169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5"/>
      <c r="C81" s="176"/>
      <c r="D81" s="176"/>
      <c r="E81" s="176"/>
      <c r="F81" s="176"/>
      <c r="G81" s="176"/>
      <c r="H81" s="176"/>
      <c r="I81" s="176"/>
      <c r="J81" s="176"/>
      <c r="K81" s="176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7" t="str">
        <f>E7</f>
        <v>Stavba chodníku, přechodu pro chodce a parkovacích stání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30" customHeight="1">
      <c r="A87" s="38"/>
      <c r="B87" s="39"/>
      <c r="C87" s="40"/>
      <c r="D87" s="40"/>
      <c r="E87" s="76" t="str">
        <f>E9</f>
        <v>01 - SO 01+ SO 04 Parkovací stání a přístupové zpevněné plochy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Nové Město na Moravě</v>
      </c>
      <c r="G89" s="40"/>
      <c r="H89" s="40"/>
      <c r="I89" s="32" t="s">
        <v>22</v>
      </c>
      <c r="J89" s="79" t="str">
        <f>IF(J12="","",J12)</f>
        <v>14. 1. 2021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Nové Město na Moravě</v>
      </c>
      <c r="G91" s="40"/>
      <c r="H91" s="40"/>
      <c r="I91" s="32" t="s">
        <v>30</v>
      </c>
      <c r="J91" s="36" t="str">
        <f>E21</f>
        <v>Ing. arch. Jitka Bidlová Ph.D.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Ing. Tereza Synková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8" t="s">
        <v>118</v>
      </c>
      <c r="D94" s="179"/>
      <c r="E94" s="179"/>
      <c r="F94" s="179"/>
      <c r="G94" s="179"/>
      <c r="H94" s="179"/>
      <c r="I94" s="179"/>
      <c r="J94" s="180" t="s">
        <v>119</v>
      </c>
      <c r="K94" s="179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1" t="s">
        <v>120</v>
      </c>
      <c r="D96" s="40"/>
      <c r="E96" s="40"/>
      <c r="F96" s="40"/>
      <c r="G96" s="40"/>
      <c r="H96" s="40"/>
      <c r="I96" s="40"/>
      <c r="J96" s="110">
        <f>J132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9" customFormat="1" ht="24.96" customHeight="1">
      <c r="A97" s="9"/>
      <c r="B97" s="182"/>
      <c r="C97" s="183"/>
      <c r="D97" s="184" t="s">
        <v>122</v>
      </c>
      <c r="E97" s="185"/>
      <c r="F97" s="185"/>
      <c r="G97" s="185"/>
      <c r="H97" s="185"/>
      <c r="I97" s="185"/>
      <c r="J97" s="186">
        <f>J133</f>
        <v>0</v>
      </c>
      <c r="K97" s="183"/>
      <c r="L97" s="18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8"/>
      <c r="C98" s="189"/>
      <c r="D98" s="190" t="s">
        <v>123</v>
      </c>
      <c r="E98" s="191"/>
      <c r="F98" s="191"/>
      <c r="G98" s="191"/>
      <c r="H98" s="191"/>
      <c r="I98" s="191"/>
      <c r="J98" s="192">
        <f>J134</f>
        <v>0</v>
      </c>
      <c r="K98" s="189"/>
      <c r="L98" s="19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8"/>
      <c r="C99" s="189"/>
      <c r="D99" s="190" t="s">
        <v>124</v>
      </c>
      <c r="E99" s="191"/>
      <c r="F99" s="191"/>
      <c r="G99" s="191"/>
      <c r="H99" s="191"/>
      <c r="I99" s="191"/>
      <c r="J99" s="192">
        <f>J193</f>
        <v>0</v>
      </c>
      <c r="K99" s="189"/>
      <c r="L99" s="19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8"/>
      <c r="C100" s="189"/>
      <c r="D100" s="190" t="s">
        <v>125</v>
      </c>
      <c r="E100" s="191"/>
      <c r="F100" s="191"/>
      <c r="G100" s="191"/>
      <c r="H100" s="191"/>
      <c r="I100" s="191"/>
      <c r="J100" s="192">
        <f>J240</f>
        <v>0</v>
      </c>
      <c r="K100" s="189"/>
      <c r="L100" s="19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8"/>
      <c r="C101" s="189"/>
      <c r="D101" s="190" t="s">
        <v>126</v>
      </c>
      <c r="E101" s="191"/>
      <c r="F101" s="191"/>
      <c r="G101" s="191"/>
      <c r="H101" s="191"/>
      <c r="I101" s="191"/>
      <c r="J101" s="192">
        <f>J299</f>
        <v>0</v>
      </c>
      <c r="K101" s="189"/>
      <c r="L101" s="19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8"/>
      <c r="C102" s="189"/>
      <c r="D102" s="190" t="s">
        <v>127</v>
      </c>
      <c r="E102" s="191"/>
      <c r="F102" s="191"/>
      <c r="G102" s="191"/>
      <c r="H102" s="191"/>
      <c r="I102" s="191"/>
      <c r="J102" s="192">
        <f>J311</f>
        <v>0</v>
      </c>
      <c r="K102" s="189"/>
      <c r="L102" s="19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9.28" customHeight="1">
      <c r="A105" s="38"/>
      <c r="B105" s="39"/>
      <c r="C105" s="181" t="s">
        <v>128</v>
      </c>
      <c r="D105" s="40"/>
      <c r="E105" s="40"/>
      <c r="F105" s="40"/>
      <c r="G105" s="40"/>
      <c r="H105" s="40"/>
      <c r="I105" s="40"/>
      <c r="J105" s="194">
        <f>ROUND(J106 + J107 + J108 + J109 + J110 + J111,2)</f>
        <v>0</v>
      </c>
      <c r="K105" s="40"/>
      <c r="L105" s="63"/>
      <c r="N105" s="195" t="s">
        <v>40</v>
      </c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8" customHeight="1">
      <c r="A106" s="38"/>
      <c r="B106" s="39"/>
      <c r="C106" s="40"/>
      <c r="D106" s="196" t="s">
        <v>129</v>
      </c>
      <c r="E106" s="197"/>
      <c r="F106" s="197"/>
      <c r="G106" s="40"/>
      <c r="H106" s="40"/>
      <c r="I106" s="40"/>
      <c r="J106" s="198">
        <v>0</v>
      </c>
      <c r="K106" s="40"/>
      <c r="L106" s="199"/>
      <c r="M106" s="200"/>
      <c r="N106" s="201" t="s">
        <v>41</v>
      </c>
      <c r="O106" s="200"/>
      <c r="P106" s="200"/>
      <c r="Q106" s="200"/>
      <c r="R106" s="200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0"/>
      <c r="AG106" s="200"/>
      <c r="AH106" s="200"/>
      <c r="AI106" s="200"/>
      <c r="AJ106" s="200"/>
      <c r="AK106" s="200"/>
      <c r="AL106" s="200"/>
      <c r="AM106" s="200"/>
      <c r="AN106" s="200"/>
      <c r="AO106" s="200"/>
      <c r="AP106" s="200"/>
      <c r="AQ106" s="200"/>
      <c r="AR106" s="200"/>
      <c r="AS106" s="200"/>
      <c r="AT106" s="200"/>
      <c r="AU106" s="200"/>
      <c r="AV106" s="200"/>
      <c r="AW106" s="200"/>
      <c r="AX106" s="200"/>
      <c r="AY106" s="203" t="s">
        <v>130</v>
      </c>
      <c r="AZ106" s="200"/>
      <c r="BA106" s="200"/>
      <c r="BB106" s="200"/>
      <c r="BC106" s="200"/>
      <c r="BD106" s="200"/>
      <c r="BE106" s="204">
        <f>IF(N106="základní",J106,0)</f>
        <v>0</v>
      </c>
      <c r="BF106" s="204">
        <f>IF(N106="snížená",J106,0)</f>
        <v>0</v>
      </c>
      <c r="BG106" s="204">
        <f>IF(N106="zákl. přenesená",J106,0)</f>
        <v>0</v>
      </c>
      <c r="BH106" s="204">
        <f>IF(N106="sníž. přenesená",J106,0)</f>
        <v>0</v>
      </c>
      <c r="BI106" s="204">
        <f>IF(N106="nulová",J106,0)</f>
        <v>0</v>
      </c>
      <c r="BJ106" s="203" t="s">
        <v>84</v>
      </c>
      <c r="BK106" s="200"/>
      <c r="BL106" s="200"/>
      <c r="BM106" s="200"/>
    </row>
    <row r="107" s="2" customFormat="1" ht="18" customHeight="1">
      <c r="A107" s="38"/>
      <c r="B107" s="39"/>
      <c r="C107" s="40"/>
      <c r="D107" s="196" t="s">
        <v>131</v>
      </c>
      <c r="E107" s="197"/>
      <c r="F107" s="197"/>
      <c r="G107" s="40"/>
      <c r="H107" s="40"/>
      <c r="I107" s="40"/>
      <c r="J107" s="198">
        <v>0</v>
      </c>
      <c r="K107" s="40"/>
      <c r="L107" s="199"/>
      <c r="M107" s="200"/>
      <c r="N107" s="201" t="s">
        <v>41</v>
      </c>
      <c r="O107" s="200"/>
      <c r="P107" s="200"/>
      <c r="Q107" s="200"/>
      <c r="R107" s="200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0"/>
      <c r="AG107" s="200"/>
      <c r="AH107" s="200"/>
      <c r="AI107" s="200"/>
      <c r="AJ107" s="200"/>
      <c r="AK107" s="200"/>
      <c r="AL107" s="200"/>
      <c r="AM107" s="200"/>
      <c r="AN107" s="200"/>
      <c r="AO107" s="200"/>
      <c r="AP107" s="200"/>
      <c r="AQ107" s="200"/>
      <c r="AR107" s="200"/>
      <c r="AS107" s="200"/>
      <c r="AT107" s="200"/>
      <c r="AU107" s="200"/>
      <c r="AV107" s="200"/>
      <c r="AW107" s="200"/>
      <c r="AX107" s="200"/>
      <c r="AY107" s="203" t="s">
        <v>130</v>
      </c>
      <c r="AZ107" s="200"/>
      <c r="BA107" s="200"/>
      <c r="BB107" s="200"/>
      <c r="BC107" s="200"/>
      <c r="BD107" s="200"/>
      <c r="BE107" s="204">
        <f>IF(N107="základní",J107,0)</f>
        <v>0</v>
      </c>
      <c r="BF107" s="204">
        <f>IF(N107="snížená",J107,0)</f>
        <v>0</v>
      </c>
      <c r="BG107" s="204">
        <f>IF(N107="zákl. přenesená",J107,0)</f>
        <v>0</v>
      </c>
      <c r="BH107" s="204">
        <f>IF(N107="sníž. přenesená",J107,0)</f>
        <v>0</v>
      </c>
      <c r="BI107" s="204">
        <f>IF(N107="nulová",J107,0)</f>
        <v>0</v>
      </c>
      <c r="BJ107" s="203" t="s">
        <v>84</v>
      </c>
      <c r="BK107" s="200"/>
      <c r="BL107" s="200"/>
      <c r="BM107" s="200"/>
    </row>
    <row r="108" s="2" customFormat="1" ht="18" customHeight="1">
      <c r="A108" s="38"/>
      <c r="B108" s="39"/>
      <c r="C108" s="40"/>
      <c r="D108" s="196" t="s">
        <v>132</v>
      </c>
      <c r="E108" s="197"/>
      <c r="F108" s="197"/>
      <c r="G108" s="40"/>
      <c r="H108" s="40"/>
      <c r="I108" s="40"/>
      <c r="J108" s="198">
        <v>0</v>
      </c>
      <c r="K108" s="40"/>
      <c r="L108" s="199"/>
      <c r="M108" s="200"/>
      <c r="N108" s="201" t="s">
        <v>41</v>
      </c>
      <c r="O108" s="200"/>
      <c r="P108" s="200"/>
      <c r="Q108" s="200"/>
      <c r="R108" s="200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0"/>
      <c r="AG108" s="200"/>
      <c r="AH108" s="200"/>
      <c r="AI108" s="200"/>
      <c r="AJ108" s="200"/>
      <c r="AK108" s="200"/>
      <c r="AL108" s="200"/>
      <c r="AM108" s="200"/>
      <c r="AN108" s="200"/>
      <c r="AO108" s="200"/>
      <c r="AP108" s="200"/>
      <c r="AQ108" s="200"/>
      <c r="AR108" s="200"/>
      <c r="AS108" s="200"/>
      <c r="AT108" s="200"/>
      <c r="AU108" s="200"/>
      <c r="AV108" s="200"/>
      <c r="AW108" s="200"/>
      <c r="AX108" s="200"/>
      <c r="AY108" s="203" t="s">
        <v>130</v>
      </c>
      <c r="AZ108" s="200"/>
      <c r="BA108" s="200"/>
      <c r="BB108" s="200"/>
      <c r="BC108" s="200"/>
      <c r="BD108" s="200"/>
      <c r="BE108" s="204">
        <f>IF(N108="základní",J108,0)</f>
        <v>0</v>
      </c>
      <c r="BF108" s="204">
        <f>IF(N108="snížená",J108,0)</f>
        <v>0</v>
      </c>
      <c r="BG108" s="204">
        <f>IF(N108="zákl. přenesená",J108,0)</f>
        <v>0</v>
      </c>
      <c r="BH108" s="204">
        <f>IF(N108="sníž. přenesená",J108,0)</f>
        <v>0</v>
      </c>
      <c r="BI108" s="204">
        <f>IF(N108="nulová",J108,0)</f>
        <v>0</v>
      </c>
      <c r="BJ108" s="203" t="s">
        <v>84</v>
      </c>
      <c r="BK108" s="200"/>
      <c r="BL108" s="200"/>
      <c r="BM108" s="200"/>
    </row>
    <row r="109" s="2" customFormat="1" ht="18" customHeight="1">
      <c r="A109" s="38"/>
      <c r="B109" s="39"/>
      <c r="C109" s="40"/>
      <c r="D109" s="196" t="s">
        <v>133</v>
      </c>
      <c r="E109" s="197"/>
      <c r="F109" s="197"/>
      <c r="G109" s="40"/>
      <c r="H109" s="40"/>
      <c r="I109" s="40"/>
      <c r="J109" s="198">
        <v>0</v>
      </c>
      <c r="K109" s="40"/>
      <c r="L109" s="199"/>
      <c r="M109" s="200"/>
      <c r="N109" s="201" t="s">
        <v>41</v>
      </c>
      <c r="O109" s="200"/>
      <c r="P109" s="200"/>
      <c r="Q109" s="200"/>
      <c r="R109" s="200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0"/>
      <c r="AG109" s="200"/>
      <c r="AH109" s="200"/>
      <c r="AI109" s="200"/>
      <c r="AJ109" s="200"/>
      <c r="AK109" s="200"/>
      <c r="AL109" s="200"/>
      <c r="AM109" s="200"/>
      <c r="AN109" s="200"/>
      <c r="AO109" s="200"/>
      <c r="AP109" s="200"/>
      <c r="AQ109" s="200"/>
      <c r="AR109" s="200"/>
      <c r="AS109" s="200"/>
      <c r="AT109" s="200"/>
      <c r="AU109" s="200"/>
      <c r="AV109" s="200"/>
      <c r="AW109" s="200"/>
      <c r="AX109" s="200"/>
      <c r="AY109" s="203" t="s">
        <v>130</v>
      </c>
      <c r="AZ109" s="200"/>
      <c r="BA109" s="200"/>
      <c r="BB109" s="200"/>
      <c r="BC109" s="200"/>
      <c r="BD109" s="200"/>
      <c r="BE109" s="204">
        <f>IF(N109="základní",J109,0)</f>
        <v>0</v>
      </c>
      <c r="BF109" s="204">
        <f>IF(N109="snížená",J109,0)</f>
        <v>0</v>
      </c>
      <c r="BG109" s="204">
        <f>IF(N109="zákl. přenesená",J109,0)</f>
        <v>0</v>
      </c>
      <c r="BH109" s="204">
        <f>IF(N109="sníž. přenesená",J109,0)</f>
        <v>0</v>
      </c>
      <c r="BI109" s="204">
        <f>IF(N109="nulová",J109,0)</f>
        <v>0</v>
      </c>
      <c r="BJ109" s="203" t="s">
        <v>84</v>
      </c>
      <c r="BK109" s="200"/>
      <c r="BL109" s="200"/>
      <c r="BM109" s="200"/>
    </row>
    <row r="110" s="2" customFormat="1" ht="18" customHeight="1">
      <c r="A110" s="38"/>
      <c r="B110" s="39"/>
      <c r="C110" s="40"/>
      <c r="D110" s="196" t="s">
        <v>134</v>
      </c>
      <c r="E110" s="197"/>
      <c r="F110" s="197"/>
      <c r="G110" s="40"/>
      <c r="H110" s="40"/>
      <c r="I110" s="40"/>
      <c r="J110" s="198">
        <v>0</v>
      </c>
      <c r="K110" s="40"/>
      <c r="L110" s="199"/>
      <c r="M110" s="200"/>
      <c r="N110" s="201" t="s">
        <v>41</v>
      </c>
      <c r="O110" s="200"/>
      <c r="P110" s="200"/>
      <c r="Q110" s="200"/>
      <c r="R110" s="200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0"/>
      <c r="AG110" s="200"/>
      <c r="AH110" s="200"/>
      <c r="AI110" s="200"/>
      <c r="AJ110" s="200"/>
      <c r="AK110" s="200"/>
      <c r="AL110" s="200"/>
      <c r="AM110" s="200"/>
      <c r="AN110" s="200"/>
      <c r="AO110" s="200"/>
      <c r="AP110" s="200"/>
      <c r="AQ110" s="200"/>
      <c r="AR110" s="200"/>
      <c r="AS110" s="200"/>
      <c r="AT110" s="200"/>
      <c r="AU110" s="200"/>
      <c r="AV110" s="200"/>
      <c r="AW110" s="200"/>
      <c r="AX110" s="200"/>
      <c r="AY110" s="203" t="s">
        <v>130</v>
      </c>
      <c r="AZ110" s="200"/>
      <c r="BA110" s="200"/>
      <c r="BB110" s="200"/>
      <c r="BC110" s="200"/>
      <c r="BD110" s="200"/>
      <c r="BE110" s="204">
        <f>IF(N110="základní",J110,0)</f>
        <v>0</v>
      </c>
      <c r="BF110" s="204">
        <f>IF(N110="snížená",J110,0)</f>
        <v>0</v>
      </c>
      <c r="BG110" s="204">
        <f>IF(N110="zákl. přenesená",J110,0)</f>
        <v>0</v>
      </c>
      <c r="BH110" s="204">
        <f>IF(N110="sníž. přenesená",J110,0)</f>
        <v>0</v>
      </c>
      <c r="BI110" s="204">
        <f>IF(N110="nulová",J110,0)</f>
        <v>0</v>
      </c>
      <c r="BJ110" s="203" t="s">
        <v>84</v>
      </c>
      <c r="BK110" s="200"/>
      <c r="BL110" s="200"/>
      <c r="BM110" s="200"/>
    </row>
    <row r="111" s="2" customFormat="1" ht="18" customHeight="1">
      <c r="A111" s="38"/>
      <c r="B111" s="39"/>
      <c r="C111" s="40"/>
      <c r="D111" s="197" t="s">
        <v>135</v>
      </c>
      <c r="E111" s="40"/>
      <c r="F111" s="40"/>
      <c r="G111" s="40"/>
      <c r="H111" s="40"/>
      <c r="I111" s="40"/>
      <c r="J111" s="198">
        <f>ROUND(J30*T111,2)</f>
        <v>0</v>
      </c>
      <c r="K111" s="40"/>
      <c r="L111" s="199"/>
      <c r="M111" s="200"/>
      <c r="N111" s="201" t="s">
        <v>41</v>
      </c>
      <c r="O111" s="200"/>
      <c r="P111" s="200"/>
      <c r="Q111" s="200"/>
      <c r="R111" s="200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0"/>
      <c r="AG111" s="200"/>
      <c r="AH111" s="200"/>
      <c r="AI111" s="200"/>
      <c r="AJ111" s="200"/>
      <c r="AK111" s="200"/>
      <c r="AL111" s="200"/>
      <c r="AM111" s="200"/>
      <c r="AN111" s="200"/>
      <c r="AO111" s="200"/>
      <c r="AP111" s="200"/>
      <c r="AQ111" s="200"/>
      <c r="AR111" s="200"/>
      <c r="AS111" s="200"/>
      <c r="AT111" s="200"/>
      <c r="AU111" s="200"/>
      <c r="AV111" s="200"/>
      <c r="AW111" s="200"/>
      <c r="AX111" s="200"/>
      <c r="AY111" s="203" t="s">
        <v>136</v>
      </c>
      <c r="AZ111" s="200"/>
      <c r="BA111" s="200"/>
      <c r="BB111" s="200"/>
      <c r="BC111" s="200"/>
      <c r="BD111" s="200"/>
      <c r="BE111" s="204">
        <f>IF(N111="základní",J111,0)</f>
        <v>0</v>
      </c>
      <c r="BF111" s="204">
        <f>IF(N111="snížená",J111,0)</f>
        <v>0</v>
      </c>
      <c r="BG111" s="204">
        <f>IF(N111="zákl. přenesená",J111,0)</f>
        <v>0</v>
      </c>
      <c r="BH111" s="204">
        <f>IF(N111="sníž. přenesená",J111,0)</f>
        <v>0</v>
      </c>
      <c r="BI111" s="204">
        <f>IF(N111="nulová",J111,0)</f>
        <v>0</v>
      </c>
      <c r="BJ111" s="203" t="s">
        <v>84</v>
      </c>
      <c r="BK111" s="200"/>
      <c r="BL111" s="200"/>
      <c r="BM111" s="200"/>
    </row>
    <row r="112" s="2" customForma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9.28" customHeight="1">
      <c r="A113" s="38"/>
      <c r="B113" s="39"/>
      <c r="C113" s="205" t="s">
        <v>137</v>
      </c>
      <c r="D113" s="179"/>
      <c r="E113" s="179"/>
      <c r="F113" s="179"/>
      <c r="G113" s="179"/>
      <c r="H113" s="179"/>
      <c r="I113" s="179"/>
      <c r="J113" s="206">
        <f>ROUND(J96+J105,2)</f>
        <v>0</v>
      </c>
      <c r="K113" s="17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66"/>
      <c r="C114" s="67"/>
      <c r="D114" s="67"/>
      <c r="E114" s="67"/>
      <c r="F114" s="67"/>
      <c r="G114" s="67"/>
      <c r="H114" s="67"/>
      <c r="I114" s="67"/>
      <c r="J114" s="67"/>
      <c r="K114" s="67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8" s="2" customFormat="1" ht="6.96" customHeight="1">
      <c r="A118" s="38"/>
      <c r="B118" s="68"/>
      <c r="C118" s="69"/>
      <c r="D118" s="69"/>
      <c r="E118" s="69"/>
      <c r="F118" s="69"/>
      <c r="G118" s="69"/>
      <c r="H118" s="69"/>
      <c r="I118" s="69"/>
      <c r="J118" s="69"/>
      <c r="K118" s="69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4.96" customHeight="1">
      <c r="A119" s="38"/>
      <c r="B119" s="39"/>
      <c r="C119" s="23" t="s">
        <v>138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16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40"/>
      <c r="D122" s="40"/>
      <c r="E122" s="177" t="str">
        <f>E7</f>
        <v>Stavba chodníku, přechodu pro chodce a parkovacích stání</v>
      </c>
      <c r="F122" s="32"/>
      <c r="G122" s="32"/>
      <c r="H122" s="32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113</v>
      </c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30" customHeight="1">
      <c r="A124" s="38"/>
      <c r="B124" s="39"/>
      <c r="C124" s="40"/>
      <c r="D124" s="40"/>
      <c r="E124" s="76" t="str">
        <f>E9</f>
        <v>01 - SO 01+ SO 04 Parkovací stání a přístupové zpevněné plochy</v>
      </c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20</v>
      </c>
      <c r="D126" s="40"/>
      <c r="E126" s="40"/>
      <c r="F126" s="27" t="str">
        <f>F12</f>
        <v>Nové Město na Moravě</v>
      </c>
      <c r="G126" s="40"/>
      <c r="H126" s="40"/>
      <c r="I126" s="32" t="s">
        <v>22</v>
      </c>
      <c r="J126" s="79" t="str">
        <f>IF(J12="","",J12)</f>
        <v>14. 1. 2021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25.65" customHeight="1">
      <c r="A128" s="38"/>
      <c r="B128" s="39"/>
      <c r="C128" s="32" t="s">
        <v>24</v>
      </c>
      <c r="D128" s="40"/>
      <c r="E128" s="40"/>
      <c r="F128" s="27" t="str">
        <f>E15</f>
        <v>Město Nové Město na Moravě</v>
      </c>
      <c r="G128" s="40"/>
      <c r="H128" s="40"/>
      <c r="I128" s="32" t="s">
        <v>30</v>
      </c>
      <c r="J128" s="36" t="str">
        <f>E21</f>
        <v>Ing. arch. Jitka Bidlová Ph.D.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5.15" customHeight="1">
      <c r="A129" s="38"/>
      <c r="B129" s="39"/>
      <c r="C129" s="32" t="s">
        <v>28</v>
      </c>
      <c r="D129" s="40"/>
      <c r="E129" s="40"/>
      <c r="F129" s="27" t="str">
        <f>IF(E18="","",E18)</f>
        <v>Vyplň údaj</v>
      </c>
      <c r="G129" s="40"/>
      <c r="H129" s="40"/>
      <c r="I129" s="32" t="s">
        <v>33</v>
      </c>
      <c r="J129" s="36" t="str">
        <f>E24</f>
        <v>Ing. Tereza Synková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0.32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11" customFormat="1" ht="29.28" customHeight="1">
      <c r="A131" s="207"/>
      <c r="B131" s="208"/>
      <c r="C131" s="209" t="s">
        <v>139</v>
      </c>
      <c r="D131" s="210" t="s">
        <v>61</v>
      </c>
      <c r="E131" s="210" t="s">
        <v>57</v>
      </c>
      <c r="F131" s="210" t="s">
        <v>58</v>
      </c>
      <c r="G131" s="210" t="s">
        <v>140</v>
      </c>
      <c r="H131" s="210" t="s">
        <v>141</v>
      </c>
      <c r="I131" s="210" t="s">
        <v>142</v>
      </c>
      <c r="J131" s="210" t="s">
        <v>119</v>
      </c>
      <c r="K131" s="211" t="s">
        <v>143</v>
      </c>
      <c r="L131" s="212"/>
      <c r="M131" s="100" t="s">
        <v>1</v>
      </c>
      <c r="N131" s="101" t="s">
        <v>40</v>
      </c>
      <c r="O131" s="101" t="s">
        <v>144</v>
      </c>
      <c r="P131" s="101" t="s">
        <v>145</v>
      </c>
      <c r="Q131" s="101" t="s">
        <v>146</v>
      </c>
      <c r="R131" s="101" t="s">
        <v>147</v>
      </c>
      <c r="S131" s="101" t="s">
        <v>148</v>
      </c>
      <c r="T131" s="102" t="s">
        <v>149</v>
      </c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</row>
    <row r="132" s="2" customFormat="1" ht="22.8" customHeight="1">
      <c r="A132" s="38"/>
      <c r="B132" s="39"/>
      <c r="C132" s="107" t="s">
        <v>150</v>
      </c>
      <c r="D132" s="40"/>
      <c r="E132" s="40"/>
      <c r="F132" s="40"/>
      <c r="G132" s="40"/>
      <c r="H132" s="40"/>
      <c r="I132" s="40"/>
      <c r="J132" s="213">
        <f>BK132</f>
        <v>0</v>
      </c>
      <c r="K132" s="40"/>
      <c r="L132" s="44"/>
      <c r="M132" s="103"/>
      <c r="N132" s="214"/>
      <c r="O132" s="104"/>
      <c r="P132" s="215">
        <f>P133</f>
        <v>0</v>
      </c>
      <c r="Q132" s="104"/>
      <c r="R132" s="215">
        <f>R133</f>
        <v>312.58235703999998</v>
      </c>
      <c r="S132" s="104"/>
      <c r="T132" s="216">
        <f>T133</f>
        <v>48.671690000000005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75</v>
      </c>
      <c r="AU132" s="17" t="s">
        <v>121</v>
      </c>
      <c r="BK132" s="217">
        <f>BK133</f>
        <v>0</v>
      </c>
    </row>
    <row r="133" s="12" customFormat="1" ht="25.92" customHeight="1">
      <c r="A133" s="12"/>
      <c r="B133" s="218"/>
      <c r="C133" s="219"/>
      <c r="D133" s="220" t="s">
        <v>75</v>
      </c>
      <c r="E133" s="221" t="s">
        <v>151</v>
      </c>
      <c r="F133" s="221" t="s">
        <v>152</v>
      </c>
      <c r="G133" s="219"/>
      <c r="H133" s="219"/>
      <c r="I133" s="222"/>
      <c r="J133" s="223">
        <f>BK133</f>
        <v>0</v>
      </c>
      <c r="K133" s="219"/>
      <c r="L133" s="224"/>
      <c r="M133" s="225"/>
      <c r="N133" s="226"/>
      <c r="O133" s="226"/>
      <c r="P133" s="227">
        <f>P134+P193+P240+P299+P311</f>
        <v>0</v>
      </c>
      <c r="Q133" s="226"/>
      <c r="R133" s="227">
        <f>R134+R193+R240+R299+R311</f>
        <v>312.58235703999998</v>
      </c>
      <c r="S133" s="226"/>
      <c r="T133" s="228">
        <f>T134+T193+T240+T299+T311</f>
        <v>48.671690000000005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9" t="s">
        <v>84</v>
      </c>
      <c r="AT133" s="230" t="s">
        <v>75</v>
      </c>
      <c r="AU133" s="230" t="s">
        <v>76</v>
      </c>
      <c r="AY133" s="229" t="s">
        <v>153</v>
      </c>
      <c r="BK133" s="231">
        <f>BK134+BK193+BK240+BK299+BK311</f>
        <v>0</v>
      </c>
    </row>
    <row r="134" s="12" customFormat="1" ht="22.8" customHeight="1">
      <c r="A134" s="12"/>
      <c r="B134" s="218"/>
      <c r="C134" s="219"/>
      <c r="D134" s="220" t="s">
        <v>75</v>
      </c>
      <c r="E134" s="232" t="s">
        <v>84</v>
      </c>
      <c r="F134" s="232" t="s">
        <v>154</v>
      </c>
      <c r="G134" s="219"/>
      <c r="H134" s="219"/>
      <c r="I134" s="222"/>
      <c r="J134" s="233">
        <f>BK134</f>
        <v>0</v>
      </c>
      <c r="K134" s="219"/>
      <c r="L134" s="224"/>
      <c r="M134" s="225"/>
      <c r="N134" s="226"/>
      <c r="O134" s="226"/>
      <c r="P134" s="227">
        <f>SUM(P135:P192)</f>
        <v>0</v>
      </c>
      <c r="Q134" s="226"/>
      <c r="R134" s="227">
        <f>SUM(R135:R192)</f>
        <v>25.665890000000001</v>
      </c>
      <c r="S134" s="226"/>
      <c r="T134" s="228">
        <f>SUM(T135:T192)</f>
        <v>22.4465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9" t="s">
        <v>84</v>
      </c>
      <c r="AT134" s="230" t="s">
        <v>75</v>
      </c>
      <c r="AU134" s="230" t="s">
        <v>84</v>
      </c>
      <c r="AY134" s="229" t="s">
        <v>153</v>
      </c>
      <c r="BK134" s="231">
        <f>SUM(BK135:BK192)</f>
        <v>0</v>
      </c>
    </row>
    <row r="135" s="2" customFormat="1">
      <c r="A135" s="38"/>
      <c r="B135" s="39"/>
      <c r="C135" s="234" t="s">
        <v>84</v>
      </c>
      <c r="D135" s="234" t="s">
        <v>155</v>
      </c>
      <c r="E135" s="235" t="s">
        <v>156</v>
      </c>
      <c r="F135" s="236" t="s">
        <v>157</v>
      </c>
      <c r="G135" s="237" t="s">
        <v>158</v>
      </c>
      <c r="H135" s="238">
        <v>1</v>
      </c>
      <c r="I135" s="239"/>
      <c r="J135" s="240">
        <f>ROUND(I135*H135,2)</f>
        <v>0</v>
      </c>
      <c r="K135" s="236" t="s">
        <v>159</v>
      </c>
      <c r="L135" s="44"/>
      <c r="M135" s="241" t="s">
        <v>1</v>
      </c>
      <c r="N135" s="242" t="s">
        <v>41</v>
      </c>
      <c r="O135" s="91"/>
      <c r="P135" s="243">
        <f>O135*H135</f>
        <v>0</v>
      </c>
      <c r="Q135" s="243">
        <v>0</v>
      </c>
      <c r="R135" s="243">
        <f>Q135*H135</f>
        <v>0</v>
      </c>
      <c r="S135" s="243">
        <v>0</v>
      </c>
      <c r="T135" s="244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45" t="s">
        <v>160</v>
      </c>
      <c r="AT135" s="245" t="s">
        <v>155</v>
      </c>
      <c r="AU135" s="245" t="s">
        <v>86</v>
      </c>
      <c r="AY135" s="17" t="s">
        <v>153</v>
      </c>
      <c r="BE135" s="246">
        <f>IF(N135="základní",J135,0)</f>
        <v>0</v>
      </c>
      <c r="BF135" s="246">
        <f>IF(N135="snížená",J135,0)</f>
        <v>0</v>
      </c>
      <c r="BG135" s="246">
        <f>IF(N135="zákl. přenesená",J135,0)</f>
        <v>0</v>
      </c>
      <c r="BH135" s="246">
        <f>IF(N135="sníž. přenesená",J135,0)</f>
        <v>0</v>
      </c>
      <c r="BI135" s="246">
        <f>IF(N135="nulová",J135,0)</f>
        <v>0</v>
      </c>
      <c r="BJ135" s="17" t="s">
        <v>84</v>
      </c>
      <c r="BK135" s="246">
        <f>ROUND(I135*H135,2)</f>
        <v>0</v>
      </c>
      <c r="BL135" s="17" t="s">
        <v>160</v>
      </c>
      <c r="BM135" s="245" t="s">
        <v>161</v>
      </c>
    </row>
    <row r="136" s="2" customFormat="1" ht="16.5" customHeight="1">
      <c r="A136" s="38"/>
      <c r="B136" s="39"/>
      <c r="C136" s="234" t="s">
        <v>86</v>
      </c>
      <c r="D136" s="234" t="s">
        <v>155</v>
      </c>
      <c r="E136" s="235" t="s">
        <v>162</v>
      </c>
      <c r="F136" s="236" t="s">
        <v>163</v>
      </c>
      <c r="G136" s="237" t="s">
        <v>158</v>
      </c>
      <c r="H136" s="238">
        <v>1</v>
      </c>
      <c r="I136" s="239"/>
      <c r="J136" s="240">
        <f>ROUND(I136*H136,2)</f>
        <v>0</v>
      </c>
      <c r="K136" s="236" t="s">
        <v>159</v>
      </c>
      <c r="L136" s="44"/>
      <c r="M136" s="241" t="s">
        <v>1</v>
      </c>
      <c r="N136" s="242" t="s">
        <v>41</v>
      </c>
      <c r="O136" s="91"/>
      <c r="P136" s="243">
        <f>O136*H136</f>
        <v>0</v>
      </c>
      <c r="Q136" s="243">
        <v>0</v>
      </c>
      <c r="R136" s="243">
        <f>Q136*H136</f>
        <v>0</v>
      </c>
      <c r="S136" s="243">
        <v>0</v>
      </c>
      <c r="T136" s="244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45" t="s">
        <v>160</v>
      </c>
      <c r="AT136" s="245" t="s">
        <v>155</v>
      </c>
      <c r="AU136" s="245" t="s">
        <v>86</v>
      </c>
      <c r="AY136" s="17" t="s">
        <v>153</v>
      </c>
      <c r="BE136" s="246">
        <f>IF(N136="základní",J136,0)</f>
        <v>0</v>
      </c>
      <c r="BF136" s="246">
        <f>IF(N136="snížená",J136,0)</f>
        <v>0</v>
      </c>
      <c r="BG136" s="246">
        <f>IF(N136="zákl. přenesená",J136,0)</f>
        <v>0</v>
      </c>
      <c r="BH136" s="246">
        <f>IF(N136="sníž. přenesená",J136,0)</f>
        <v>0</v>
      </c>
      <c r="BI136" s="246">
        <f>IF(N136="nulová",J136,0)</f>
        <v>0</v>
      </c>
      <c r="BJ136" s="17" t="s">
        <v>84</v>
      </c>
      <c r="BK136" s="246">
        <f>ROUND(I136*H136,2)</f>
        <v>0</v>
      </c>
      <c r="BL136" s="17" t="s">
        <v>160</v>
      </c>
      <c r="BM136" s="245" t="s">
        <v>164</v>
      </c>
    </row>
    <row r="137" s="2" customFormat="1">
      <c r="A137" s="38"/>
      <c r="B137" s="39"/>
      <c r="C137" s="234" t="s">
        <v>165</v>
      </c>
      <c r="D137" s="234" t="s">
        <v>155</v>
      </c>
      <c r="E137" s="235" t="s">
        <v>166</v>
      </c>
      <c r="F137" s="236" t="s">
        <v>167</v>
      </c>
      <c r="G137" s="237" t="s">
        <v>104</v>
      </c>
      <c r="H137" s="238">
        <v>17.5</v>
      </c>
      <c r="I137" s="239"/>
      <c r="J137" s="240">
        <f>ROUND(I137*H137,2)</f>
        <v>0</v>
      </c>
      <c r="K137" s="236" t="s">
        <v>159</v>
      </c>
      <c r="L137" s="44"/>
      <c r="M137" s="241" t="s">
        <v>1</v>
      </c>
      <c r="N137" s="242" t="s">
        <v>41</v>
      </c>
      <c r="O137" s="91"/>
      <c r="P137" s="243">
        <f>O137*H137</f>
        <v>0</v>
      </c>
      <c r="Q137" s="243">
        <v>0</v>
      </c>
      <c r="R137" s="243">
        <f>Q137*H137</f>
        <v>0</v>
      </c>
      <c r="S137" s="243">
        <v>0.26000000000000001</v>
      </c>
      <c r="T137" s="244">
        <f>S137*H137</f>
        <v>4.5499999999999998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45" t="s">
        <v>160</v>
      </c>
      <c r="AT137" s="245" t="s">
        <v>155</v>
      </c>
      <c r="AU137" s="245" t="s">
        <v>86</v>
      </c>
      <c r="AY137" s="17" t="s">
        <v>153</v>
      </c>
      <c r="BE137" s="246">
        <f>IF(N137="základní",J137,0)</f>
        <v>0</v>
      </c>
      <c r="BF137" s="246">
        <f>IF(N137="snížená",J137,0)</f>
        <v>0</v>
      </c>
      <c r="BG137" s="246">
        <f>IF(N137="zákl. přenesená",J137,0)</f>
        <v>0</v>
      </c>
      <c r="BH137" s="246">
        <f>IF(N137="sníž. přenesená",J137,0)</f>
        <v>0</v>
      </c>
      <c r="BI137" s="246">
        <f>IF(N137="nulová",J137,0)</f>
        <v>0</v>
      </c>
      <c r="BJ137" s="17" t="s">
        <v>84</v>
      </c>
      <c r="BK137" s="246">
        <f>ROUND(I137*H137,2)</f>
        <v>0</v>
      </c>
      <c r="BL137" s="17" t="s">
        <v>160</v>
      </c>
      <c r="BM137" s="245" t="s">
        <v>168</v>
      </c>
    </row>
    <row r="138" s="2" customFormat="1" ht="16.5" customHeight="1">
      <c r="A138" s="38"/>
      <c r="B138" s="39"/>
      <c r="C138" s="234" t="s">
        <v>160</v>
      </c>
      <c r="D138" s="234" t="s">
        <v>155</v>
      </c>
      <c r="E138" s="235" t="s">
        <v>169</v>
      </c>
      <c r="F138" s="236" t="s">
        <v>170</v>
      </c>
      <c r="G138" s="237" t="s">
        <v>171</v>
      </c>
      <c r="H138" s="238">
        <v>87.299999999999997</v>
      </c>
      <c r="I138" s="239"/>
      <c r="J138" s="240">
        <f>ROUND(I138*H138,2)</f>
        <v>0</v>
      </c>
      <c r="K138" s="236" t="s">
        <v>159</v>
      </c>
      <c r="L138" s="44"/>
      <c r="M138" s="241" t="s">
        <v>1</v>
      </c>
      <c r="N138" s="242" t="s">
        <v>41</v>
      </c>
      <c r="O138" s="91"/>
      <c r="P138" s="243">
        <f>O138*H138</f>
        <v>0</v>
      </c>
      <c r="Q138" s="243">
        <v>0</v>
      </c>
      <c r="R138" s="243">
        <f>Q138*H138</f>
        <v>0</v>
      </c>
      <c r="S138" s="243">
        <v>0.20499999999999999</v>
      </c>
      <c r="T138" s="244">
        <f>S138*H138</f>
        <v>17.8965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45" t="s">
        <v>160</v>
      </c>
      <c r="AT138" s="245" t="s">
        <v>155</v>
      </c>
      <c r="AU138" s="245" t="s">
        <v>86</v>
      </c>
      <c r="AY138" s="17" t="s">
        <v>153</v>
      </c>
      <c r="BE138" s="246">
        <f>IF(N138="základní",J138,0)</f>
        <v>0</v>
      </c>
      <c r="BF138" s="246">
        <f>IF(N138="snížená",J138,0)</f>
        <v>0</v>
      </c>
      <c r="BG138" s="246">
        <f>IF(N138="zákl. přenesená",J138,0)</f>
        <v>0</v>
      </c>
      <c r="BH138" s="246">
        <f>IF(N138="sníž. přenesená",J138,0)</f>
        <v>0</v>
      </c>
      <c r="BI138" s="246">
        <f>IF(N138="nulová",J138,0)</f>
        <v>0</v>
      </c>
      <c r="BJ138" s="17" t="s">
        <v>84</v>
      </c>
      <c r="BK138" s="246">
        <f>ROUND(I138*H138,2)</f>
        <v>0</v>
      </c>
      <c r="BL138" s="17" t="s">
        <v>160</v>
      </c>
      <c r="BM138" s="245" t="s">
        <v>172</v>
      </c>
    </row>
    <row r="139" s="2" customFormat="1">
      <c r="A139" s="38"/>
      <c r="B139" s="39"/>
      <c r="C139" s="234" t="s">
        <v>173</v>
      </c>
      <c r="D139" s="234" t="s">
        <v>155</v>
      </c>
      <c r="E139" s="235" t="s">
        <v>174</v>
      </c>
      <c r="F139" s="236" t="s">
        <v>175</v>
      </c>
      <c r="G139" s="237" t="s">
        <v>104</v>
      </c>
      <c r="H139" s="238">
        <v>220</v>
      </c>
      <c r="I139" s="239"/>
      <c r="J139" s="240">
        <f>ROUND(I139*H139,2)</f>
        <v>0</v>
      </c>
      <c r="K139" s="236" t="s">
        <v>159</v>
      </c>
      <c r="L139" s="44"/>
      <c r="M139" s="241" t="s">
        <v>1</v>
      </c>
      <c r="N139" s="242" t="s">
        <v>41</v>
      </c>
      <c r="O139" s="91"/>
      <c r="P139" s="243">
        <f>O139*H139</f>
        <v>0</v>
      </c>
      <c r="Q139" s="243">
        <v>0</v>
      </c>
      <c r="R139" s="243">
        <f>Q139*H139</f>
        <v>0</v>
      </c>
      <c r="S139" s="243">
        <v>0</v>
      </c>
      <c r="T139" s="244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45" t="s">
        <v>160</v>
      </c>
      <c r="AT139" s="245" t="s">
        <v>155</v>
      </c>
      <c r="AU139" s="245" t="s">
        <v>86</v>
      </c>
      <c r="AY139" s="17" t="s">
        <v>153</v>
      </c>
      <c r="BE139" s="246">
        <f>IF(N139="základní",J139,0)</f>
        <v>0</v>
      </c>
      <c r="BF139" s="246">
        <f>IF(N139="snížená",J139,0)</f>
        <v>0</v>
      </c>
      <c r="BG139" s="246">
        <f>IF(N139="zákl. přenesená",J139,0)</f>
        <v>0</v>
      </c>
      <c r="BH139" s="246">
        <f>IF(N139="sníž. přenesená",J139,0)</f>
        <v>0</v>
      </c>
      <c r="BI139" s="246">
        <f>IF(N139="nulová",J139,0)</f>
        <v>0</v>
      </c>
      <c r="BJ139" s="17" t="s">
        <v>84</v>
      </c>
      <c r="BK139" s="246">
        <f>ROUND(I139*H139,2)</f>
        <v>0</v>
      </c>
      <c r="BL139" s="17" t="s">
        <v>160</v>
      </c>
      <c r="BM139" s="245" t="s">
        <v>176</v>
      </c>
    </row>
    <row r="140" s="13" customFormat="1">
      <c r="A140" s="13"/>
      <c r="B140" s="247"/>
      <c r="C140" s="248"/>
      <c r="D140" s="249" t="s">
        <v>177</v>
      </c>
      <c r="E140" s="250" t="s">
        <v>1</v>
      </c>
      <c r="F140" s="251" t="s">
        <v>178</v>
      </c>
      <c r="G140" s="248"/>
      <c r="H140" s="252">
        <v>220</v>
      </c>
      <c r="I140" s="253"/>
      <c r="J140" s="248"/>
      <c r="K140" s="248"/>
      <c r="L140" s="254"/>
      <c r="M140" s="255"/>
      <c r="N140" s="256"/>
      <c r="O140" s="256"/>
      <c r="P140" s="256"/>
      <c r="Q140" s="256"/>
      <c r="R140" s="256"/>
      <c r="S140" s="256"/>
      <c r="T140" s="25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8" t="s">
        <v>177</v>
      </c>
      <c r="AU140" s="258" t="s">
        <v>86</v>
      </c>
      <c r="AV140" s="13" t="s">
        <v>86</v>
      </c>
      <c r="AW140" s="13" t="s">
        <v>32</v>
      </c>
      <c r="AX140" s="13" t="s">
        <v>76</v>
      </c>
      <c r="AY140" s="258" t="s">
        <v>153</v>
      </c>
    </row>
    <row r="141" s="14" customFormat="1">
      <c r="A141" s="14"/>
      <c r="B141" s="259"/>
      <c r="C141" s="260"/>
      <c r="D141" s="249" t="s">
        <v>177</v>
      </c>
      <c r="E141" s="261" t="s">
        <v>1</v>
      </c>
      <c r="F141" s="262" t="s">
        <v>179</v>
      </c>
      <c r="G141" s="260"/>
      <c r="H141" s="263">
        <v>220</v>
      </c>
      <c r="I141" s="264"/>
      <c r="J141" s="260"/>
      <c r="K141" s="260"/>
      <c r="L141" s="265"/>
      <c r="M141" s="266"/>
      <c r="N141" s="267"/>
      <c r="O141" s="267"/>
      <c r="P141" s="267"/>
      <c r="Q141" s="267"/>
      <c r="R141" s="267"/>
      <c r="S141" s="267"/>
      <c r="T141" s="26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9" t="s">
        <v>177</v>
      </c>
      <c r="AU141" s="269" t="s">
        <v>86</v>
      </c>
      <c r="AV141" s="14" t="s">
        <v>160</v>
      </c>
      <c r="AW141" s="14" t="s">
        <v>32</v>
      </c>
      <c r="AX141" s="14" t="s">
        <v>84</v>
      </c>
      <c r="AY141" s="269" t="s">
        <v>153</v>
      </c>
    </row>
    <row r="142" s="2" customFormat="1" ht="33" customHeight="1">
      <c r="A142" s="38"/>
      <c r="B142" s="39"/>
      <c r="C142" s="234" t="s">
        <v>180</v>
      </c>
      <c r="D142" s="234" t="s">
        <v>155</v>
      </c>
      <c r="E142" s="235" t="s">
        <v>181</v>
      </c>
      <c r="F142" s="236" t="s">
        <v>182</v>
      </c>
      <c r="G142" s="237" t="s">
        <v>183</v>
      </c>
      <c r="H142" s="238">
        <v>182.97</v>
      </c>
      <c r="I142" s="239"/>
      <c r="J142" s="240">
        <f>ROUND(I142*H142,2)</f>
        <v>0</v>
      </c>
      <c r="K142" s="236" t="s">
        <v>159</v>
      </c>
      <c r="L142" s="44"/>
      <c r="M142" s="241" t="s">
        <v>1</v>
      </c>
      <c r="N142" s="242" t="s">
        <v>41</v>
      </c>
      <c r="O142" s="91"/>
      <c r="P142" s="243">
        <f>O142*H142</f>
        <v>0</v>
      </c>
      <c r="Q142" s="243">
        <v>0</v>
      </c>
      <c r="R142" s="243">
        <f>Q142*H142</f>
        <v>0</v>
      </c>
      <c r="S142" s="243">
        <v>0</v>
      </c>
      <c r="T142" s="244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45" t="s">
        <v>160</v>
      </c>
      <c r="AT142" s="245" t="s">
        <v>155</v>
      </c>
      <c r="AU142" s="245" t="s">
        <v>86</v>
      </c>
      <c r="AY142" s="17" t="s">
        <v>153</v>
      </c>
      <c r="BE142" s="246">
        <f>IF(N142="základní",J142,0)</f>
        <v>0</v>
      </c>
      <c r="BF142" s="246">
        <f>IF(N142="snížená",J142,0)</f>
        <v>0</v>
      </c>
      <c r="BG142" s="246">
        <f>IF(N142="zákl. přenesená",J142,0)</f>
        <v>0</v>
      </c>
      <c r="BH142" s="246">
        <f>IF(N142="sníž. přenesená",J142,0)</f>
        <v>0</v>
      </c>
      <c r="BI142" s="246">
        <f>IF(N142="nulová",J142,0)</f>
        <v>0</v>
      </c>
      <c r="BJ142" s="17" t="s">
        <v>84</v>
      </c>
      <c r="BK142" s="246">
        <f>ROUND(I142*H142,2)</f>
        <v>0</v>
      </c>
      <c r="BL142" s="17" t="s">
        <v>160</v>
      </c>
      <c r="BM142" s="245" t="s">
        <v>184</v>
      </c>
    </row>
    <row r="143" s="13" customFormat="1">
      <c r="A143" s="13"/>
      <c r="B143" s="247"/>
      <c r="C143" s="248"/>
      <c r="D143" s="249" t="s">
        <v>177</v>
      </c>
      <c r="E143" s="250" t="s">
        <v>1</v>
      </c>
      <c r="F143" s="251" t="s">
        <v>185</v>
      </c>
      <c r="G143" s="248"/>
      <c r="H143" s="252">
        <v>78.5</v>
      </c>
      <c r="I143" s="253"/>
      <c r="J143" s="248"/>
      <c r="K143" s="248"/>
      <c r="L143" s="254"/>
      <c r="M143" s="255"/>
      <c r="N143" s="256"/>
      <c r="O143" s="256"/>
      <c r="P143" s="256"/>
      <c r="Q143" s="256"/>
      <c r="R143" s="256"/>
      <c r="S143" s="256"/>
      <c r="T143" s="25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8" t="s">
        <v>177</v>
      </c>
      <c r="AU143" s="258" t="s">
        <v>86</v>
      </c>
      <c r="AV143" s="13" t="s">
        <v>86</v>
      </c>
      <c r="AW143" s="13" t="s">
        <v>32</v>
      </c>
      <c r="AX143" s="13" t="s">
        <v>76</v>
      </c>
      <c r="AY143" s="258" t="s">
        <v>153</v>
      </c>
    </row>
    <row r="144" s="13" customFormat="1">
      <c r="A144" s="13"/>
      <c r="B144" s="247"/>
      <c r="C144" s="248"/>
      <c r="D144" s="249" t="s">
        <v>177</v>
      </c>
      <c r="E144" s="250" t="s">
        <v>1</v>
      </c>
      <c r="F144" s="251" t="s">
        <v>186</v>
      </c>
      <c r="G144" s="248"/>
      <c r="H144" s="252">
        <v>53.240000000000002</v>
      </c>
      <c r="I144" s="253"/>
      <c r="J144" s="248"/>
      <c r="K144" s="248"/>
      <c r="L144" s="254"/>
      <c r="M144" s="255"/>
      <c r="N144" s="256"/>
      <c r="O144" s="256"/>
      <c r="P144" s="256"/>
      <c r="Q144" s="256"/>
      <c r="R144" s="256"/>
      <c r="S144" s="256"/>
      <c r="T144" s="25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8" t="s">
        <v>177</v>
      </c>
      <c r="AU144" s="258" t="s">
        <v>86</v>
      </c>
      <c r="AV144" s="13" t="s">
        <v>86</v>
      </c>
      <c r="AW144" s="13" t="s">
        <v>32</v>
      </c>
      <c r="AX144" s="13" t="s">
        <v>76</v>
      </c>
      <c r="AY144" s="258" t="s">
        <v>153</v>
      </c>
    </row>
    <row r="145" s="13" customFormat="1">
      <c r="A145" s="13"/>
      <c r="B145" s="247"/>
      <c r="C145" s="248"/>
      <c r="D145" s="249" t="s">
        <v>177</v>
      </c>
      <c r="E145" s="250" t="s">
        <v>1</v>
      </c>
      <c r="F145" s="251" t="s">
        <v>187</v>
      </c>
      <c r="G145" s="248"/>
      <c r="H145" s="252">
        <v>12</v>
      </c>
      <c r="I145" s="253"/>
      <c r="J145" s="248"/>
      <c r="K145" s="248"/>
      <c r="L145" s="254"/>
      <c r="M145" s="255"/>
      <c r="N145" s="256"/>
      <c r="O145" s="256"/>
      <c r="P145" s="256"/>
      <c r="Q145" s="256"/>
      <c r="R145" s="256"/>
      <c r="S145" s="256"/>
      <c r="T145" s="25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8" t="s">
        <v>177</v>
      </c>
      <c r="AU145" s="258" t="s">
        <v>86</v>
      </c>
      <c r="AV145" s="13" t="s">
        <v>86</v>
      </c>
      <c r="AW145" s="13" t="s">
        <v>32</v>
      </c>
      <c r="AX145" s="13" t="s">
        <v>76</v>
      </c>
      <c r="AY145" s="258" t="s">
        <v>153</v>
      </c>
    </row>
    <row r="146" s="13" customFormat="1">
      <c r="A146" s="13"/>
      <c r="B146" s="247"/>
      <c r="C146" s="248"/>
      <c r="D146" s="249" t="s">
        <v>177</v>
      </c>
      <c r="E146" s="250" t="s">
        <v>1</v>
      </c>
      <c r="F146" s="251" t="s">
        <v>188</v>
      </c>
      <c r="G146" s="248"/>
      <c r="H146" s="252">
        <v>39.229999999999997</v>
      </c>
      <c r="I146" s="253"/>
      <c r="J146" s="248"/>
      <c r="K146" s="248"/>
      <c r="L146" s="254"/>
      <c r="M146" s="255"/>
      <c r="N146" s="256"/>
      <c r="O146" s="256"/>
      <c r="P146" s="256"/>
      <c r="Q146" s="256"/>
      <c r="R146" s="256"/>
      <c r="S146" s="256"/>
      <c r="T146" s="25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8" t="s">
        <v>177</v>
      </c>
      <c r="AU146" s="258" t="s">
        <v>86</v>
      </c>
      <c r="AV146" s="13" t="s">
        <v>86</v>
      </c>
      <c r="AW146" s="13" t="s">
        <v>32</v>
      </c>
      <c r="AX146" s="13" t="s">
        <v>76</v>
      </c>
      <c r="AY146" s="258" t="s">
        <v>153</v>
      </c>
    </row>
    <row r="147" s="14" customFormat="1">
      <c r="A147" s="14"/>
      <c r="B147" s="259"/>
      <c r="C147" s="260"/>
      <c r="D147" s="249" t="s">
        <v>177</v>
      </c>
      <c r="E147" s="261" t="s">
        <v>1</v>
      </c>
      <c r="F147" s="262" t="s">
        <v>179</v>
      </c>
      <c r="G147" s="260"/>
      <c r="H147" s="263">
        <v>182.97</v>
      </c>
      <c r="I147" s="264"/>
      <c r="J147" s="260"/>
      <c r="K147" s="260"/>
      <c r="L147" s="265"/>
      <c r="M147" s="266"/>
      <c r="N147" s="267"/>
      <c r="O147" s="267"/>
      <c r="P147" s="267"/>
      <c r="Q147" s="267"/>
      <c r="R147" s="267"/>
      <c r="S147" s="267"/>
      <c r="T147" s="268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9" t="s">
        <v>177</v>
      </c>
      <c r="AU147" s="269" t="s">
        <v>86</v>
      </c>
      <c r="AV147" s="14" t="s">
        <v>160</v>
      </c>
      <c r="AW147" s="14" t="s">
        <v>32</v>
      </c>
      <c r="AX147" s="14" t="s">
        <v>84</v>
      </c>
      <c r="AY147" s="269" t="s">
        <v>153</v>
      </c>
    </row>
    <row r="148" s="2" customFormat="1" ht="33" customHeight="1">
      <c r="A148" s="38"/>
      <c r="B148" s="39"/>
      <c r="C148" s="234" t="s">
        <v>189</v>
      </c>
      <c r="D148" s="234" t="s">
        <v>155</v>
      </c>
      <c r="E148" s="235" t="s">
        <v>190</v>
      </c>
      <c r="F148" s="236" t="s">
        <v>191</v>
      </c>
      <c r="G148" s="237" t="s">
        <v>183</v>
      </c>
      <c r="H148" s="238">
        <v>35.299999999999997</v>
      </c>
      <c r="I148" s="239"/>
      <c r="J148" s="240">
        <f>ROUND(I148*H148,2)</f>
        <v>0</v>
      </c>
      <c r="K148" s="236" t="s">
        <v>159</v>
      </c>
      <c r="L148" s="44"/>
      <c r="M148" s="241" t="s">
        <v>1</v>
      </c>
      <c r="N148" s="242" t="s">
        <v>41</v>
      </c>
      <c r="O148" s="91"/>
      <c r="P148" s="243">
        <f>O148*H148</f>
        <v>0</v>
      </c>
      <c r="Q148" s="243">
        <v>0</v>
      </c>
      <c r="R148" s="243">
        <f>Q148*H148</f>
        <v>0</v>
      </c>
      <c r="S148" s="243">
        <v>0</v>
      </c>
      <c r="T148" s="244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45" t="s">
        <v>160</v>
      </c>
      <c r="AT148" s="245" t="s">
        <v>155</v>
      </c>
      <c r="AU148" s="245" t="s">
        <v>86</v>
      </c>
      <c r="AY148" s="17" t="s">
        <v>153</v>
      </c>
      <c r="BE148" s="246">
        <f>IF(N148="základní",J148,0)</f>
        <v>0</v>
      </c>
      <c r="BF148" s="246">
        <f>IF(N148="snížená",J148,0)</f>
        <v>0</v>
      </c>
      <c r="BG148" s="246">
        <f>IF(N148="zákl. přenesená",J148,0)</f>
        <v>0</v>
      </c>
      <c r="BH148" s="246">
        <f>IF(N148="sníž. přenesená",J148,0)</f>
        <v>0</v>
      </c>
      <c r="BI148" s="246">
        <f>IF(N148="nulová",J148,0)</f>
        <v>0</v>
      </c>
      <c r="BJ148" s="17" t="s">
        <v>84</v>
      </c>
      <c r="BK148" s="246">
        <f>ROUND(I148*H148,2)</f>
        <v>0</v>
      </c>
      <c r="BL148" s="17" t="s">
        <v>160</v>
      </c>
      <c r="BM148" s="245" t="s">
        <v>192</v>
      </c>
    </row>
    <row r="149" s="13" customFormat="1">
      <c r="A149" s="13"/>
      <c r="B149" s="247"/>
      <c r="C149" s="248"/>
      <c r="D149" s="249" t="s">
        <v>177</v>
      </c>
      <c r="E149" s="250" t="s">
        <v>1</v>
      </c>
      <c r="F149" s="251" t="s">
        <v>193</v>
      </c>
      <c r="G149" s="248"/>
      <c r="H149" s="252">
        <v>35.299999999999997</v>
      </c>
      <c r="I149" s="253"/>
      <c r="J149" s="248"/>
      <c r="K149" s="248"/>
      <c r="L149" s="254"/>
      <c r="M149" s="255"/>
      <c r="N149" s="256"/>
      <c r="O149" s="256"/>
      <c r="P149" s="256"/>
      <c r="Q149" s="256"/>
      <c r="R149" s="256"/>
      <c r="S149" s="256"/>
      <c r="T149" s="25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8" t="s">
        <v>177</v>
      </c>
      <c r="AU149" s="258" t="s">
        <v>86</v>
      </c>
      <c r="AV149" s="13" t="s">
        <v>86</v>
      </c>
      <c r="AW149" s="13" t="s">
        <v>32</v>
      </c>
      <c r="AX149" s="13" t="s">
        <v>76</v>
      </c>
      <c r="AY149" s="258" t="s">
        <v>153</v>
      </c>
    </row>
    <row r="150" s="14" customFormat="1">
      <c r="A150" s="14"/>
      <c r="B150" s="259"/>
      <c r="C150" s="260"/>
      <c r="D150" s="249" t="s">
        <v>177</v>
      </c>
      <c r="E150" s="261" t="s">
        <v>1</v>
      </c>
      <c r="F150" s="262" t="s">
        <v>179</v>
      </c>
      <c r="G150" s="260"/>
      <c r="H150" s="263">
        <v>35.299999999999997</v>
      </c>
      <c r="I150" s="264"/>
      <c r="J150" s="260"/>
      <c r="K150" s="260"/>
      <c r="L150" s="265"/>
      <c r="M150" s="266"/>
      <c r="N150" s="267"/>
      <c r="O150" s="267"/>
      <c r="P150" s="267"/>
      <c r="Q150" s="267"/>
      <c r="R150" s="267"/>
      <c r="S150" s="267"/>
      <c r="T150" s="26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9" t="s">
        <v>177</v>
      </c>
      <c r="AU150" s="269" t="s">
        <v>86</v>
      </c>
      <c r="AV150" s="14" t="s">
        <v>160</v>
      </c>
      <c r="AW150" s="14" t="s">
        <v>32</v>
      </c>
      <c r="AX150" s="14" t="s">
        <v>84</v>
      </c>
      <c r="AY150" s="269" t="s">
        <v>153</v>
      </c>
    </row>
    <row r="151" s="2" customFormat="1">
      <c r="A151" s="38"/>
      <c r="B151" s="39"/>
      <c r="C151" s="234" t="s">
        <v>194</v>
      </c>
      <c r="D151" s="234" t="s">
        <v>155</v>
      </c>
      <c r="E151" s="235" t="s">
        <v>195</v>
      </c>
      <c r="F151" s="236" t="s">
        <v>196</v>
      </c>
      <c r="G151" s="237" t="s">
        <v>104</v>
      </c>
      <c r="H151" s="238">
        <v>20</v>
      </c>
      <c r="I151" s="239"/>
      <c r="J151" s="240">
        <f>ROUND(I151*H151,2)</f>
        <v>0</v>
      </c>
      <c r="K151" s="236" t="s">
        <v>159</v>
      </c>
      <c r="L151" s="44"/>
      <c r="M151" s="241" t="s">
        <v>1</v>
      </c>
      <c r="N151" s="242" t="s">
        <v>41</v>
      </c>
      <c r="O151" s="91"/>
      <c r="P151" s="243">
        <f>O151*H151</f>
        <v>0</v>
      </c>
      <c r="Q151" s="243">
        <v>0.00010000000000000001</v>
      </c>
      <c r="R151" s="243">
        <f>Q151*H151</f>
        <v>0.002</v>
      </c>
      <c r="S151" s="243">
        <v>0</v>
      </c>
      <c r="T151" s="244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45" t="s">
        <v>160</v>
      </c>
      <c r="AT151" s="245" t="s">
        <v>155</v>
      </c>
      <c r="AU151" s="245" t="s">
        <v>86</v>
      </c>
      <c r="AY151" s="17" t="s">
        <v>153</v>
      </c>
      <c r="BE151" s="246">
        <f>IF(N151="základní",J151,0)</f>
        <v>0</v>
      </c>
      <c r="BF151" s="246">
        <f>IF(N151="snížená",J151,0)</f>
        <v>0</v>
      </c>
      <c r="BG151" s="246">
        <f>IF(N151="zákl. přenesená",J151,0)</f>
        <v>0</v>
      </c>
      <c r="BH151" s="246">
        <f>IF(N151="sníž. přenesená",J151,0)</f>
        <v>0</v>
      </c>
      <c r="BI151" s="246">
        <f>IF(N151="nulová",J151,0)</f>
        <v>0</v>
      </c>
      <c r="BJ151" s="17" t="s">
        <v>84</v>
      </c>
      <c r="BK151" s="246">
        <f>ROUND(I151*H151,2)</f>
        <v>0</v>
      </c>
      <c r="BL151" s="17" t="s">
        <v>160</v>
      </c>
      <c r="BM151" s="245" t="s">
        <v>197</v>
      </c>
    </row>
    <row r="152" s="2" customFormat="1" ht="16.5" customHeight="1">
      <c r="A152" s="38"/>
      <c r="B152" s="39"/>
      <c r="C152" s="270" t="s">
        <v>198</v>
      </c>
      <c r="D152" s="270" t="s">
        <v>199</v>
      </c>
      <c r="E152" s="271" t="s">
        <v>200</v>
      </c>
      <c r="F152" s="272" t="s">
        <v>201</v>
      </c>
      <c r="G152" s="273" t="s">
        <v>104</v>
      </c>
      <c r="H152" s="274">
        <v>23</v>
      </c>
      <c r="I152" s="275"/>
      <c r="J152" s="276">
        <f>ROUND(I152*H152,2)</f>
        <v>0</v>
      </c>
      <c r="K152" s="272" t="s">
        <v>159</v>
      </c>
      <c r="L152" s="277"/>
      <c r="M152" s="278" t="s">
        <v>1</v>
      </c>
      <c r="N152" s="279" t="s">
        <v>41</v>
      </c>
      <c r="O152" s="91"/>
      <c r="P152" s="243">
        <f>O152*H152</f>
        <v>0</v>
      </c>
      <c r="Q152" s="243">
        <v>0.00032000000000000003</v>
      </c>
      <c r="R152" s="243">
        <f>Q152*H152</f>
        <v>0.0073600000000000002</v>
      </c>
      <c r="S152" s="243">
        <v>0</v>
      </c>
      <c r="T152" s="244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45" t="s">
        <v>194</v>
      </c>
      <c r="AT152" s="245" t="s">
        <v>199</v>
      </c>
      <c r="AU152" s="245" t="s">
        <v>86</v>
      </c>
      <c r="AY152" s="17" t="s">
        <v>153</v>
      </c>
      <c r="BE152" s="246">
        <f>IF(N152="základní",J152,0)</f>
        <v>0</v>
      </c>
      <c r="BF152" s="246">
        <f>IF(N152="snížená",J152,0)</f>
        <v>0</v>
      </c>
      <c r="BG152" s="246">
        <f>IF(N152="zákl. přenesená",J152,0)</f>
        <v>0</v>
      </c>
      <c r="BH152" s="246">
        <f>IF(N152="sníž. přenesená",J152,0)</f>
        <v>0</v>
      </c>
      <c r="BI152" s="246">
        <f>IF(N152="nulová",J152,0)</f>
        <v>0</v>
      </c>
      <c r="BJ152" s="17" t="s">
        <v>84</v>
      </c>
      <c r="BK152" s="246">
        <f>ROUND(I152*H152,2)</f>
        <v>0</v>
      </c>
      <c r="BL152" s="17" t="s">
        <v>160</v>
      </c>
      <c r="BM152" s="245" t="s">
        <v>202</v>
      </c>
    </row>
    <row r="153" s="13" customFormat="1">
      <c r="A153" s="13"/>
      <c r="B153" s="247"/>
      <c r="C153" s="248"/>
      <c r="D153" s="249" t="s">
        <v>177</v>
      </c>
      <c r="E153" s="248"/>
      <c r="F153" s="251" t="s">
        <v>203</v>
      </c>
      <c r="G153" s="248"/>
      <c r="H153" s="252">
        <v>23</v>
      </c>
      <c r="I153" s="253"/>
      <c r="J153" s="248"/>
      <c r="K153" s="248"/>
      <c r="L153" s="254"/>
      <c r="M153" s="255"/>
      <c r="N153" s="256"/>
      <c r="O153" s="256"/>
      <c r="P153" s="256"/>
      <c r="Q153" s="256"/>
      <c r="R153" s="256"/>
      <c r="S153" s="256"/>
      <c r="T153" s="25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8" t="s">
        <v>177</v>
      </c>
      <c r="AU153" s="258" t="s">
        <v>86</v>
      </c>
      <c r="AV153" s="13" t="s">
        <v>86</v>
      </c>
      <c r="AW153" s="13" t="s">
        <v>4</v>
      </c>
      <c r="AX153" s="13" t="s">
        <v>84</v>
      </c>
      <c r="AY153" s="258" t="s">
        <v>153</v>
      </c>
    </row>
    <row r="154" s="2" customFormat="1">
      <c r="A154" s="38"/>
      <c r="B154" s="39"/>
      <c r="C154" s="234" t="s">
        <v>204</v>
      </c>
      <c r="D154" s="234" t="s">
        <v>155</v>
      </c>
      <c r="E154" s="235" t="s">
        <v>205</v>
      </c>
      <c r="F154" s="236" t="s">
        <v>206</v>
      </c>
      <c r="G154" s="237" t="s">
        <v>104</v>
      </c>
      <c r="H154" s="238">
        <v>20</v>
      </c>
      <c r="I154" s="239"/>
      <c r="J154" s="240">
        <f>ROUND(I154*H154,2)</f>
        <v>0</v>
      </c>
      <c r="K154" s="236" t="s">
        <v>159</v>
      </c>
      <c r="L154" s="44"/>
      <c r="M154" s="241" t="s">
        <v>1</v>
      </c>
      <c r="N154" s="242" t="s">
        <v>41</v>
      </c>
      <c r="O154" s="91"/>
      <c r="P154" s="243">
        <f>O154*H154</f>
        <v>0</v>
      </c>
      <c r="Q154" s="243">
        <v>0</v>
      </c>
      <c r="R154" s="243">
        <f>Q154*H154</f>
        <v>0</v>
      </c>
      <c r="S154" s="243">
        <v>0</v>
      </c>
      <c r="T154" s="24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45" t="s">
        <v>160</v>
      </c>
      <c r="AT154" s="245" t="s">
        <v>155</v>
      </c>
      <c r="AU154" s="245" t="s">
        <v>86</v>
      </c>
      <c r="AY154" s="17" t="s">
        <v>153</v>
      </c>
      <c r="BE154" s="246">
        <f>IF(N154="základní",J154,0)</f>
        <v>0</v>
      </c>
      <c r="BF154" s="246">
        <f>IF(N154="snížená",J154,0)</f>
        <v>0</v>
      </c>
      <c r="BG154" s="246">
        <f>IF(N154="zákl. přenesená",J154,0)</f>
        <v>0</v>
      </c>
      <c r="BH154" s="246">
        <f>IF(N154="sníž. přenesená",J154,0)</f>
        <v>0</v>
      </c>
      <c r="BI154" s="246">
        <f>IF(N154="nulová",J154,0)</f>
        <v>0</v>
      </c>
      <c r="BJ154" s="17" t="s">
        <v>84</v>
      </c>
      <c r="BK154" s="246">
        <f>ROUND(I154*H154,2)</f>
        <v>0</v>
      </c>
      <c r="BL154" s="17" t="s">
        <v>160</v>
      </c>
      <c r="BM154" s="245" t="s">
        <v>207</v>
      </c>
    </row>
    <row r="155" s="2" customFormat="1" ht="16.5" customHeight="1">
      <c r="A155" s="38"/>
      <c r="B155" s="39"/>
      <c r="C155" s="270" t="s">
        <v>208</v>
      </c>
      <c r="D155" s="270" t="s">
        <v>199</v>
      </c>
      <c r="E155" s="271" t="s">
        <v>209</v>
      </c>
      <c r="F155" s="272" t="s">
        <v>210</v>
      </c>
      <c r="G155" s="273" t="s">
        <v>211</v>
      </c>
      <c r="H155" s="274">
        <v>4</v>
      </c>
      <c r="I155" s="275"/>
      <c r="J155" s="276">
        <f>ROUND(I155*H155,2)</f>
        <v>0</v>
      </c>
      <c r="K155" s="272" t="s">
        <v>159</v>
      </c>
      <c r="L155" s="277"/>
      <c r="M155" s="278" t="s">
        <v>1</v>
      </c>
      <c r="N155" s="279" t="s">
        <v>41</v>
      </c>
      <c r="O155" s="91"/>
      <c r="P155" s="243">
        <f>O155*H155</f>
        <v>0</v>
      </c>
      <c r="Q155" s="243">
        <v>1</v>
      </c>
      <c r="R155" s="243">
        <f>Q155*H155</f>
        <v>4</v>
      </c>
      <c r="S155" s="243">
        <v>0</v>
      </c>
      <c r="T155" s="244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45" t="s">
        <v>194</v>
      </c>
      <c r="AT155" s="245" t="s">
        <v>199</v>
      </c>
      <c r="AU155" s="245" t="s">
        <v>86</v>
      </c>
      <c r="AY155" s="17" t="s">
        <v>153</v>
      </c>
      <c r="BE155" s="246">
        <f>IF(N155="základní",J155,0)</f>
        <v>0</v>
      </c>
      <c r="BF155" s="246">
        <f>IF(N155="snížená",J155,0)</f>
        <v>0</v>
      </c>
      <c r="BG155" s="246">
        <f>IF(N155="zákl. přenesená",J155,0)</f>
        <v>0</v>
      </c>
      <c r="BH155" s="246">
        <f>IF(N155="sníž. přenesená",J155,0)</f>
        <v>0</v>
      </c>
      <c r="BI155" s="246">
        <f>IF(N155="nulová",J155,0)</f>
        <v>0</v>
      </c>
      <c r="BJ155" s="17" t="s">
        <v>84</v>
      </c>
      <c r="BK155" s="246">
        <f>ROUND(I155*H155,2)</f>
        <v>0</v>
      </c>
      <c r="BL155" s="17" t="s">
        <v>160</v>
      </c>
      <c r="BM155" s="245" t="s">
        <v>212</v>
      </c>
    </row>
    <row r="156" s="13" customFormat="1">
      <c r="A156" s="13"/>
      <c r="B156" s="247"/>
      <c r="C156" s="248"/>
      <c r="D156" s="249" t="s">
        <v>177</v>
      </c>
      <c r="E156" s="250" t="s">
        <v>1</v>
      </c>
      <c r="F156" s="251" t="s">
        <v>213</v>
      </c>
      <c r="G156" s="248"/>
      <c r="H156" s="252">
        <v>4</v>
      </c>
      <c r="I156" s="253"/>
      <c r="J156" s="248"/>
      <c r="K156" s="248"/>
      <c r="L156" s="254"/>
      <c r="M156" s="255"/>
      <c r="N156" s="256"/>
      <c r="O156" s="256"/>
      <c r="P156" s="256"/>
      <c r="Q156" s="256"/>
      <c r="R156" s="256"/>
      <c r="S156" s="256"/>
      <c r="T156" s="25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8" t="s">
        <v>177</v>
      </c>
      <c r="AU156" s="258" t="s">
        <v>86</v>
      </c>
      <c r="AV156" s="13" t="s">
        <v>86</v>
      </c>
      <c r="AW156" s="13" t="s">
        <v>32</v>
      </c>
      <c r="AX156" s="13" t="s">
        <v>84</v>
      </c>
      <c r="AY156" s="258" t="s">
        <v>153</v>
      </c>
    </row>
    <row r="157" s="2" customFormat="1" ht="33" customHeight="1">
      <c r="A157" s="38"/>
      <c r="B157" s="39"/>
      <c r="C157" s="234" t="s">
        <v>214</v>
      </c>
      <c r="D157" s="234" t="s">
        <v>155</v>
      </c>
      <c r="E157" s="235" t="s">
        <v>215</v>
      </c>
      <c r="F157" s="236" t="s">
        <v>216</v>
      </c>
      <c r="G157" s="237" t="s">
        <v>183</v>
      </c>
      <c r="H157" s="238">
        <v>18</v>
      </c>
      <c r="I157" s="239"/>
      <c r="J157" s="240">
        <f>ROUND(I157*H157,2)</f>
        <v>0</v>
      </c>
      <c r="K157" s="236" t="s">
        <v>159</v>
      </c>
      <c r="L157" s="44"/>
      <c r="M157" s="241" t="s">
        <v>1</v>
      </c>
      <c r="N157" s="242" t="s">
        <v>41</v>
      </c>
      <c r="O157" s="91"/>
      <c r="P157" s="243">
        <f>O157*H157</f>
        <v>0</v>
      </c>
      <c r="Q157" s="243">
        <v>0</v>
      </c>
      <c r="R157" s="243">
        <f>Q157*H157</f>
        <v>0</v>
      </c>
      <c r="S157" s="243">
        <v>0</v>
      </c>
      <c r="T157" s="244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45" t="s">
        <v>160</v>
      </c>
      <c r="AT157" s="245" t="s">
        <v>155</v>
      </c>
      <c r="AU157" s="245" t="s">
        <v>86</v>
      </c>
      <c r="AY157" s="17" t="s">
        <v>153</v>
      </c>
      <c r="BE157" s="246">
        <f>IF(N157="základní",J157,0)</f>
        <v>0</v>
      </c>
      <c r="BF157" s="246">
        <f>IF(N157="snížená",J157,0)</f>
        <v>0</v>
      </c>
      <c r="BG157" s="246">
        <f>IF(N157="zákl. přenesená",J157,0)</f>
        <v>0</v>
      </c>
      <c r="BH157" s="246">
        <f>IF(N157="sníž. přenesená",J157,0)</f>
        <v>0</v>
      </c>
      <c r="BI157" s="246">
        <f>IF(N157="nulová",J157,0)</f>
        <v>0</v>
      </c>
      <c r="BJ157" s="17" t="s">
        <v>84</v>
      </c>
      <c r="BK157" s="246">
        <f>ROUND(I157*H157,2)</f>
        <v>0</v>
      </c>
      <c r="BL157" s="17" t="s">
        <v>160</v>
      </c>
      <c r="BM157" s="245" t="s">
        <v>217</v>
      </c>
    </row>
    <row r="158" s="13" customFormat="1">
      <c r="A158" s="13"/>
      <c r="B158" s="247"/>
      <c r="C158" s="248"/>
      <c r="D158" s="249" t="s">
        <v>177</v>
      </c>
      <c r="E158" s="250" t="s">
        <v>1</v>
      </c>
      <c r="F158" s="251" t="s">
        <v>218</v>
      </c>
      <c r="G158" s="248"/>
      <c r="H158" s="252">
        <v>18</v>
      </c>
      <c r="I158" s="253"/>
      <c r="J158" s="248"/>
      <c r="K158" s="248"/>
      <c r="L158" s="254"/>
      <c r="M158" s="255"/>
      <c r="N158" s="256"/>
      <c r="O158" s="256"/>
      <c r="P158" s="256"/>
      <c r="Q158" s="256"/>
      <c r="R158" s="256"/>
      <c r="S158" s="256"/>
      <c r="T158" s="25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8" t="s">
        <v>177</v>
      </c>
      <c r="AU158" s="258" t="s">
        <v>86</v>
      </c>
      <c r="AV158" s="13" t="s">
        <v>86</v>
      </c>
      <c r="AW158" s="13" t="s">
        <v>32</v>
      </c>
      <c r="AX158" s="13" t="s">
        <v>84</v>
      </c>
      <c r="AY158" s="258" t="s">
        <v>153</v>
      </c>
    </row>
    <row r="159" s="2" customFormat="1" ht="33" customHeight="1">
      <c r="A159" s="38"/>
      <c r="B159" s="39"/>
      <c r="C159" s="234" t="s">
        <v>219</v>
      </c>
      <c r="D159" s="234" t="s">
        <v>155</v>
      </c>
      <c r="E159" s="235" t="s">
        <v>220</v>
      </c>
      <c r="F159" s="236" t="s">
        <v>221</v>
      </c>
      <c r="G159" s="237" t="s">
        <v>183</v>
      </c>
      <c r="H159" s="238">
        <v>218.27000000000001</v>
      </c>
      <c r="I159" s="239"/>
      <c r="J159" s="240">
        <f>ROUND(I159*H159,2)</f>
        <v>0</v>
      </c>
      <c r="K159" s="236" t="s">
        <v>159</v>
      </c>
      <c r="L159" s="44"/>
      <c r="M159" s="241" t="s">
        <v>1</v>
      </c>
      <c r="N159" s="242" t="s">
        <v>41</v>
      </c>
      <c r="O159" s="91"/>
      <c r="P159" s="243">
        <f>O159*H159</f>
        <v>0</v>
      </c>
      <c r="Q159" s="243">
        <v>0</v>
      </c>
      <c r="R159" s="243">
        <f>Q159*H159</f>
        <v>0</v>
      </c>
      <c r="S159" s="243">
        <v>0</v>
      </c>
      <c r="T159" s="244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45" t="s">
        <v>160</v>
      </c>
      <c r="AT159" s="245" t="s">
        <v>155</v>
      </c>
      <c r="AU159" s="245" t="s">
        <v>86</v>
      </c>
      <c r="AY159" s="17" t="s">
        <v>153</v>
      </c>
      <c r="BE159" s="246">
        <f>IF(N159="základní",J159,0)</f>
        <v>0</v>
      </c>
      <c r="BF159" s="246">
        <f>IF(N159="snížená",J159,0)</f>
        <v>0</v>
      </c>
      <c r="BG159" s="246">
        <f>IF(N159="zákl. přenesená",J159,0)</f>
        <v>0</v>
      </c>
      <c r="BH159" s="246">
        <f>IF(N159="sníž. přenesená",J159,0)</f>
        <v>0</v>
      </c>
      <c r="BI159" s="246">
        <f>IF(N159="nulová",J159,0)</f>
        <v>0</v>
      </c>
      <c r="BJ159" s="17" t="s">
        <v>84</v>
      </c>
      <c r="BK159" s="246">
        <f>ROUND(I159*H159,2)</f>
        <v>0</v>
      </c>
      <c r="BL159" s="17" t="s">
        <v>160</v>
      </c>
      <c r="BM159" s="245" t="s">
        <v>222</v>
      </c>
    </row>
    <row r="160" s="13" customFormat="1">
      <c r="A160" s="13"/>
      <c r="B160" s="247"/>
      <c r="C160" s="248"/>
      <c r="D160" s="249" t="s">
        <v>177</v>
      </c>
      <c r="E160" s="250" t="s">
        <v>1</v>
      </c>
      <c r="F160" s="251" t="s">
        <v>223</v>
      </c>
      <c r="G160" s="248"/>
      <c r="H160" s="252">
        <v>218.27000000000001</v>
      </c>
      <c r="I160" s="253"/>
      <c r="J160" s="248"/>
      <c r="K160" s="248"/>
      <c r="L160" s="254"/>
      <c r="M160" s="255"/>
      <c r="N160" s="256"/>
      <c r="O160" s="256"/>
      <c r="P160" s="256"/>
      <c r="Q160" s="256"/>
      <c r="R160" s="256"/>
      <c r="S160" s="256"/>
      <c r="T160" s="25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8" t="s">
        <v>177</v>
      </c>
      <c r="AU160" s="258" t="s">
        <v>86</v>
      </c>
      <c r="AV160" s="13" t="s">
        <v>86</v>
      </c>
      <c r="AW160" s="13" t="s">
        <v>32</v>
      </c>
      <c r="AX160" s="13" t="s">
        <v>76</v>
      </c>
      <c r="AY160" s="258" t="s">
        <v>153</v>
      </c>
    </row>
    <row r="161" s="14" customFormat="1">
      <c r="A161" s="14"/>
      <c r="B161" s="259"/>
      <c r="C161" s="260"/>
      <c r="D161" s="249" t="s">
        <v>177</v>
      </c>
      <c r="E161" s="261" t="s">
        <v>1</v>
      </c>
      <c r="F161" s="262" t="s">
        <v>179</v>
      </c>
      <c r="G161" s="260"/>
      <c r="H161" s="263">
        <v>218.27000000000001</v>
      </c>
      <c r="I161" s="264"/>
      <c r="J161" s="260"/>
      <c r="K161" s="260"/>
      <c r="L161" s="265"/>
      <c r="M161" s="266"/>
      <c r="N161" s="267"/>
      <c r="O161" s="267"/>
      <c r="P161" s="267"/>
      <c r="Q161" s="267"/>
      <c r="R161" s="267"/>
      <c r="S161" s="267"/>
      <c r="T161" s="268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9" t="s">
        <v>177</v>
      </c>
      <c r="AU161" s="269" t="s">
        <v>86</v>
      </c>
      <c r="AV161" s="14" t="s">
        <v>160</v>
      </c>
      <c r="AW161" s="14" t="s">
        <v>32</v>
      </c>
      <c r="AX161" s="14" t="s">
        <v>84</v>
      </c>
      <c r="AY161" s="269" t="s">
        <v>153</v>
      </c>
    </row>
    <row r="162" s="2" customFormat="1">
      <c r="A162" s="38"/>
      <c r="B162" s="39"/>
      <c r="C162" s="234" t="s">
        <v>224</v>
      </c>
      <c r="D162" s="234" t="s">
        <v>155</v>
      </c>
      <c r="E162" s="235" t="s">
        <v>225</v>
      </c>
      <c r="F162" s="236" t="s">
        <v>226</v>
      </c>
      <c r="G162" s="237" t="s">
        <v>183</v>
      </c>
      <c r="H162" s="238">
        <v>18</v>
      </c>
      <c r="I162" s="239"/>
      <c r="J162" s="240">
        <f>ROUND(I162*H162,2)</f>
        <v>0</v>
      </c>
      <c r="K162" s="236" t="s">
        <v>159</v>
      </c>
      <c r="L162" s="44"/>
      <c r="M162" s="241" t="s">
        <v>1</v>
      </c>
      <c r="N162" s="242" t="s">
        <v>41</v>
      </c>
      <c r="O162" s="91"/>
      <c r="P162" s="243">
        <f>O162*H162</f>
        <v>0</v>
      </c>
      <c r="Q162" s="243">
        <v>0</v>
      </c>
      <c r="R162" s="243">
        <f>Q162*H162</f>
        <v>0</v>
      </c>
      <c r="S162" s="243">
        <v>0</v>
      </c>
      <c r="T162" s="244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45" t="s">
        <v>160</v>
      </c>
      <c r="AT162" s="245" t="s">
        <v>155</v>
      </c>
      <c r="AU162" s="245" t="s">
        <v>86</v>
      </c>
      <c r="AY162" s="17" t="s">
        <v>153</v>
      </c>
      <c r="BE162" s="246">
        <f>IF(N162="základní",J162,0)</f>
        <v>0</v>
      </c>
      <c r="BF162" s="246">
        <f>IF(N162="snížená",J162,0)</f>
        <v>0</v>
      </c>
      <c r="BG162" s="246">
        <f>IF(N162="zákl. přenesená",J162,0)</f>
        <v>0</v>
      </c>
      <c r="BH162" s="246">
        <f>IF(N162="sníž. přenesená",J162,0)</f>
        <v>0</v>
      </c>
      <c r="BI162" s="246">
        <f>IF(N162="nulová",J162,0)</f>
        <v>0</v>
      </c>
      <c r="BJ162" s="17" t="s">
        <v>84</v>
      </c>
      <c r="BK162" s="246">
        <f>ROUND(I162*H162,2)</f>
        <v>0</v>
      </c>
      <c r="BL162" s="17" t="s">
        <v>160</v>
      </c>
      <c r="BM162" s="245" t="s">
        <v>227</v>
      </c>
    </row>
    <row r="163" s="2" customFormat="1" ht="16.5" customHeight="1">
      <c r="A163" s="38"/>
      <c r="B163" s="39"/>
      <c r="C163" s="234" t="s">
        <v>8</v>
      </c>
      <c r="D163" s="234" t="s">
        <v>155</v>
      </c>
      <c r="E163" s="235" t="s">
        <v>228</v>
      </c>
      <c r="F163" s="236" t="s">
        <v>229</v>
      </c>
      <c r="G163" s="237" t="s">
        <v>183</v>
      </c>
      <c r="H163" s="238">
        <v>218.27000000000001</v>
      </c>
      <c r="I163" s="239"/>
      <c r="J163" s="240">
        <f>ROUND(I163*H163,2)</f>
        <v>0</v>
      </c>
      <c r="K163" s="236" t="s">
        <v>159</v>
      </c>
      <c r="L163" s="44"/>
      <c r="M163" s="241" t="s">
        <v>1</v>
      </c>
      <c r="N163" s="242" t="s">
        <v>41</v>
      </c>
      <c r="O163" s="91"/>
      <c r="P163" s="243">
        <f>O163*H163</f>
        <v>0</v>
      </c>
      <c r="Q163" s="243">
        <v>0</v>
      </c>
      <c r="R163" s="243">
        <f>Q163*H163</f>
        <v>0</v>
      </c>
      <c r="S163" s="243">
        <v>0</v>
      </c>
      <c r="T163" s="244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45" t="s">
        <v>160</v>
      </c>
      <c r="AT163" s="245" t="s">
        <v>155</v>
      </c>
      <c r="AU163" s="245" t="s">
        <v>86</v>
      </c>
      <c r="AY163" s="17" t="s">
        <v>153</v>
      </c>
      <c r="BE163" s="246">
        <f>IF(N163="základní",J163,0)</f>
        <v>0</v>
      </c>
      <c r="BF163" s="246">
        <f>IF(N163="snížená",J163,0)</f>
        <v>0</v>
      </c>
      <c r="BG163" s="246">
        <f>IF(N163="zákl. přenesená",J163,0)</f>
        <v>0</v>
      </c>
      <c r="BH163" s="246">
        <f>IF(N163="sníž. přenesená",J163,0)</f>
        <v>0</v>
      </c>
      <c r="BI163" s="246">
        <f>IF(N163="nulová",J163,0)</f>
        <v>0</v>
      </c>
      <c r="BJ163" s="17" t="s">
        <v>84</v>
      </c>
      <c r="BK163" s="246">
        <f>ROUND(I163*H163,2)</f>
        <v>0</v>
      </c>
      <c r="BL163" s="17" t="s">
        <v>160</v>
      </c>
      <c r="BM163" s="245" t="s">
        <v>230</v>
      </c>
    </row>
    <row r="164" s="2" customFormat="1" ht="33" customHeight="1">
      <c r="A164" s="38"/>
      <c r="B164" s="39"/>
      <c r="C164" s="234" t="s">
        <v>231</v>
      </c>
      <c r="D164" s="234" t="s">
        <v>155</v>
      </c>
      <c r="E164" s="235" t="s">
        <v>232</v>
      </c>
      <c r="F164" s="236" t="s">
        <v>233</v>
      </c>
      <c r="G164" s="237" t="s">
        <v>211</v>
      </c>
      <c r="H164" s="238">
        <v>436.54000000000002</v>
      </c>
      <c r="I164" s="239"/>
      <c r="J164" s="240">
        <f>ROUND(I164*H164,2)</f>
        <v>0</v>
      </c>
      <c r="K164" s="236" t="s">
        <v>159</v>
      </c>
      <c r="L164" s="44"/>
      <c r="M164" s="241" t="s">
        <v>1</v>
      </c>
      <c r="N164" s="242" t="s">
        <v>41</v>
      </c>
      <c r="O164" s="91"/>
      <c r="P164" s="243">
        <f>O164*H164</f>
        <v>0</v>
      </c>
      <c r="Q164" s="243">
        <v>0</v>
      </c>
      <c r="R164" s="243">
        <f>Q164*H164</f>
        <v>0</v>
      </c>
      <c r="S164" s="243">
        <v>0</v>
      </c>
      <c r="T164" s="244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45" t="s">
        <v>160</v>
      </c>
      <c r="AT164" s="245" t="s">
        <v>155</v>
      </c>
      <c r="AU164" s="245" t="s">
        <v>86</v>
      </c>
      <c r="AY164" s="17" t="s">
        <v>153</v>
      </c>
      <c r="BE164" s="246">
        <f>IF(N164="základní",J164,0)</f>
        <v>0</v>
      </c>
      <c r="BF164" s="246">
        <f>IF(N164="snížená",J164,0)</f>
        <v>0</v>
      </c>
      <c r="BG164" s="246">
        <f>IF(N164="zákl. přenesená",J164,0)</f>
        <v>0</v>
      </c>
      <c r="BH164" s="246">
        <f>IF(N164="sníž. přenesená",J164,0)</f>
        <v>0</v>
      </c>
      <c r="BI164" s="246">
        <f>IF(N164="nulová",J164,0)</f>
        <v>0</v>
      </c>
      <c r="BJ164" s="17" t="s">
        <v>84</v>
      </c>
      <c r="BK164" s="246">
        <f>ROUND(I164*H164,2)</f>
        <v>0</v>
      </c>
      <c r="BL164" s="17" t="s">
        <v>160</v>
      </c>
      <c r="BM164" s="245" t="s">
        <v>234</v>
      </c>
    </row>
    <row r="165" s="13" customFormat="1">
      <c r="A165" s="13"/>
      <c r="B165" s="247"/>
      <c r="C165" s="248"/>
      <c r="D165" s="249" t="s">
        <v>177</v>
      </c>
      <c r="E165" s="250" t="s">
        <v>1</v>
      </c>
      <c r="F165" s="251" t="s">
        <v>235</v>
      </c>
      <c r="G165" s="248"/>
      <c r="H165" s="252">
        <v>218.27000000000001</v>
      </c>
      <c r="I165" s="253"/>
      <c r="J165" s="248"/>
      <c r="K165" s="248"/>
      <c r="L165" s="254"/>
      <c r="M165" s="255"/>
      <c r="N165" s="256"/>
      <c r="O165" s="256"/>
      <c r="P165" s="256"/>
      <c r="Q165" s="256"/>
      <c r="R165" s="256"/>
      <c r="S165" s="256"/>
      <c r="T165" s="25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8" t="s">
        <v>177</v>
      </c>
      <c r="AU165" s="258" t="s">
        <v>86</v>
      </c>
      <c r="AV165" s="13" t="s">
        <v>86</v>
      </c>
      <c r="AW165" s="13" t="s">
        <v>32</v>
      </c>
      <c r="AX165" s="13" t="s">
        <v>76</v>
      </c>
      <c r="AY165" s="258" t="s">
        <v>153</v>
      </c>
    </row>
    <row r="166" s="14" customFormat="1">
      <c r="A166" s="14"/>
      <c r="B166" s="259"/>
      <c r="C166" s="260"/>
      <c r="D166" s="249" t="s">
        <v>177</v>
      </c>
      <c r="E166" s="261" t="s">
        <v>1</v>
      </c>
      <c r="F166" s="262" t="s">
        <v>179</v>
      </c>
      <c r="G166" s="260"/>
      <c r="H166" s="263">
        <v>218.27000000000001</v>
      </c>
      <c r="I166" s="264"/>
      <c r="J166" s="260"/>
      <c r="K166" s="260"/>
      <c r="L166" s="265"/>
      <c r="M166" s="266"/>
      <c r="N166" s="267"/>
      <c r="O166" s="267"/>
      <c r="P166" s="267"/>
      <c r="Q166" s="267"/>
      <c r="R166" s="267"/>
      <c r="S166" s="267"/>
      <c r="T166" s="268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9" t="s">
        <v>177</v>
      </c>
      <c r="AU166" s="269" t="s">
        <v>86</v>
      </c>
      <c r="AV166" s="14" t="s">
        <v>160</v>
      </c>
      <c r="AW166" s="14" t="s">
        <v>32</v>
      </c>
      <c r="AX166" s="14" t="s">
        <v>84</v>
      </c>
      <c r="AY166" s="269" t="s">
        <v>153</v>
      </c>
    </row>
    <row r="167" s="13" customFormat="1">
      <c r="A167" s="13"/>
      <c r="B167" s="247"/>
      <c r="C167" s="248"/>
      <c r="D167" s="249" t="s">
        <v>177</v>
      </c>
      <c r="E167" s="248"/>
      <c r="F167" s="251" t="s">
        <v>236</v>
      </c>
      <c r="G167" s="248"/>
      <c r="H167" s="252">
        <v>436.54000000000002</v>
      </c>
      <c r="I167" s="253"/>
      <c r="J167" s="248"/>
      <c r="K167" s="248"/>
      <c r="L167" s="254"/>
      <c r="M167" s="255"/>
      <c r="N167" s="256"/>
      <c r="O167" s="256"/>
      <c r="P167" s="256"/>
      <c r="Q167" s="256"/>
      <c r="R167" s="256"/>
      <c r="S167" s="256"/>
      <c r="T167" s="25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8" t="s">
        <v>177</v>
      </c>
      <c r="AU167" s="258" t="s">
        <v>86</v>
      </c>
      <c r="AV167" s="13" t="s">
        <v>86</v>
      </c>
      <c r="AW167" s="13" t="s">
        <v>4</v>
      </c>
      <c r="AX167" s="13" t="s">
        <v>84</v>
      </c>
      <c r="AY167" s="258" t="s">
        <v>153</v>
      </c>
    </row>
    <row r="168" s="2" customFormat="1" ht="21.75" customHeight="1">
      <c r="A168" s="38"/>
      <c r="B168" s="39"/>
      <c r="C168" s="234" t="s">
        <v>237</v>
      </c>
      <c r="D168" s="234" t="s">
        <v>155</v>
      </c>
      <c r="E168" s="235" t="s">
        <v>238</v>
      </c>
      <c r="F168" s="236" t="s">
        <v>239</v>
      </c>
      <c r="G168" s="237" t="s">
        <v>183</v>
      </c>
      <c r="H168" s="238">
        <v>9.7880000000000003</v>
      </c>
      <c r="I168" s="239"/>
      <c r="J168" s="240">
        <f>ROUND(I168*H168,2)</f>
        <v>0</v>
      </c>
      <c r="K168" s="236" t="s">
        <v>159</v>
      </c>
      <c r="L168" s="44"/>
      <c r="M168" s="241" t="s">
        <v>1</v>
      </c>
      <c r="N168" s="242" t="s">
        <v>41</v>
      </c>
      <c r="O168" s="91"/>
      <c r="P168" s="243">
        <f>O168*H168</f>
        <v>0</v>
      </c>
      <c r="Q168" s="243">
        <v>0</v>
      </c>
      <c r="R168" s="243">
        <f>Q168*H168</f>
        <v>0</v>
      </c>
      <c r="S168" s="243">
        <v>0</v>
      </c>
      <c r="T168" s="244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45" t="s">
        <v>160</v>
      </c>
      <c r="AT168" s="245" t="s">
        <v>155</v>
      </c>
      <c r="AU168" s="245" t="s">
        <v>86</v>
      </c>
      <c r="AY168" s="17" t="s">
        <v>153</v>
      </c>
      <c r="BE168" s="246">
        <f>IF(N168="základní",J168,0)</f>
        <v>0</v>
      </c>
      <c r="BF168" s="246">
        <f>IF(N168="snížená",J168,0)</f>
        <v>0</v>
      </c>
      <c r="BG168" s="246">
        <f>IF(N168="zákl. přenesená",J168,0)</f>
        <v>0</v>
      </c>
      <c r="BH168" s="246">
        <f>IF(N168="sníž. přenesená",J168,0)</f>
        <v>0</v>
      </c>
      <c r="BI168" s="246">
        <f>IF(N168="nulová",J168,0)</f>
        <v>0</v>
      </c>
      <c r="BJ168" s="17" t="s">
        <v>84</v>
      </c>
      <c r="BK168" s="246">
        <f>ROUND(I168*H168,2)</f>
        <v>0</v>
      </c>
      <c r="BL168" s="17" t="s">
        <v>160</v>
      </c>
      <c r="BM168" s="245" t="s">
        <v>240</v>
      </c>
    </row>
    <row r="169" s="13" customFormat="1">
      <c r="A169" s="13"/>
      <c r="B169" s="247"/>
      <c r="C169" s="248"/>
      <c r="D169" s="249" t="s">
        <v>177</v>
      </c>
      <c r="E169" s="250" t="s">
        <v>1</v>
      </c>
      <c r="F169" s="251" t="s">
        <v>241</v>
      </c>
      <c r="G169" s="248"/>
      <c r="H169" s="252">
        <v>9.7880000000000003</v>
      </c>
      <c r="I169" s="253"/>
      <c r="J169" s="248"/>
      <c r="K169" s="248"/>
      <c r="L169" s="254"/>
      <c r="M169" s="255"/>
      <c r="N169" s="256"/>
      <c r="O169" s="256"/>
      <c r="P169" s="256"/>
      <c r="Q169" s="256"/>
      <c r="R169" s="256"/>
      <c r="S169" s="256"/>
      <c r="T169" s="25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8" t="s">
        <v>177</v>
      </c>
      <c r="AU169" s="258" t="s">
        <v>86</v>
      </c>
      <c r="AV169" s="13" t="s">
        <v>86</v>
      </c>
      <c r="AW169" s="13" t="s">
        <v>32</v>
      </c>
      <c r="AX169" s="13" t="s">
        <v>76</v>
      </c>
      <c r="AY169" s="258" t="s">
        <v>153</v>
      </c>
    </row>
    <row r="170" s="14" customFormat="1">
      <c r="A170" s="14"/>
      <c r="B170" s="259"/>
      <c r="C170" s="260"/>
      <c r="D170" s="249" t="s">
        <v>177</v>
      </c>
      <c r="E170" s="261" t="s">
        <v>1</v>
      </c>
      <c r="F170" s="262" t="s">
        <v>179</v>
      </c>
      <c r="G170" s="260"/>
      <c r="H170" s="263">
        <v>9.7880000000000003</v>
      </c>
      <c r="I170" s="264"/>
      <c r="J170" s="260"/>
      <c r="K170" s="260"/>
      <c r="L170" s="265"/>
      <c r="M170" s="266"/>
      <c r="N170" s="267"/>
      <c r="O170" s="267"/>
      <c r="P170" s="267"/>
      <c r="Q170" s="267"/>
      <c r="R170" s="267"/>
      <c r="S170" s="267"/>
      <c r="T170" s="26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9" t="s">
        <v>177</v>
      </c>
      <c r="AU170" s="269" t="s">
        <v>86</v>
      </c>
      <c r="AV170" s="14" t="s">
        <v>160</v>
      </c>
      <c r="AW170" s="14" t="s">
        <v>32</v>
      </c>
      <c r="AX170" s="14" t="s">
        <v>84</v>
      </c>
      <c r="AY170" s="269" t="s">
        <v>153</v>
      </c>
    </row>
    <row r="171" s="2" customFormat="1" ht="16.5" customHeight="1">
      <c r="A171" s="38"/>
      <c r="B171" s="39"/>
      <c r="C171" s="270" t="s">
        <v>242</v>
      </c>
      <c r="D171" s="270" t="s">
        <v>199</v>
      </c>
      <c r="E171" s="271" t="s">
        <v>243</v>
      </c>
      <c r="F171" s="272" t="s">
        <v>244</v>
      </c>
      <c r="G171" s="273" t="s">
        <v>211</v>
      </c>
      <c r="H171" s="274">
        <v>21.532</v>
      </c>
      <c r="I171" s="275"/>
      <c r="J171" s="276">
        <f>ROUND(I171*H171,2)</f>
        <v>0</v>
      </c>
      <c r="K171" s="272" t="s">
        <v>159</v>
      </c>
      <c r="L171" s="277"/>
      <c r="M171" s="278" t="s">
        <v>1</v>
      </c>
      <c r="N171" s="279" t="s">
        <v>41</v>
      </c>
      <c r="O171" s="91"/>
      <c r="P171" s="243">
        <f>O171*H171</f>
        <v>0</v>
      </c>
      <c r="Q171" s="243">
        <v>1</v>
      </c>
      <c r="R171" s="243">
        <f>Q171*H171</f>
        <v>21.532</v>
      </c>
      <c r="S171" s="243">
        <v>0</v>
      </c>
      <c r="T171" s="244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45" t="s">
        <v>194</v>
      </c>
      <c r="AT171" s="245" t="s">
        <v>199</v>
      </c>
      <c r="AU171" s="245" t="s">
        <v>86</v>
      </c>
      <c r="AY171" s="17" t="s">
        <v>153</v>
      </c>
      <c r="BE171" s="246">
        <f>IF(N171="základní",J171,0)</f>
        <v>0</v>
      </c>
      <c r="BF171" s="246">
        <f>IF(N171="snížená",J171,0)</f>
        <v>0</v>
      </c>
      <c r="BG171" s="246">
        <f>IF(N171="zákl. přenesená",J171,0)</f>
        <v>0</v>
      </c>
      <c r="BH171" s="246">
        <f>IF(N171="sníž. přenesená",J171,0)</f>
        <v>0</v>
      </c>
      <c r="BI171" s="246">
        <f>IF(N171="nulová",J171,0)</f>
        <v>0</v>
      </c>
      <c r="BJ171" s="17" t="s">
        <v>84</v>
      </c>
      <c r="BK171" s="246">
        <f>ROUND(I171*H171,2)</f>
        <v>0</v>
      </c>
      <c r="BL171" s="17" t="s">
        <v>160</v>
      </c>
      <c r="BM171" s="245" t="s">
        <v>245</v>
      </c>
    </row>
    <row r="172" s="13" customFormat="1">
      <c r="A172" s="13"/>
      <c r="B172" s="247"/>
      <c r="C172" s="248"/>
      <c r="D172" s="249" t="s">
        <v>177</v>
      </c>
      <c r="E172" s="248"/>
      <c r="F172" s="251" t="s">
        <v>246</v>
      </c>
      <c r="G172" s="248"/>
      <c r="H172" s="252">
        <v>21.532</v>
      </c>
      <c r="I172" s="253"/>
      <c r="J172" s="248"/>
      <c r="K172" s="248"/>
      <c r="L172" s="254"/>
      <c r="M172" s="255"/>
      <c r="N172" s="256"/>
      <c r="O172" s="256"/>
      <c r="P172" s="256"/>
      <c r="Q172" s="256"/>
      <c r="R172" s="256"/>
      <c r="S172" s="256"/>
      <c r="T172" s="25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8" t="s">
        <v>177</v>
      </c>
      <c r="AU172" s="258" t="s">
        <v>86</v>
      </c>
      <c r="AV172" s="13" t="s">
        <v>86</v>
      </c>
      <c r="AW172" s="13" t="s">
        <v>4</v>
      </c>
      <c r="AX172" s="13" t="s">
        <v>84</v>
      </c>
      <c r="AY172" s="258" t="s">
        <v>153</v>
      </c>
    </row>
    <row r="173" s="2" customFormat="1">
      <c r="A173" s="38"/>
      <c r="B173" s="39"/>
      <c r="C173" s="234" t="s">
        <v>247</v>
      </c>
      <c r="D173" s="234" t="s">
        <v>155</v>
      </c>
      <c r="E173" s="235" t="s">
        <v>248</v>
      </c>
      <c r="F173" s="236" t="s">
        <v>249</v>
      </c>
      <c r="G173" s="237" t="s">
        <v>104</v>
      </c>
      <c r="H173" s="238">
        <v>368</v>
      </c>
      <c r="I173" s="239"/>
      <c r="J173" s="240">
        <f>ROUND(I173*H173,2)</f>
        <v>0</v>
      </c>
      <c r="K173" s="236" t="s">
        <v>159</v>
      </c>
      <c r="L173" s="44"/>
      <c r="M173" s="241" t="s">
        <v>1</v>
      </c>
      <c r="N173" s="242" t="s">
        <v>41</v>
      </c>
      <c r="O173" s="91"/>
      <c r="P173" s="243">
        <f>O173*H173</f>
        <v>0</v>
      </c>
      <c r="Q173" s="243">
        <v>0</v>
      </c>
      <c r="R173" s="243">
        <f>Q173*H173</f>
        <v>0</v>
      </c>
      <c r="S173" s="243">
        <v>0</v>
      </c>
      <c r="T173" s="244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45" t="s">
        <v>160</v>
      </c>
      <c r="AT173" s="245" t="s">
        <v>155</v>
      </c>
      <c r="AU173" s="245" t="s">
        <v>86</v>
      </c>
      <c r="AY173" s="17" t="s">
        <v>153</v>
      </c>
      <c r="BE173" s="246">
        <f>IF(N173="základní",J173,0)</f>
        <v>0</v>
      </c>
      <c r="BF173" s="246">
        <f>IF(N173="snížená",J173,0)</f>
        <v>0</v>
      </c>
      <c r="BG173" s="246">
        <f>IF(N173="zákl. přenesená",J173,0)</f>
        <v>0</v>
      </c>
      <c r="BH173" s="246">
        <f>IF(N173="sníž. přenesená",J173,0)</f>
        <v>0</v>
      </c>
      <c r="BI173" s="246">
        <f>IF(N173="nulová",J173,0)</f>
        <v>0</v>
      </c>
      <c r="BJ173" s="17" t="s">
        <v>84</v>
      </c>
      <c r="BK173" s="246">
        <f>ROUND(I173*H173,2)</f>
        <v>0</v>
      </c>
      <c r="BL173" s="17" t="s">
        <v>160</v>
      </c>
      <c r="BM173" s="245" t="s">
        <v>250</v>
      </c>
    </row>
    <row r="174" s="13" customFormat="1">
      <c r="A174" s="13"/>
      <c r="B174" s="247"/>
      <c r="C174" s="248"/>
      <c r="D174" s="249" t="s">
        <v>177</v>
      </c>
      <c r="E174" s="250" t="s">
        <v>1</v>
      </c>
      <c r="F174" s="251" t="s">
        <v>251</v>
      </c>
      <c r="G174" s="248"/>
      <c r="H174" s="252">
        <v>368</v>
      </c>
      <c r="I174" s="253"/>
      <c r="J174" s="248"/>
      <c r="K174" s="248"/>
      <c r="L174" s="254"/>
      <c r="M174" s="255"/>
      <c r="N174" s="256"/>
      <c r="O174" s="256"/>
      <c r="P174" s="256"/>
      <c r="Q174" s="256"/>
      <c r="R174" s="256"/>
      <c r="S174" s="256"/>
      <c r="T174" s="25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8" t="s">
        <v>177</v>
      </c>
      <c r="AU174" s="258" t="s">
        <v>86</v>
      </c>
      <c r="AV174" s="13" t="s">
        <v>86</v>
      </c>
      <c r="AW174" s="13" t="s">
        <v>32</v>
      </c>
      <c r="AX174" s="13" t="s">
        <v>76</v>
      </c>
      <c r="AY174" s="258" t="s">
        <v>153</v>
      </c>
    </row>
    <row r="175" s="14" customFormat="1">
      <c r="A175" s="14"/>
      <c r="B175" s="259"/>
      <c r="C175" s="260"/>
      <c r="D175" s="249" t="s">
        <v>177</v>
      </c>
      <c r="E175" s="261" t="s">
        <v>1</v>
      </c>
      <c r="F175" s="262" t="s">
        <v>179</v>
      </c>
      <c r="G175" s="260"/>
      <c r="H175" s="263">
        <v>368</v>
      </c>
      <c r="I175" s="264"/>
      <c r="J175" s="260"/>
      <c r="K175" s="260"/>
      <c r="L175" s="265"/>
      <c r="M175" s="266"/>
      <c r="N175" s="267"/>
      <c r="O175" s="267"/>
      <c r="P175" s="267"/>
      <c r="Q175" s="267"/>
      <c r="R175" s="267"/>
      <c r="S175" s="267"/>
      <c r="T175" s="268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9" t="s">
        <v>177</v>
      </c>
      <c r="AU175" s="269" t="s">
        <v>86</v>
      </c>
      <c r="AV175" s="14" t="s">
        <v>160</v>
      </c>
      <c r="AW175" s="14" t="s">
        <v>32</v>
      </c>
      <c r="AX175" s="14" t="s">
        <v>84</v>
      </c>
      <c r="AY175" s="269" t="s">
        <v>153</v>
      </c>
    </row>
    <row r="176" s="2" customFormat="1">
      <c r="A176" s="38"/>
      <c r="B176" s="39"/>
      <c r="C176" s="234" t="s">
        <v>252</v>
      </c>
      <c r="D176" s="234" t="s">
        <v>155</v>
      </c>
      <c r="E176" s="235" t="s">
        <v>253</v>
      </c>
      <c r="F176" s="236" t="s">
        <v>254</v>
      </c>
      <c r="G176" s="237" t="s">
        <v>104</v>
      </c>
      <c r="H176" s="238">
        <v>60</v>
      </c>
      <c r="I176" s="239"/>
      <c r="J176" s="240">
        <f>ROUND(I176*H176,2)</f>
        <v>0</v>
      </c>
      <c r="K176" s="236" t="s">
        <v>159</v>
      </c>
      <c r="L176" s="44"/>
      <c r="M176" s="241" t="s">
        <v>1</v>
      </c>
      <c r="N176" s="242" t="s">
        <v>41</v>
      </c>
      <c r="O176" s="91"/>
      <c r="P176" s="243">
        <f>O176*H176</f>
        <v>0</v>
      </c>
      <c r="Q176" s="243">
        <v>0</v>
      </c>
      <c r="R176" s="243">
        <f>Q176*H176</f>
        <v>0</v>
      </c>
      <c r="S176" s="243">
        <v>0</v>
      </c>
      <c r="T176" s="244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45" t="s">
        <v>160</v>
      </c>
      <c r="AT176" s="245" t="s">
        <v>155</v>
      </c>
      <c r="AU176" s="245" t="s">
        <v>86</v>
      </c>
      <c r="AY176" s="17" t="s">
        <v>153</v>
      </c>
      <c r="BE176" s="246">
        <f>IF(N176="základní",J176,0)</f>
        <v>0</v>
      </c>
      <c r="BF176" s="246">
        <f>IF(N176="snížená",J176,0)</f>
        <v>0</v>
      </c>
      <c r="BG176" s="246">
        <f>IF(N176="zákl. přenesená",J176,0)</f>
        <v>0</v>
      </c>
      <c r="BH176" s="246">
        <f>IF(N176="sníž. přenesená",J176,0)</f>
        <v>0</v>
      </c>
      <c r="BI176" s="246">
        <f>IF(N176="nulová",J176,0)</f>
        <v>0</v>
      </c>
      <c r="BJ176" s="17" t="s">
        <v>84</v>
      </c>
      <c r="BK176" s="246">
        <f>ROUND(I176*H176,2)</f>
        <v>0</v>
      </c>
      <c r="BL176" s="17" t="s">
        <v>160</v>
      </c>
      <c r="BM176" s="245" t="s">
        <v>255</v>
      </c>
    </row>
    <row r="177" s="13" customFormat="1">
      <c r="A177" s="13"/>
      <c r="B177" s="247"/>
      <c r="C177" s="248"/>
      <c r="D177" s="249" t="s">
        <v>177</v>
      </c>
      <c r="E177" s="250" t="s">
        <v>1</v>
      </c>
      <c r="F177" s="251" t="s">
        <v>256</v>
      </c>
      <c r="G177" s="248"/>
      <c r="H177" s="252">
        <v>60</v>
      </c>
      <c r="I177" s="253"/>
      <c r="J177" s="248"/>
      <c r="K177" s="248"/>
      <c r="L177" s="254"/>
      <c r="M177" s="255"/>
      <c r="N177" s="256"/>
      <c r="O177" s="256"/>
      <c r="P177" s="256"/>
      <c r="Q177" s="256"/>
      <c r="R177" s="256"/>
      <c r="S177" s="256"/>
      <c r="T177" s="25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8" t="s">
        <v>177</v>
      </c>
      <c r="AU177" s="258" t="s">
        <v>86</v>
      </c>
      <c r="AV177" s="13" t="s">
        <v>86</v>
      </c>
      <c r="AW177" s="13" t="s">
        <v>32</v>
      </c>
      <c r="AX177" s="13" t="s">
        <v>76</v>
      </c>
      <c r="AY177" s="258" t="s">
        <v>153</v>
      </c>
    </row>
    <row r="178" s="14" customFormat="1">
      <c r="A178" s="14"/>
      <c r="B178" s="259"/>
      <c r="C178" s="260"/>
      <c r="D178" s="249" t="s">
        <v>177</v>
      </c>
      <c r="E178" s="261" t="s">
        <v>1</v>
      </c>
      <c r="F178" s="262" t="s">
        <v>179</v>
      </c>
      <c r="G178" s="260"/>
      <c r="H178" s="263">
        <v>60</v>
      </c>
      <c r="I178" s="264"/>
      <c r="J178" s="260"/>
      <c r="K178" s="260"/>
      <c r="L178" s="265"/>
      <c r="M178" s="266"/>
      <c r="N178" s="267"/>
      <c r="O178" s="267"/>
      <c r="P178" s="267"/>
      <c r="Q178" s="267"/>
      <c r="R178" s="267"/>
      <c r="S178" s="267"/>
      <c r="T178" s="26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9" t="s">
        <v>177</v>
      </c>
      <c r="AU178" s="269" t="s">
        <v>86</v>
      </c>
      <c r="AV178" s="14" t="s">
        <v>160</v>
      </c>
      <c r="AW178" s="14" t="s">
        <v>32</v>
      </c>
      <c r="AX178" s="14" t="s">
        <v>84</v>
      </c>
      <c r="AY178" s="269" t="s">
        <v>153</v>
      </c>
    </row>
    <row r="179" s="2" customFormat="1">
      <c r="A179" s="38"/>
      <c r="B179" s="39"/>
      <c r="C179" s="234" t="s">
        <v>7</v>
      </c>
      <c r="D179" s="234" t="s">
        <v>155</v>
      </c>
      <c r="E179" s="235" t="s">
        <v>257</v>
      </c>
      <c r="F179" s="236" t="s">
        <v>258</v>
      </c>
      <c r="G179" s="237" t="s">
        <v>104</v>
      </c>
      <c r="H179" s="238">
        <v>60</v>
      </c>
      <c r="I179" s="239"/>
      <c r="J179" s="240">
        <f>ROUND(I179*H179,2)</f>
        <v>0</v>
      </c>
      <c r="K179" s="236" t="s">
        <v>159</v>
      </c>
      <c r="L179" s="44"/>
      <c r="M179" s="241" t="s">
        <v>1</v>
      </c>
      <c r="N179" s="242" t="s">
        <v>41</v>
      </c>
      <c r="O179" s="91"/>
      <c r="P179" s="243">
        <f>O179*H179</f>
        <v>0</v>
      </c>
      <c r="Q179" s="243">
        <v>0</v>
      </c>
      <c r="R179" s="243">
        <f>Q179*H179</f>
        <v>0</v>
      </c>
      <c r="S179" s="243">
        <v>0</v>
      </c>
      <c r="T179" s="244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45" t="s">
        <v>160</v>
      </c>
      <c r="AT179" s="245" t="s">
        <v>155</v>
      </c>
      <c r="AU179" s="245" t="s">
        <v>86</v>
      </c>
      <c r="AY179" s="17" t="s">
        <v>153</v>
      </c>
      <c r="BE179" s="246">
        <f>IF(N179="základní",J179,0)</f>
        <v>0</v>
      </c>
      <c r="BF179" s="246">
        <f>IF(N179="snížená",J179,0)</f>
        <v>0</v>
      </c>
      <c r="BG179" s="246">
        <f>IF(N179="zákl. přenesená",J179,0)</f>
        <v>0</v>
      </c>
      <c r="BH179" s="246">
        <f>IF(N179="sníž. přenesená",J179,0)</f>
        <v>0</v>
      </c>
      <c r="BI179" s="246">
        <f>IF(N179="nulová",J179,0)</f>
        <v>0</v>
      </c>
      <c r="BJ179" s="17" t="s">
        <v>84</v>
      </c>
      <c r="BK179" s="246">
        <f>ROUND(I179*H179,2)</f>
        <v>0</v>
      </c>
      <c r="BL179" s="17" t="s">
        <v>160</v>
      </c>
      <c r="BM179" s="245" t="s">
        <v>259</v>
      </c>
    </row>
    <row r="180" s="2" customFormat="1" ht="16.5" customHeight="1">
      <c r="A180" s="38"/>
      <c r="B180" s="39"/>
      <c r="C180" s="270" t="s">
        <v>260</v>
      </c>
      <c r="D180" s="270" t="s">
        <v>199</v>
      </c>
      <c r="E180" s="271" t="s">
        <v>261</v>
      </c>
      <c r="F180" s="272" t="s">
        <v>262</v>
      </c>
      <c r="G180" s="273" t="s">
        <v>263</v>
      </c>
      <c r="H180" s="274">
        <v>0.90000000000000002</v>
      </c>
      <c r="I180" s="275"/>
      <c r="J180" s="276">
        <f>ROUND(I180*H180,2)</f>
        <v>0</v>
      </c>
      <c r="K180" s="272" t="s">
        <v>159</v>
      </c>
      <c r="L180" s="277"/>
      <c r="M180" s="278" t="s">
        <v>1</v>
      </c>
      <c r="N180" s="279" t="s">
        <v>41</v>
      </c>
      <c r="O180" s="91"/>
      <c r="P180" s="243">
        <f>O180*H180</f>
        <v>0</v>
      </c>
      <c r="Q180" s="243">
        <v>0.001</v>
      </c>
      <c r="R180" s="243">
        <f>Q180*H180</f>
        <v>0.00090000000000000008</v>
      </c>
      <c r="S180" s="243">
        <v>0</v>
      </c>
      <c r="T180" s="244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45" t="s">
        <v>194</v>
      </c>
      <c r="AT180" s="245" t="s">
        <v>199</v>
      </c>
      <c r="AU180" s="245" t="s">
        <v>86</v>
      </c>
      <c r="AY180" s="17" t="s">
        <v>153</v>
      </c>
      <c r="BE180" s="246">
        <f>IF(N180="základní",J180,0)</f>
        <v>0</v>
      </c>
      <c r="BF180" s="246">
        <f>IF(N180="snížená",J180,0)</f>
        <v>0</v>
      </c>
      <c r="BG180" s="246">
        <f>IF(N180="zákl. přenesená",J180,0)</f>
        <v>0</v>
      </c>
      <c r="BH180" s="246">
        <f>IF(N180="sníž. přenesená",J180,0)</f>
        <v>0</v>
      </c>
      <c r="BI180" s="246">
        <f>IF(N180="nulová",J180,0)</f>
        <v>0</v>
      </c>
      <c r="BJ180" s="17" t="s">
        <v>84</v>
      </c>
      <c r="BK180" s="246">
        <f>ROUND(I180*H180,2)</f>
        <v>0</v>
      </c>
      <c r="BL180" s="17" t="s">
        <v>160</v>
      </c>
      <c r="BM180" s="245" t="s">
        <v>264</v>
      </c>
    </row>
    <row r="181" s="13" customFormat="1">
      <c r="A181" s="13"/>
      <c r="B181" s="247"/>
      <c r="C181" s="248"/>
      <c r="D181" s="249" t="s">
        <v>177</v>
      </c>
      <c r="E181" s="248"/>
      <c r="F181" s="251" t="s">
        <v>265</v>
      </c>
      <c r="G181" s="248"/>
      <c r="H181" s="252">
        <v>0.90000000000000002</v>
      </c>
      <c r="I181" s="253"/>
      <c r="J181" s="248"/>
      <c r="K181" s="248"/>
      <c r="L181" s="254"/>
      <c r="M181" s="255"/>
      <c r="N181" s="256"/>
      <c r="O181" s="256"/>
      <c r="P181" s="256"/>
      <c r="Q181" s="256"/>
      <c r="R181" s="256"/>
      <c r="S181" s="256"/>
      <c r="T181" s="25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8" t="s">
        <v>177</v>
      </c>
      <c r="AU181" s="258" t="s">
        <v>86</v>
      </c>
      <c r="AV181" s="13" t="s">
        <v>86</v>
      </c>
      <c r="AW181" s="13" t="s">
        <v>4</v>
      </c>
      <c r="AX181" s="13" t="s">
        <v>84</v>
      </c>
      <c r="AY181" s="258" t="s">
        <v>153</v>
      </c>
    </row>
    <row r="182" s="2" customFormat="1">
      <c r="A182" s="38"/>
      <c r="B182" s="39"/>
      <c r="C182" s="234" t="s">
        <v>266</v>
      </c>
      <c r="D182" s="234" t="s">
        <v>155</v>
      </c>
      <c r="E182" s="235" t="s">
        <v>267</v>
      </c>
      <c r="F182" s="236" t="s">
        <v>268</v>
      </c>
      <c r="G182" s="237" t="s">
        <v>104</v>
      </c>
      <c r="H182" s="238">
        <v>368</v>
      </c>
      <c r="I182" s="239"/>
      <c r="J182" s="240">
        <f>ROUND(I182*H182,2)</f>
        <v>0</v>
      </c>
      <c r="K182" s="236" t="s">
        <v>159</v>
      </c>
      <c r="L182" s="44"/>
      <c r="M182" s="241" t="s">
        <v>1</v>
      </c>
      <c r="N182" s="242" t="s">
        <v>41</v>
      </c>
      <c r="O182" s="91"/>
      <c r="P182" s="243">
        <f>O182*H182</f>
        <v>0</v>
      </c>
      <c r="Q182" s="243">
        <v>0</v>
      </c>
      <c r="R182" s="243">
        <f>Q182*H182</f>
        <v>0</v>
      </c>
      <c r="S182" s="243">
        <v>0</v>
      </c>
      <c r="T182" s="244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45" t="s">
        <v>160</v>
      </c>
      <c r="AT182" s="245" t="s">
        <v>155</v>
      </c>
      <c r="AU182" s="245" t="s">
        <v>86</v>
      </c>
      <c r="AY182" s="17" t="s">
        <v>153</v>
      </c>
      <c r="BE182" s="246">
        <f>IF(N182="základní",J182,0)</f>
        <v>0</v>
      </c>
      <c r="BF182" s="246">
        <f>IF(N182="snížená",J182,0)</f>
        <v>0</v>
      </c>
      <c r="BG182" s="246">
        <f>IF(N182="zákl. přenesená",J182,0)</f>
        <v>0</v>
      </c>
      <c r="BH182" s="246">
        <f>IF(N182="sníž. přenesená",J182,0)</f>
        <v>0</v>
      </c>
      <c r="BI182" s="246">
        <f>IF(N182="nulová",J182,0)</f>
        <v>0</v>
      </c>
      <c r="BJ182" s="17" t="s">
        <v>84</v>
      </c>
      <c r="BK182" s="246">
        <f>ROUND(I182*H182,2)</f>
        <v>0</v>
      </c>
      <c r="BL182" s="17" t="s">
        <v>160</v>
      </c>
      <c r="BM182" s="245" t="s">
        <v>269</v>
      </c>
    </row>
    <row r="183" s="2" customFormat="1" ht="16.5" customHeight="1">
      <c r="A183" s="38"/>
      <c r="B183" s="39"/>
      <c r="C183" s="234" t="s">
        <v>270</v>
      </c>
      <c r="D183" s="234" t="s">
        <v>155</v>
      </c>
      <c r="E183" s="235" t="s">
        <v>271</v>
      </c>
      <c r="F183" s="236" t="s">
        <v>272</v>
      </c>
      <c r="G183" s="237" t="s">
        <v>104</v>
      </c>
      <c r="H183" s="238">
        <v>60</v>
      </c>
      <c r="I183" s="239"/>
      <c r="J183" s="240">
        <f>ROUND(I183*H183,2)</f>
        <v>0</v>
      </c>
      <c r="K183" s="236" t="s">
        <v>159</v>
      </c>
      <c r="L183" s="44"/>
      <c r="M183" s="241" t="s">
        <v>1</v>
      </c>
      <c r="N183" s="242" t="s">
        <v>41</v>
      </c>
      <c r="O183" s="91"/>
      <c r="P183" s="243">
        <f>O183*H183</f>
        <v>0</v>
      </c>
      <c r="Q183" s="243">
        <v>0</v>
      </c>
      <c r="R183" s="243">
        <f>Q183*H183</f>
        <v>0</v>
      </c>
      <c r="S183" s="243">
        <v>0</v>
      </c>
      <c r="T183" s="244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45" t="s">
        <v>160</v>
      </c>
      <c r="AT183" s="245" t="s">
        <v>155</v>
      </c>
      <c r="AU183" s="245" t="s">
        <v>86</v>
      </c>
      <c r="AY183" s="17" t="s">
        <v>153</v>
      </c>
      <c r="BE183" s="246">
        <f>IF(N183="základní",J183,0)</f>
        <v>0</v>
      </c>
      <c r="BF183" s="246">
        <f>IF(N183="snížená",J183,0)</f>
        <v>0</v>
      </c>
      <c r="BG183" s="246">
        <f>IF(N183="zákl. přenesená",J183,0)</f>
        <v>0</v>
      </c>
      <c r="BH183" s="246">
        <f>IF(N183="sníž. přenesená",J183,0)</f>
        <v>0</v>
      </c>
      <c r="BI183" s="246">
        <f>IF(N183="nulová",J183,0)</f>
        <v>0</v>
      </c>
      <c r="BJ183" s="17" t="s">
        <v>84</v>
      </c>
      <c r="BK183" s="246">
        <f>ROUND(I183*H183,2)</f>
        <v>0</v>
      </c>
      <c r="BL183" s="17" t="s">
        <v>160</v>
      </c>
      <c r="BM183" s="245" t="s">
        <v>273</v>
      </c>
    </row>
    <row r="184" s="2" customFormat="1">
      <c r="A184" s="38"/>
      <c r="B184" s="39"/>
      <c r="C184" s="234" t="s">
        <v>274</v>
      </c>
      <c r="D184" s="234" t="s">
        <v>155</v>
      </c>
      <c r="E184" s="235" t="s">
        <v>275</v>
      </c>
      <c r="F184" s="236" t="s">
        <v>276</v>
      </c>
      <c r="G184" s="237" t="s">
        <v>158</v>
      </c>
      <c r="H184" s="238">
        <v>3</v>
      </c>
      <c r="I184" s="239"/>
      <c r="J184" s="240">
        <f>ROUND(I184*H184,2)</f>
        <v>0</v>
      </c>
      <c r="K184" s="236" t="s">
        <v>159</v>
      </c>
      <c r="L184" s="44"/>
      <c r="M184" s="241" t="s">
        <v>1</v>
      </c>
      <c r="N184" s="242" t="s">
        <v>41</v>
      </c>
      <c r="O184" s="91"/>
      <c r="P184" s="243">
        <f>O184*H184</f>
        <v>0</v>
      </c>
      <c r="Q184" s="243">
        <v>0</v>
      </c>
      <c r="R184" s="243">
        <f>Q184*H184</f>
        <v>0</v>
      </c>
      <c r="S184" s="243">
        <v>0</v>
      </c>
      <c r="T184" s="244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45" t="s">
        <v>160</v>
      </c>
      <c r="AT184" s="245" t="s">
        <v>155</v>
      </c>
      <c r="AU184" s="245" t="s">
        <v>86</v>
      </c>
      <c r="AY184" s="17" t="s">
        <v>153</v>
      </c>
      <c r="BE184" s="246">
        <f>IF(N184="základní",J184,0)</f>
        <v>0</v>
      </c>
      <c r="BF184" s="246">
        <f>IF(N184="snížená",J184,0)</f>
        <v>0</v>
      </c>
      <c r="BG184" s="246">
        <f>IF(N184="zákl. přenesená",J184,0)</f>
        <v>0</v>
      </c>
      <c r="BH184" s="246">
        <f>IF(N184="sníž. přenesená",J184,0)</f>
        <v>0</v>
      </c>
      <c r="BI184" s="246">
        <f>IF(N184="nulová",J184,0)</f>
        <v>0</v>
      </c>
      <c r="BJ184" s="17" t="s">
        <v>84</v>
      </c>
      <c r="BK184" s="246">
        <f>ROUND(I184*H184,2)</f>
        <v>0</v>
      </c>
      <c r="BL184" s="17" t="s">
        <v>160</v>
      </c>
      <c r="BM184" s="245" t="s">
        <v>277</v>
      </c>
    </row>
    <row r="185" s="2" customFormat="1" ht="16.5" customHeight="1">
      <c r="A185" s="38"/>
      <c r="B185" s="39"/>
      <c r="C185" s="270" t="s">
        <v>278</v>
      </c>
      <c r="D185" s="270" t="s">
        <v>199</v>
      </c>
      <c r="E185" s="271" t="s">
        <v>279</v>
      </c>
      <c r="F185" s="272" t="s">
        <v>280</v>
      </c>
      <c r="G185" s="273" t="s">
        <v>158</v>
      </c>
      <c r="H185" s="274">
        <v>3</v>
      </c>
      <c r="I185" s="275"/>
      <c r="J185" s="276">
        <f>ROUND(I185*H185,2)</f>
        <v>0</v>
      </c>
      <c r="K185" s="272" t="s">
        <v>1</v>
      </c>
      <c r="L185" s="277"/>
      <c r="M185" s="278" t="s">
        <v>1</v>
      </c>
      <c r="N185" s="279" t="s">
        <v>41</v>
      </c>
      <c r="O185" s="91"/>
      <c r="P185" s="243">
        <f>O185*H185</f>
        <v>0</v>
      </c>
      <c r="Q185" s="243">
        <v>0.027</v>
      </c>
      <c r="R185" s="243">
        <f>Q185*H185</f>
        <v>0.081000000000000003</v>
      </c>
      <c r="S185" s="243">
        <v>0</v>
      </c>
      <c r="T185" s="244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45" t="s">
        <v>194</v>
      </c>
      <c r="AT185" s="245" t="s">
        <v>199</v>
      </c>
      <c r="AU185" s="245" t="s">
        <v>86</v>
      </c>
      <c r="AY185" s="17" t="s">
        <v>153</v>
      </c>
      <c r="BE185" s="246">
        <f>IF(N185="základní",J185,0)</f>
        <v>0</v>
      </c>
      <c r="BF185" s="246">
        <f>IF(N185="snížená",J185,0)</f>
        <v>0</v>
      </c>
      <c r="BG185" s="246">
        <f>IF(N185="zákl. přenesená",J185,0)</f>
        <v>0</v>
      </c>
      <c r="BH185" s="246">
        <f>IF(N185="sníž. přenesená",J185,0)</f>
        <v>0</v>
      </c>
      <c r="BI185" s="246">
        <f>IF(N185="nulová",J185,0)</f>
        <v>0</v>
      </c>
      <c r="BJ185" s="17" t="s">
        <v>84</v>
      </c>
      <c r="BK185" s="246">
        <f>ROUND(I185*H185,2)</f>
        <v>0</v>
      </c>
      <c r="BL185" s="17" t="s">
        <v>160</v>
      </c>
      <c r="BM185" s="245" t="s">
        <v>281</v>
      </c>
    </row>
    <row r="186" s="2" customFormat="1">
      <c r="A186" s="38"/>
      <c r="B186" s="39"/>
      <c r="C186" s="234" t="s">
        <v>282</v>
      </c>
      <c r="D186" s="234" t="s">
        <v>155</v>
      </c>
      <c r="E186" s="235" t="s">
        <v>283</v>
      </c>
      <c r="F186" s="236" t="s">
        <v>284</v>
      </c>
      <c r="G186" s="237" t="s">
        <v>158</v>
      </c>
      <c r="H186" s="238">
        <v>3</v>
      </c>
      <c r="I186" s="239"/>
      <c r="J186" s="240">
        <f>ROUND(I186*H186,2)</f>
        <v>0</v>
      </c>
      <c r="K186" s="236" t="s">
        <v>159</v>
      </c>
      <c r="L186" s="44"/>
      <c r="M186" s="241" t="s">
        <v>1</v>
      </c>
      <c r="N186" s="242" t="s">
        <v>41</v>
      </c>
      <c r="O186" s="91"/>
      <c r="P186" s="243">
        <f>O186*H186</f>
        <v>0</v>
      </c>
      <c r="Q186" s="243">
        <v>5.0000000000000002E-05</v>
      </c>
      <c r="R186" s="243">
        <f>Q186*H186</f>
        <v>0.00015000000000000001</v>
      </c>
      <c r="S186" s="243">
        <v>0</v>
      </c>
      <c r="T186" s="244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45" t="s">
        <v>160</v>
      </c>
      <c r="AT186" s="245" t="s">
        <v>155</v>
      </c>
      <c r="AU186" s="245" t="s">
        <v>86</v>
      </c>
      <c r="AY186" s="17" t="s">
        <v>153</v>
      </c>
      <c r="BE186" s="246">
        <f>IF(N186="základní",J186,0)</f>
        <v>0</v>
      </c>
      <c r="BF186" s="246">
        <f>IF(N186="snížená",J186,0)</f>
        <v>0</v>
      </c>
      <c r="BG186" s="246">
        <f>IF(N186="zákl. přenesená",J186,0)</f>
        <v>0</v>
      </c>
      <c r="BH186" s="246">
        <f>IF(N186="sníž. přenesená",J186,0)</f>
        <v>0</v>
      </c>
      <c r="BI186" s="246">
        <f>IF(N186="nulová",J186,0)</f>
        <v>0</v>
      </c>
      <c r="BJ186" s="17" t="s">
        <v>84</v>
      </c>
      <c r="BK186" s="246">
        <f>ROUND(I186*H186,2)</f>
        <v>0</v>
      </c>
      <c r="BL186" s="17" t="s">
        <v>160</v>
      </c>
      <c r="BM186" s="245" t="s">
        <v>285</v>
      </c>
    </row>
    <row r="187" s="2" customFormat="1" ht="21.75" customHeight="1">
      <c r="A187" s="38"/>
      <c r="B187" s="39"/>
      <c r="C187" s="270" t="s">
        <v>286</v>
      </c>
      <c r="D187" s="270" t="s">
        <v>199</v>
      </c>
      <c r="E187" s="271" t="s">
        <v>287</v>
      </c>
      <c r="F187" s="272" t="s">
        <v>288</v>
      </c>
      <c r="G187" s="273" t="s">
        <v>158</v>
      </c>
      <c r="H187" s="274">
        <v>9</v>
      </c>
      <c r="I187" s="275"/>
      <c r="J187" s="276">
        <f>ROUND(I187*H187,2)</f>
        <v>0</v>
      </c>
      <c r="K187" s="272" t="s">
        <v>159</v>
      </c>
      <c r="L187" s="277"/>
      <c r="M187" s="278" t="s">
        <v>1</v>
      </c>
      <c r="N187" s="279" t="s">
        <v>41</v>
      </c>
      <c r="O187" s="91"/>
      <c r="P187" s="243">
        <f>O187*H187</f>
        <v>0</v>
      </c>
      <c r="Q187" s="243">
        <v>0.0047200000000000002</v>
      </c>
      <c r="R187" s="243">
        <f>Q187*H187</f>
        <v>0.042480000000000004</v>
      </c>
      <c r="S187" s="243">
        <v>0</v>
      </c>
      <c r="T187" s="244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45" t="s">
        <v>194</v>
      </c>
      <c r="AT187" s="245" t="s">
        <v>199</v>
      </c>
      <c r="AU187" s="245" t="s">
        <v>86</v>
      </c>
      <c r="AY187" s="17" t="s">
        <v>153</v>
      </c>
      <c r="BE187" s="246">
        <f>IF(N187="základní",J187,0)</f>
        <v>0</v>
      </c>
      <c r="BF187" s="246">
        <f>IF(N187="snížená",J187,0)</f>
        <v>0</v>
      </c>
      <c r="BG187" s="246">
        <f>IF(N187="zákl. přenesená",J187,0)</f>
        <v>0</v>
      </c>
      <c r="BH187" s="246">
        <f>IF(N187="sníž. přenesená",J187,0)</f>
        <v>0</v>
      </c>
      <c r="BI187" s="246">
        <f>IF(N187="nulová",J187,0)</f>
        <v>0</v>
      </c>
      <c r="BJ187" s="17" t="s">
        <v>84</v>
      </c>
      <c r="BK187" s="246">
        <f>ROUND(I187*H187,2)</f>
        <v>0</v>
      </c>
      <c r="BL187" s="17" t="s">
        <v>160</v>
      </c>
      <c r="BM187" s="245" t="s">
        <v>289</v>
      </c>
    </row>
    <row r="188" s="13" customFormat="1">
      <c r="A188" s="13"/>
      <c r="B188" s="247"/>
      <c r="C188" s="248"/>
      <c r="D188" s="249" t="s">
        <v>177</v>
      </c>
      <c r="E188" s="248"/>
      <c r="F188" s="251" t="s">
        <v>290</v>
      </c>
      <c r="G188" s="248"/>
      <c r="H188" s="252">
        <v>9</v>
      </c>
      <c r="I188" s="253"/>
      <c r="J188" s="248"/>
      <c r="K188" s="248"/>
      <c r="L188" s="254"/>
      <c r="M188" s="255"/>
      <c r="N188" s="256"/>
      <c r="O188" s="256"/>
      <c r="P188" s="256"/>
      <c r="Q188" s="256"/>
      <c r="R188" s="256"/>
      <c r="S188" s="256"/>
      <c r="T188" s="257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8" t="s">
        <v>177</v>
      </c>
      <c r="AU188" s="258" t="s">
        <v>86</v>
      </c>
      <c r="AV188" s="13" t="s">
        <v>86</v>
      </c>
      <c r="AW188" s="13" t="s">
        <v>4</v>
      </c>
      <c r="AX188" s="13" t="s">
        <v>84</v>
      </c>
      <c r="AY188" s="258" t="s">
        <v>153</v>
      </c>
    </row>
    <row r="189" s="2" customFormat="1" ht="16.5" customHeight="1">
      <c r="A189" s="38"/>
      <c r="B189" s="39"/>
      <c r="C189" s="234" t="s">
        <v>291</v>
      </c>
      <c r="D189" s="234" t="s">
        <v>155</v>
      </c>
      <c r="E189" s="235" t="s">
        <v>292</v>
      </c>
      <c r="F189" s="236" t="s">
        <v>293</v>
      </c>
      <c r="G189" s="237" t="s">
        <v>183</v>
      </c>
      <c r="H189" s="238">
        <v>6</v>
      </c>
      <c r="I189" s="239"/>
      <c r="J189" s="240">
        <f>ROUND(I189*H189,2)</f>
        <v>0</v>
      </c>
      <c r="K189" s="236" t="s">
        <v>159</v>
      </c>
      <c r="L189" s="44"/>
      <c r="M189" s="241" t="s">
        <v>1</v>
      </c>
      <c r="N189" s="242" t="s">
        <v>41</v>
      </c>
      <c r="O189" s="91"/>
      <c r="P189" s="243">
        <f>O189*H189</f>
        <v>0</v>
      </c>
      <c r="Q189" s="243">
        <v>0</v>
      </c>
      <c r="R189" s="243">
        <f>Q189*H189</f>
        <v>0</v>
      </c>
      <c r="S189" s="243">
        <v>0</v>
      </c>
      <c r="T189" s="244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45" t="s">
        <v>160</v>
      </c>
      <c r="AT189" s="245" t="s">
        <v>155</v>
      </c>
      <c r="AU189" s="245" t="s">
        <v>86</v>
      </c>
      <c r="AY189" s="17" t="s">
        <v>153</v>
      </c>
      <c r="BE189" s="246">
        <f>IF(N189="základní",J189,0)</f>
        <v>0</v>
      </c>
      <c r="BF189" s="246">
        <f>IF(N189="snížená",J189,0)</f>
        <v>0</v>
      </c>
      <c r="BG189" s="246">
        <f>IF(N189="zákl. přenesená",J189,0)</f>
        <v>0</v>
      </c>
      <c r="BH189" s="246">
        <f>IF(N189="sníž. přenesená",J189,0)</f>
        <v>0</v>
      </c>
      <c r="BI189" s="246">
        <f>IF(N189="nulová",J189,0)</f>
        <v>0</v>
      </c>
      <c r="BJ189" s="17" t="s">
        <v>84</v>
      </c>
      <c r="BK189" s="246">
        <f>ROUND(I189*H189,2)</f>
        <v>0</v>
      </c>
      <c r="BL189" s="17" t="s">
        <v>160</v>
      </c>
      <c r="BM189" s="245" t="s">
        <v>294</v>
      </c>
    </row>
    <row r="190" s="13" customFormat="1">
      <c r="A190" s="13"/>
      <c r="B190" s="247"/>
      <c r="C190" s="248"/>
      <c r="D190" s="249" t="s">
        <v>177</v>
      </c>
      <c r="E190" s="250" t="s">
        <v>1</v>
      </c>
      <c r="F190" s="251" t="s">
        <v>295</v>
      </c>
      <c r="G190" s="248"/>
      <c r="H190" s="252">
        <v>6</v>
      </c>
      <c r="I190" s="253"/>
      <c r="J190" s="248"/>
      <c r="K190" s="248"/>
      <c r="L190" s="254"/>
      <c r="M190" s="255"/>
      <c r="N190" s="256"/>
      <c r="O190" s="256"/>
      <c r="P190" s="256"/>
      <c r="Q190" s="256"/>
      <c r="R190" s="256"/>
      <c r="S190" s="256"/>
      <c r="T190" s="25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8" t="s">
        <v>177</v>
      </c>
      <c r="AU190" s="258" t="s">
        <v>86</v>
      </c>
      <c r="AV190" s="13" t="s">
        <v>86</v>
      </c>
      <c r="AW190" s="13" t="s">
        <v>32</v>
      </c>
      <c r="AX190" s="13" t="s">
        <v>76</v>
      </c>
      <c r="AY190" s="258" t="s">
        <v>153</v>
      </c>
    </row>
    <row r="191" s="14" customFormat="1">
      <c r="A191" s="14"/>
      <c r="B191" s="259"/>
      <c r="C191" s="260"/>
      <c r="D191" s="249" t="s">
        <v>177</v>
      </c>
      <c r="E191" s="261" t="s">
        <v>1</v>
      </c>
      <c r="F191" s="262" t="s">
        <v>179</v>
      </c>
      <c r="G191" s="260"/>
      <c r="H191" s="263">
        <v>6</v>
      </c>
      <c r="I191" s="264"/>
      <c r="J191" s="260"/>
      <c r="K191" s="260"/>
      <c r="L191" s="265"/>
      <c r="M191" s="266"/>
      <c r="N191" s="267"/>
      <c r="O191" s="267"/>
      <c r="P191" s="267"/>
      <c r="Q191" s="267"/>
      <c r="R191" s="267"/>
      <c r="S191" s="267"/>
      <c r="T191" s="26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9" t="s">
        <v>177</v>
      </c>
      <c r="AU191" s="269" t="s">
        <v>86</v>
      </c>
      <c r="AV191" s="14" t="s">
        <v>160</v>
      </c>
      <c r="AW191" s="14" t="s">
        <v>32</v>
      </c>
      <c r="AX191" s="14" t="s">
        <v>84</v>
      </c>
      <c r="AY191" s="269" t="s">
        <v>153</v>
      </c>
    </row>
    <row r="192" s="2" customFormat="1" ht="21.75" customHeight="1">
      <c r="A192" s="38"/>
      <c r="B192" s="39"/>
      <c r="C192" s="234" t="s">
        <v>296</v>
      </c>
      <c r="D192" s="234" t="s">
        <v>155</v>
      </c>
      <c r="E192" s="235" t="s">
        <v>297</v>
      </c>
      <c r="F192" s="236" t="s">
        <v>298</v>
      </c>
      <c r="G192" s="237" t="s">
        <v>183</v>
      </c>
      <c r="H192" s="238">
        <v>6</v>
      </c>
      <c r="I192" s="239"/>
      <c r="J192" s="240">
        <f>ROUND(I192*H192,2)</f>
        <v>0</v>
      </c>
      <c r="K192" s="236" t="s">
        <v>159</v>
      </c>
      <c r="L192" s="44"/>
      <c r="M192" s="241" t="s">
        <v>1</v>
      </c>
      <c r="N192" s="242" t="s">
        <v>41</v>
      </c>
      <c r="O192" s="91"/>
      <c r="P192" s="243">
        <f>O192*H192</f>
        <v>0</v>
      </c>
      <c r="Q192" s="243">
        <v>0</v>
      </c>
      <c r="R192" s="243">
        <f>Q192*H192</f>
        <v>0</v>
      </c>
      <c r="S192" s="243">
        <v>0</v>
      </c>
      <c r="T192" s="244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45" t="s">
        <v>160</v>
      </c>
      <c r="AT192" s="245" t="s">
        <v>155</v>
      </c>
      <c r="AU192" s="245" t="s">
        <v>86</v>
      </c>
      <c r="AY192" s="17" t="s">
        <v>153</v>
      </c>
      <c r="BE192" s="246">
        <f>IF(N192="základní",J192,0)</f>
        <v>0</v>
      </c>
      <c r="BF192" s="246">
        <f>IF(N192="snížená",J192,0)</f>
        <v>0</v>
      </c>
      <c r="BG192" s="246">
        <f>IF(N192="zákl. přenesená",J192,0)</f>
        <v>0</v>
      </c>
      <c r="BH192" s="246">
        <f>IF(N192="sníž. přenesená",J192,0)</f>
        <v>0</v>
      </c>
      <c r="BI192" s="246">
        <f>IF(N192="nulová",J192,0)</f>
        <v>0</v>
      </c>
      <c r="BJ192" s="17" t="s">
        <v>84</v>
      </c>
      <c r="BK192" s="246">
        <f>ROUND(I192*H192,2)</f>
        <v>0</v>
      </c>
      <c r="BL192" s="17" t="s">
        <v>160</v>
      </c>
      <c r="BM192" s="245" t="s">
        <v>299</v>
      </c>
    </row>
    <row r="193" s="12" customFormat="1" ht="22.8" customHeight="1">
      <c r="A193" s="12"/>
      <c r="B193" s="218"/>
      <c r="C193" s="219"/>
      <c r="D193" s="220" t="s">
        <v>75</v>
      </c>
      <c r="E193" s="232" t="s">
        <v>173</v>
      </c>
      <c r="F193" s="232" t="s">
        <v>300</v>
      </c>
      <c r="G193" s="219"/>
      <c r="H193" s="219"/>
      <c r="I193" s="222"/>
      <c r="J193" s="233">
        <f>BK193</f>
        <v>0</v>
      </c>
      <c r="K193" s="219"/>
      <c r="L193" s="224"/>
      <c r="M193" s="225"/>
      <c r="N193" s="226"/>
      <c r="O193" s="226"/>
      <c r="P193" s="227">
        <f>SUM(P194:P239)</f>
        <v>0</v>
      </c>
      <c r="Q193" s="226"/>
      <c r="R193" s="227">
        <f>SUM(R194:R239)</f>
        <v>255.85162600000001</v>
      </c>
      <c r="S193" s="226"/>
      <c r="T193" s="228">
        <f>SUM(T194:T239)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29" t="s">
        <v>84</v>
      </c>
      <c r="AT193" s="230" t="s">
        <v>75</v>
      </c>
      <c r="AU193" s="230" t="s">
        <v>84</v>
      </c>
      <c r="AY193" s="229" t="s">
        <v>153</v>
      </c>
      <c r="BK193" s="231">
        <f>SUM(BK194:BK239)</f>
        <v>0</v>
      </c>
    </row>
    <row r="194" s="2" customFormat="1" ht="16.5" customHeight="1">
      <c r="A194" s="38"/>
      <c r="B194" s="39"/>
      <c r="C194" s="234" t="s">
        <v>301</v>
      </c>
      <c r="D194" s="234" t="s">
        <v>155</v>
      </c>
      <c r="E194" s="235" t="s">
        <v>302</v>
      </c>
      <c r="F194" s="236" t="s">
        <v>303</v>
      </c>
      <c r="G194" s="237" t="s">
        <v>104</v>
      </c>
      <c r="H194" s="238">
        <v>194.75</v>
      </c>
      <c r="I194" s="239"/>
      <c r="J194" s="240">
        <f>ROUND(I194*H194,2)</f>
        <v>0</v>
      </c>
      <c r="K194" s="236" t="s">
        <v>159</v>
      </c>
      <c r="L194" s="44"/>
      <c r="M194" s="241" t="s">
        <v>1</v>
      </c>
      <c r="N194" s="242" t="s">
        <v>41</v>
      </c>
      <c r="O194" s="91"/>
      <c r="P194" s="243">
        <f>O194*H194</f>
        <v>0</v>
      </c>
      <c r="Q194" s="243">
        <v>0.34499999999999997</v>
      </c>
      <c r="R194" s="243">
        <f>Q194*H194</f>
        <v>67.188749999999999</v>
      </c>
      <c r="S194" s="243">
        <v>0</v>
      </c>
      <c r="T194" s="244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45" t="s">
        <v>160</v>
      </c>
      <c r="AT194" s="245" t="s">
        <v>155</v>
      </c>
      <c r="AU194" s="245" t="s">
        <v>86</v>
      </c>
      <c r="AY194" s="17" t="s">
        <v>153</v>
      </c>
      <c r="BE194" s="246">
        <f>IF(N194="základní",J194,0)</f>
        <v>0</v>
      </c>
      <c r="BF194" s="246">
        <f>IF(N194="snížená",J194,0)</f>
        <v>0</v>
      </c>
      <c r="BG194" s="246">
        <f>IF(N194="zákl. přenesená",J194,0)</f>
        <v>0</v>
      </c>
      <c r="BH194" s="246">
        <f>IF(N194="sníž. přenesená",J194,0)</f>
        <v>0</v>
      </c>
      <c r="BI194" s="246">
        <f>IF(N194="nulová",J194,0)</f>
        <v>0</v>
      </c>
      <c r="BJ194" s="17" t="s">
        <v>84</v>
      </c>
      <c r="BK194" s="246">
        <f>ROUND(I194*H194,2)</f>
        <v>0</v>
      </c>
      <c r="BL194" s="17" t="s">
        <v>160</v>
      </c>
      <c r="BM194" s="245" t="s">
        <v>304</v>
      </c>
    </row>
    <row r="195" s="15" customFormat="1">
      <c r="A195" s="15"/>
      <c r="B195" s="280"/>
      <c r="C195" s="281"/>
      <c r="D195" s="249" t="s">
        <v>177</v>
      </c>
      <c r="E195" s="282" t="s">
        <v>1</v>
      </c>
      <c r="F195" s="283" t="s">
        <v>305</v>
      </c>
      <c r="G195" s="281"/>
      <c r="H195" s="282" t="s">
        <v>1</v>
      </c>
      <c r="I195" s="284"/>
      <c r="J195" s="281"/>
      <c r="K195" s="281"/>
      <c r="L195" s="285"/>
      <c r="M195" s="286"/>
      <c r="N195" s="287"/>
      <c r="O195" s="287"/>
      <c r="P195" s="287"/>
      <c r="Q195" s="287"/>
      <c r="R195" s="287"/>
      <c r="S195" s="287"/>
      <c r="T195" s="288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89" t="s">
        <v>177</v>
      </c>
      <c r="AU195" s="289" t="s">
        <v>86</v>
      </c>
      <c r="AV195" s="15" t="s">
        <v>84</v>
      </c>
      <c r="AW195" s="15" t="s">
        <v>32</v>
      </c>
      <c r="AX195" s="15" t="s">
        <v>76</v>
      </c>
      <c r="AY195" s="289" t="s">
        <v>153</v>
      </c>
    </row>
    <row r="196" s="13" customFormat="1">
      <c r="A196" s="13"/>
      <c r="B196" s="247"/>
      <c r="C196" s="248"/>
      <c r="D196" s="249" t="s">
        <v>177</v>
      </c>
      <c r="E196" s="250" t="s">
        <v>110</v>
      </c>
      <c r="F196" s="251" t="s">
        <v>306</v>
      </c>
      <c r="G196" s="248"/>
      <c r="H196" s="252">
        <v>108.75</v>
      </c>
      <c r="I196" s="253"/>
      <c r="J196" s="248"/>
      <c r="K196" s="248"/>
      <c r="L196" s="254"/>
      <c r="M196" s="255"/>
      <c r="N196" s="256"/>
      <c r="O196" s="256"/>
      <c r="P196" s="256"/>
      <c r="Q196" s="256"/>
      <c r="R196" s="256"/>
      <c r="S196" s="256"/>
      <c r="T196" s="25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8" t="s">
        <v>177</v>
      </c>
      <c r="AU196" s="258" t="s">
        <v>86</v>
      </c>
      <c r="AV196" s="13" t="s">
        <v>86</v>
      </c>
      <c r="AW196" s="13" t="s">
        <v>32</v>
      </c>
      <c r="AX196" s="13" t="s">
        <v>76</v>
      </c>
      <c r="AY196" s="258" t="s">
        <v>153</v>
      </c>
    </row>
    <row r="197" s="13" customFormat="1">
      <c r="A197" s="13"/>
      <c r="B197" s="247"/>
      <c r="C197" s="248"/>
      <c r="D197" s="249" t="s">
        <v>177</v>
      </c>
      <c r="E197" s="250" t="s">
        <v>1</v>
      </c>
      <c r="F197" s="251" t="s">
        <v>307</v>
      </c>
      <c r="G197" s="248"/>
      <c r="H197" s="252">
        <v>8.4000000000000004</v>
      </c>
      <c r="I197" s="253"/>
      <c r="J197" s="248"/>
      <c r="K197" s="248"/>
      <c r="L197" s="254"/>
      <c r="M197" s="255"/>
      <c r="N197" s="256"/>
      <c r="O197" s="256"/>
      <c r="P197" s="256"/>
      <c r="Q197" s="256"/>
      <c r="R197" s="256"/>
      <c r="S197" s="256"/>
      <c r="T197" s="25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8" t="s">
        <v>177</v>
      </c>
      <c r="AU197" s="258" t="s">
        <v>86</v>
      </c>
      <c r="AV197" s="13" t="s">
        <v>86</v>
      </c>
      <c r="AW197" s="13" t="s">
        <v>32</v>
      </c>
      <c r="AX197" s="13" t="s">
        <v>76</v>
      </c>
      <c r="AY197" s="258" t="s">
        <v>153</v>
      </c>
    </row>
    <row r="198" s="13" customFormat="1">
      <c r="A198" s="13"/>
      <c r="B198" s="247"/>
      <c r="C198" s="248"/>
      <c r="D198" s="249" t="s">
        <v>177</v>
      </c>
      <c r="E198" s="250" t="s">
        <v>1</v>
      </c>
      <c r="F198" s="251" t="s">
        <v>308</v>
      </c>
      <c r="G198" s="248"/>
      <c r="H198" s="252">
        <v>12.199999999999999</v>
      </c>
      <c r="I198" s="253"/>
      <c r="J198" s="248"/>
      <c r="K198" s="248"/>
      <c r="L198" s="254"/>
      <c r="M198" s="255"/>
      <c r="N198" s="256"/>
      <c r="O198" s="256"/>
      <c r="P198" s="256"/>
      <c r="Q198" s="256"/>
      <c r="R198" s="256"/>
      <c r="S198" s="256"/>
      <c r="T198" s="25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8" t="s">
        <v>177</v>
      </c>
      <c r="AU198" s="258" t="s">
        <v>86</v>
      </c>
      <c r="AV198" s="13" t="s">
        <v>86</v>
      </c>
      <c r="AW198" s="13" t="s">
        <v>32</v>
      </c>
      <c r="AX198" s="13" t="s">
        <v>76</v>
      </c>
      <c r="AY198" s="258" t="s">
        <v>153</v>
      </c>
    </row>
    <row r="199" s="13" customFormat="1">
      <c r="A199" s="13"/>
      <c r="B199" s="247"/>
      <c r="C199" s="248"/>
      <c r="D199" s="249" t="s">
        <v>177</v>
      </c>
      <c r="E199" s="250" t="s">
        <v>1</v>
      </c>
      <c r="F199" s="251" t="s">
        <v>106</v>
      </c>
      <c r="G199" s="248"/>
      <c r="H199" s="252">
        <v>2.3999999999999999</v>
      </c>
      <c r="I199" s="253"/>
      <c r="J199" s="248"/>
      <c r="K199" s="248"/>
      <c r="L199" s="254"/>
      <c r="M199" s="255"/>
      <c r="N199" s="256"/>
      <c r="O199" s="256"/>
      <c r="P199" s="256"/>
      <c r="Q199" s="256"/>
      <c r="R199" s="256"/>
      <c r="S199" s="256"/>
      <c r="T199" s="257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8" t="s">
        <v>177</v>
      </c>
      <c r="AU199" s="258" t="s">
        <v>86</v>
      </c>
      <c r="AV199" s="13" t="s">
        <v>86</v>
      </c>
      <c r="AW199" s="13" t="s">
        <v>32</v>
      </c>
      <c r="AX199" s="13" t="s">
        <v>76</v>
      </c>
      <c r="AY199" s="258" t="s">
        <v>153</v>
      </c>
    </row>
    <row r="200" s="13" customFormat="1">
      <c r="A200" s="13"/>
      <c r="B200" s="247"/>
      <c r="C200" s="248"/>
      <c r="D200" s="249" t="s">
        <v>177</v>
      </c>
      <c r="E200" s="250" t="s">
        <v>1</v>
      </c>
      <c r="F200" s="251" t="s">
        <v>309</v>
      </c>
      <c r="G200" s="248"/>
      <c r="H200" s="252">
        <v>63</v>
      </c>
      <c r="I200" s="253"/>
      <c r="J200" s="248"/>
      <c r="K200" s="248"/>
      <c r="L200" s="254"/>
      <c r="M200" s="255"/>
      <c r="N200" s="256"/>
      <c r="O200" s="256"/>
      <c r="P200" s="256"/>
      <c r="Q200" s="256"/>
      <c r="R200" s="256"/>
      <c r="S200" s="256"/>
      <c r="T200" s="25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8" t="s">
        <v>177</v>
      </c>
      <c r="AU200" s="258" t="s">
        <v>86</v>
      </c>
      <c r="AV200" s="13" t="s">
        <v>86</v>
      </c>
      <c r="AW200" s="13" t="s">
        <v>32</v>
      </c>
      <c r="AX200" s="13" t="s">
        <v>76</v>
      </c>
      <c r="AY200" s="258" t="s">
        <v>153</v>
      </c>
    </row>
    <row r="201" s="14" customFormat="1">
      <c r="A201" s="14"/>
      <c r="B201" s="259"/>
      <c r="C201" s="260"/>
      <c r="D201" s="249" t="s">
        <v>177</v>
      </c>
      <c r="E201" s="261" t="s">
        <v>1</v>
      </c>
      <c r="F201" s="262" t="s">
        <v>179</v>
      </c>
      <c r="G201" s="260"/>
      <c r="H201" s="263">
        <v>194.75</v>
      </c>
      <c r="I201" s="264"/>
      <c r="J201" s="260"/>
      <c r="K201" s="260"/>
      <c r="L201" s="265"/>
      <c r="M201" s="266"/>
      <c r="N201" s="267"/>
      <c r="O201" s="267"/>
      <c r="P201" s="267"/>
      <c r="Q201" s="267"/>
      <c r="R201" s="267"/>
      <c r="S201" s="267"/>
      <c r="T201" s="26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9" t="s">
        <v>177</v>
      </c>
      <c r="AU201" s="269" t="s">
        <v>86</v>
      </c>
      <c r="AV201" s="14" t="s">
        <v>160</v>
      </c>
      <c r="AW201" s="14" t="s">
        <v>32</v>
      </c>
      <c r="AX201" s="14" t="s">
        <v>84</v>
      </c>
      <c r="AY201" s="269" t="s">
        <v>153</v>
      </c>
    </row>
    <row r="202" s="2" customFormat="1" ht="16.5" customHeight="1">
      <c r="A202" s="38"/>
      <c r="B202" s="39"/>
      <c r="C202" s="234" t="s">
        <v>310</v>
      </c>
      <c r="D202" s="234" t="s">
        <v>155</v>
      </c>
      <c r="E202" s="235" t="s">
        <v>311</v>
      </c>
      <c r="F202" s="236" t="s">
        <v>312</v>
      </c>
      <c r="G202" s="237" t="s">
        <v>104</v>
      </c>
      <c r="H202" s="238">
        <v>196.15000000000001</v>
      </c>
      <c r="I202" s="239"/>
      <c r="J202" s="240">
        <f>ROUND(I202*H202,2)</f>
        <v>0</v>
      </c>
      <c r="K202" s="236" t="s">
        <v>159</v>
      </c>
      <c r="L202" s="44"/>
      <c r="M202" s="241" t="s">
        <v>1</v>
      </c>
      <c r="N202" s="242" t="s">
        <v>41</v>
      </c>
      <c r="O202" s="91"/>
      <c r="P202" s="243">
        <f>O202*H202</f>
        <v>0</v>
      </c>
      <c r="Q202" s="243">
        <v>0.46000000000000002</v>
      </c>
      <c r="R202" s="243">
        <f>Q202*H202</f>
        <v>90.229000000000013</v>
      </c>
      <c r="S202" s="243">
        <v>0</v>
      </c>
      <c r="T202" s="244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45" t="s">
        <v>160</v>
      </c>
      <c r="AT202" s="245" t="s">
        <v>155</v>
      </c>
      <c r="AU202" s="245" t="s">
        <v>86</v>
      </c>
      <c r="AY202" s="17" t="s">
        <v>153</v>
      </c>
      <c r="BE202" s="246">
        <f>IF(N202="základní",J202,0)</f>
        <v>0</v>
      </c>
      <c r="BF202" s="246">
        <f>IF(N202="snížená",J202,0)</f>
        <v>0</v>
      </c>
      <c r="BG202" s="246">
        <f>IF(N202="zákl. přenesená",J202,0)</f>
        <v>0</v>
      </c>
      <c r="BH202" s="246">
        <f>IF(N202="sníž. přenesená",J202,0)</f>
        <v>0</v>
      </c>
      <c r="BI202" s="246">
        <f>IF(N202="nulová",J202,0)</f>
        <v>0</v>
      </c>
      <c r="BJ202" s="17" t="s">
        <v>84</v>
      </c>
      <c r="BK202" s="246">
        <f>ROUND(I202*H202,2)</f>
        <v>0</v>
      </c>
      <c r="BL202" s="17" t="s">
        <v>160</v>
      </c>
      <c r="BM202" s="245" t="s">
        <v>313</v>
      </c>
    </row>
    <row r="203" s="13" customFormat="1">
      <c r="A203" s="13"/>
      <c r="B203" s="247"/>
      <c r="C203" s="248"/>
      <c r="D203" s="249" t="s">
        <v>177</v>
      </c>
      <c r="E203" s="250" t="s">
        <v>1</v>
      </c>
      <c r="F203" s="251" t="s">
        <v>314</v>
      </c>
      <c r="G203" s="248"/>
      <c r="H203" s="252">
        <v>196.15000000000001</v>
      </c>
      <c r="I203" s="253"/>
      <c r="J203" s="248"/>
      <c r="K203" s="248"/>
      <c r="L203" s="254"/>
      <c r="M203" s="255"/>
      <c r="N203" s="256"/>
      <c r="O203" s="256"/>
      <c r="P203" s="256"/>
      <c r="Q203" s="256"/>
      <c r="R203" s="256"/>
      <c r="S203" s="256"/>
      <c r="T203" s="257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8" t="s">
        <v>177</v>
      </c>
      <c r="AU203" s="258" t="s">
        <v>86</v>
      </c>
      <c r="AV203" s="13" t="s">
        <v>86</v>
      </c>
      <c r="AW203" s="13" t="s">
        <v>32</v>
      </c>
      <c r="AX203" s="13" t="s">
        <v>76</v>
      </c>
      <c r="AY203" s="258" t="s">
        <v>153</v>
      </c>
    </row>
    <row r="204" s="14" customFormat="1">
      <c r="A204" s="14"/>
      <c r="B204" s="259"/>
      <c r="C204" s="260"/>
      <c r="D204" s="249" t="s">
        <v>177</v>
      </c>
      <c r="E204" s="261" t="s">
        <v>1</v>
      </c>
      <c r="F204" s="262" t="s">
        <v>179</v>
      </c>
      <c r="G204" s="260"/>
      <c r="H204" s="263">
        <v>196.15000000000001</v>
      </c>
      <c r="I204" s="264"/>
      <c r="J204" s="260"/>
      <c r="K204" s="260"/>
      <c r="L204" s="265"/>
      <c r="M204" s="266"/>
      <c r="N204" s="267"/>
      <c r="O204" s="267"/>
      <c r="P204" s="267"/>
      <c r="Q204" s="267"/>
      <c r="R204" s="267"/>
      <c r="S204" s="267"/>
      <c r="T204" s="268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9" t="s">
        <v>177</v>
      </c>
      <c r="AU204" s="269" t="s">
        <v>86</v>
      </c>
      <c r="AV204" s="14" t="s">
        <v>160</v>
      </c>
      <c r="AW204" s="14" t="s">
        <v>32</v>
      </c>
      <c r="AX204" s="14" t="s">
        <v>84</v>
      </c>
      <c r="AY204" s="269" t="s">
        <v>153</v>
      </c>
    </row>
    <row r="205" s="2" customFormat="1">
      <c r="A205" s="38"/>
      <c r="B205" s="39"/>
      <c r="C205" s="234" t="s">
        <v>315</v>
      </c>
      <c r="D205" s="234" t="s">
        <v>155</v>
      </c>
      <c r="E205" s="235" t="s">
        <v>316</v>
      </c>
      <c r="F205" s="236" t="s">
        <v>317</v>
      </c>
      <c r="G205" s="237" t="s">
        <v>104</v>
      </c>
      <c r="H205" s="238">
        <v>123.34999999999999</v>
      </c>
      <c r="I205" s="239"/>
      <c r="J205" s="240">
        <f>ROUND(I205*H205,2)</f>
        <v>0</v>
      </c>
      <c r="K205" s="236" t="s">
        <v>159</v>
      </c>
      <c r="L205" s="44"/>
      <c r="M205" s="241" t="s">
        <v>1</v>
      </c>
      <c r="N205" s="242" t="s">
        <v>41</v>
      </c>
      <c r="O205" s="91"/>
      <c r="P205" s="243">
        <f>O205*H205</f>
        <v>0</v>
      </c>
      <c r="Q205" s="243">
        <v>0.37190000000000001</v>
      </c>
      <c r="R205" s="243">
        <f>Q205*H205</f>
        <v>45.873865000000002</v>
      </c>
      <c r="S205" s="243">
        <v>0</v>
      </c>
      <c r="T205" s="244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45" t="s">
        <v>160</v>
      </c>
      <c r="AT205" s="245" t="s">
        <v>155</v>
      </c>
      <c r="AU205" s="245" t="s">
        <v>86</v>
      </c>
      <c r="AY205" s="17" t="s">
        <v>153</v>
      </c>
      <c r="BE205" s="246">
        <f>IF(N205="základní",J205,0)</f>
        <v>0</v>
      </c>
      <c r="BF205" s="246">
        <f>IF(N205="snížená",J205,0)</f>
        <v>0</v>
      </c>
      <c r="BG205" s="246">
        <f>IF(N205="zákl. přenesená",J205,0)</f>
        <v>0</v>
      </c>
      <c r="BH205" s="246">
        <f>IF(N205="sníž. přenesená",J205,0)</f>
        <v>0</v>
      </c>
      <c r="BI205" s="246">
        <f>IF(N205="nulová",J205,0)</f>
        <v>0</v>
      </c>
      <c r="BJ205" s="17" t="s">
        <v>84</v>
      </c>
      <c r="BK205" s="246">
        <f>ROUND(I205*H205,2)</f>
        <v>0</v>
      </c>
      <c r="BL205" s="17" t="s">
        <v>160</v>
      </c>
      <c r="BM205" s="245" t="s">
        <v>318</v>
      </c>
    </row>
    <row r="206" s="13" customFormat="1">
      <c r="A206" s="13"/>
      <c r="B206" s="247"/>
      <c r="C206" s="248"/>
      <c r="D206" s="249" t="s">
        <v>177</v>
      </c>
      <c r="E206" s="250" t="s">
        <v>1</v>
      </c>
      <c r="F206" s="251" t="s">
        <v>319</v>
      </c>
      <c r="G206" s="248"/>
      <c r="H206" s="252">
        <v>123.34999999999999</v>
      </c>
      <c r="I206" s="253"/>
      <c r="J206" s="248"/>
      <c r="K206" s="248"/>
      <c r="L206" s="254"/>
      <c r="M206" s="255"/>
      <c r="N206" s="256"/>
      <c r="O206" s="256"/>
      <c r="P206" s="256"/>
      <c r="Q206" s="256"/>
      <c r="R206" s="256"/>
      <c r="S206" s="256"/>
      <c r="T206" s="25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8" t="s">
        <v>177</v>
      </c>
      <c r="AU206" s="258" t="s">
        <v>86</v>
      </c>
      <c r="AV206" s="13" t="s">
        <v>86</v>
      </c>
      <c r="AW206" s="13" t="s">
        <v>32</v>
      </c>
      <c r="AX206" s="13" t="s">
        <v>84</v>
      </c>
      <c r="AY206" s="258" t="s">
        <v>153</v>
      </c>
    </row>
    <row r="207" s="2" customFormat="1">
      <c r="A207" s="38"/>
      <c r="B207" s="39"/>
      <c r="C207" s="234" t="s">
        <v>320</v>
      </c>
      <c r="D207" s="234" t="s">
        <v>155</v>
      </c>
      <c r="E207" s="235" t="s">
        <v>321</v>
      </c>
      <c r="F207" s="236" t="s">
        <v>322</v>
      </c>
      <c r="G207" s="237" t="s">
        <v>104</v>
      </c>
      <c r="H207" s="238">
        <v>77.599999999999994</v>
      </c>
      <c r="I207" s="239"/>
      <c r="J207" s="240">
        <f>ROUND(I207*H207,2)</f>
        <v>0</v>
      </c>
      <c r="K207" s="236" t="s">
        <v>159</v>
      </c>
      <c r="L207" s="44"/>
      <c r="M207" s="241" t="s">
        <v>1</v>
      </c>
      <c r="N207" s="242" t="s">
        <v>41</v>
      </c>
      <c r="O207" s="91"/>
      <c r="P207" s="243">
        <f>O207*H207</f>
        <v>0</v>
      </c>
      <c r="Q207" s="243">
        <v>0.0052399999999999999</v>
      </c>
      <c r="R207" s="243">
        <f>Q207*H207</f>
        <v>0.40662399999999999</v>
      </c>
      <c r="S207" s="243">
        <v>0</v>
      </c>
      <c r="T207" s="244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45" t="s">
        <v>160</v>
      </c>
      <c r="AT207" s="245" t="s">
        <v>155</v>
      </c>
      <c r="AU207" s="245" t="s">
        <v>86</v>
      </c>
      <c r="AY207" s="17" t="s">
        <v>153</v>
      </c>
      <c r="BE207" s="246">
        <f>IF(N207="základní",J207,0)</f>
        <v>0</v>
      </c>
      <c r="BF207" s="246">
        <f>IF(N207="snížená",J207,0)</f>
        <v>0</v>
      </c>
      <c r="BG207" s="246">
        <f>IF(N207="zákl. přenesená",J207,0)</f>
        <v>0</v>
      </c>
      <c r="BH207" s="246">
        <f>IF(N207="sníž. přenesená",J207,0)</f>
        <v>0</v>
      </c>
      <c r="BI207" s="246">
        <f>IF(N207="nulová",J207,0)</f>
        <v>0</v>
      </c>
      <c r="BJ207" s="17" t="s">
        <v>84</v>
      </c>
      <c r="BK207" s="246">
        <f>ROUND(I207*H207,2)</f>
        <v>0</v>
      </c>
      <c r="BL207" s="17" t="s">
        <v>160</v>
      </c>
      <c r="BM207" s="245" t="s">
        <v>323</v>
      </c>
    </row>
    <row r="208" s="13" customFormat="1">
      <c r="A208" s="13"/>
      <c r="B208" s="247"/>
      <c r="C208" s="248"/>
      <c r="D208" s="249" t="s">
        <v>177</v>
      </c>
      <c r="E208" s="250" t="s">
        <v>1</v>
      </c>
      <c r="F208" s="251" t="s">
        <v>324</v>
      </c>
      <c r="G208" s="248"/>
      <c r="H208" s="252">
        <v>77.599999999999994</v>
      </c>
      <c r="I208" s="253"/>
      <c r="J208" s="248"/>
      <c r="K208" s="248"/>
      <c r="L208" s="254"/>
      <c r="M208" s="255"/>
      <c r="N208" s="256"/>
      <c r="O208" s="256"/>
      <c r="P208" s="256"/>
      <c r="Q208" s="256"/>
      <c r="R208" s="256"/>
      <c r="S208" s="256"/>
      <c r="T208" s="257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8" t="s">
        <v>177</v>
      </c>
      <c r="AU208" s="258" t="s">
        <v>86</v>
      </c>
      <c r="AV208" s="13" t="s">
        <v>86</v>
      </c>
      <c r="AW208" s="13" t="s">
        <v>32</v>
      </c>
      <c r="AX208" s="13" t="s">
        <v>76</v>
      </c>
      <c r="AY208" s="258" t="s">
        <v>153</v>
      </c>
    </row>
    <row r="209" s="14" customFormat="1">
      <c r="A209" s="14"/>
      <c r="B209" s="259"/>
      <c r="C209" s="260"/>
      <c r="D209" s="249" t="s">
        <v>177</v>
      </c>
      <c r="E209" s="261" t="s">
        <v>1</v>
      </c>
      <c r="F209" s="262" t="s">
        <v>179</v>
      </c>
      <c r="G209" s="260"/>
      <c r="H209" s="263">
        <v>77.599999999999994</v>
      </c>
      <c r="I209" s="264"/>
      <c r="J209" s="260"/>
      <c r="K209" s="260"/>
      <c r="L209" s="265"/>
      <c r="M209" s="266"/>
      <c r="N209" s="267"/>
      <c r="O209" s="267"/>
      <c r="P209" s="267"/>
      <c r="Q209" s="267"/>
      <c r="R209" s="267"/>
      <c r="S209" s="267"/>
      <c r="T209" s="268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9" t="s">
        <v>177</v>
      </c>
      <c r="AU209" s="269" t="s">
        <v>86</v>
      </c>
      <c r="AV209" s="14" t="s">
        <v>160</v>
      </c>
      <c r="AW209" s="14" t="s">
        <v>32</v>
      </c>
      <c r="AX209" s="14" t="s">
        <v>84</v>
      </c>
      <c r="AY209" s="269" t="s">
        <v>153</v>
      </c>
    </row>
    <row r="210" s="2" customFormat="1">
      <c r="A210" s="38"/>
      <c r="B210" s="39"/>
      <c r="C210" s="234" t="s">
        <v>325</v>
      </c>
      <c r="D210" s="234" t="s">
        <v>155</v>
      </c>
      <c r="E210" s="235" t="s">
        <v>326</v>
      </c>
      <c r="F210" s="236" t="s">
        <v>327</v>
      </c>
      <c r="G210" s="237" t="s">
        <v>104</v>
      </c>
      <c r="H210" s="238">
        <v>63</v>
      </c>
      <c r="I210" s="239"/>
      <c r="J210" s="240">
        <f>ROUND(I210*H210,2)</f>
        <v>0</v>
      </c>
      <c r="K210" s="236" t="s">
        <v>159</v>
      </c>
      <c r="L210" s="44"/>
      <c r="M210" s="241" t="s">
        <v>1</v>
      </c>
      <c r="N210" s="242" t="s">
        <v>41</v>
      </c>
      <c r="O210" s="91"/>
      <c r="P210" s="243">
        <f>O210*H210</f>
        <v>0</v>
      </c>
      <c r="Q210" s="243">
        <v>0.084250000000000005</v>
      </c>
      <c r="R210" s="243">
        <f>Q210*H210</f>
        <v>5.3077500000000004</v>
      </c>
      <c r="S210" s="243">
        <v>0</v>
      </c>
      <c r="T210" s="244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45" t="s">
        <v>160</v>
      </c>
      <c r="AT210" s="245" t="s">
        <v>155</v>
      </c>
      <c r="AU210" s="245" t="s">
        <v>86</v>
      </c>
      <c r="AY210" s="17" t="s">
        <v>153</v>
      </c>
      <c r="BE210" s="246">
        <f>IF(N210="základní",J210,0)</f>
        <v>0</v>
      </c>
      <c r="BF210" s="246">
        <f>IF(N210="snížená",J210,0)</f>
        <v>0</v>
      </c>
      <c r="BG210" s="246">
        <f>IF(N210="zákl. přenesená",J210,0)</f>
        <v>0</v>
      </c>
      <c r="BH210" s="246">
        <f>IF(N210="sníž. přenesená",J210,0)</f>
        <v>0</v>
      </c>
      <c r="BI210" s="246">
        <f>IF(N210="nulová",J210,0)</f>
        <v>0</v>
      </c>
      <c r="BJ210" s="17" t="s">
        <v>84</v>
      </c>
      <c r="BK210" s="246">
        <f>ROUND(I210*H210,2)</f>
        <v>0</v>
      </c>
      <c r="BL210" s="17" t="s">
        <v>160</v>
      </c>
      <c r="BM210" s="245" t="s">
        <v>328</v>
      </c>
    </row>
    <row r="211" s="13" customFormat="1">
      <c r="A211" s="13"/>
      <c r="B211" s="247"/>
      <c r="C211" s="248"/>
      <c r="D211" s="249" t="s">
        <v>177</v>
      </c>
      <c r="E211" s="250" t="s">
        <v>102</v>
      </c>
      <c r="F211" s="251" t="s">
        <v>329</v>
      </c>
      <c r="G211" s="248"/>
      <c r="H211" s="252">
        <v>60.600000000000001</v>
      </c>
      <c r="I211" s="253"/>
      <c r="J211" s="248"/>
      <c r="K211" s="248"/>
      <c r="L211" s="254"/>
      <c r="M211" s="255"/>
      <c r="N211" s="256"/>
      <c r="O211" s="256"/>
      <c r="P211" s="256"/>
      <c r="Q211" s="256"/>
      <c r="R211" s="256"/>
      <c r="S211" s="256"/>
      <c r="T211" s="257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8" t="s">
        <v>177</v>
      </c>
      <c r="AU211" s="258" t="s">
        <v>86</v>
      </c>
      <c r="AV211" s="13" t="s">
        <v>86</v>
      </c>
      <c r="AW211" s="13" t="s">
        <v>32</v>
      </c>
      <c r="AX211" s="13" t="s">
        <v>76</v>
      </c>
      <c r="AY211" s="258" t="s">
        <v>153</v>
      </c>
    </row>
    <row r="212" s="13" customFormat="1">
      <c r="A212" s="13"/>
      <c r="B212" s="247"/>
      <c r="C212" s="248"/>
      <c r="D212" s="249" t="s">
        <v>177</v>
      </c>
      <c r="E212" s="250" t="s">
        <v>106</v>
      </c>
      <c r="F212" s="251" t="s">
        <v>108</v>
      </c>
      <c r="G212" s="248"/>
      <c r="H212" s="252">
        <v>2.3999999999999999</v>
      </c>
      <c r="I212" s="253"/>
      <c r="J212" s="248"/>
      <c r="K212" s="248"/>
      <c r="L212" s="254"/>
      <c r="M212" s="255"/>
      <c r="N212" s="256"/>
      <c r="O212" s="256"/>
      <c r="P212" s="256"/>
      <c r="Q212" s="256"/>
      <c r="R212" s="256"/>
      <c r="S212" s="256"/>
      <c r="T212" s="25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8" t="s">
        <v>177</v>
      </c>
      <c r="AU212" s="258" t="s">
        <v>86</v>
      </c>
      <c r="AV212" s="13" t="s">
        <v>86</v>
      </c>
      <c r="AW212" s="13" t="s">
        <v>32</v>
      </c>
      <c r="AX212" s="13" t="s">
        <v>76</v>
      </c>
      <c r="AY212" s="258" t="s">
        <v>153</v>
      </c>
    </row>
    <row r="213" s="14" customFormat="1">
      <c r="A213" s="14"/>
      <c r="B213" s="259"/>
      <c r="C213" s="260"/>
      <c r="D213" s="249" t="s">
        <v>177</v>
      </c>
      <c r="E213" s="261" t="s">
        <v>1</v>
      </c>
      <c r="F213" s="262" t="s">
        <v>179</v>
      </c>
      <c r="G213" s="260"/>
      <c r="H213" s="263">
        <v>63</v>
      </c>
      <c r="I213" s="264"/>
      <c r="J213" s="260"/>
      <c r="K213" s="260"/>
      <c r="L213" s="265"/>
      <c r="M213" s="266"/>
      <c r="N213" s="267"/>
      <c r="O213" s="267"/>
      <c r="P213" s="267"/>
      <c r="Q213" s="267"/>
      <c r="R213" s="267"/>
      <c r="S213" s="267"/>
      <c r="T213" s="268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9" t="s">
        <v>177</v>
      </c>
      <c r="AU213" s="269" t="s">
        <v>86</v>
      </c>
      <c r="AV213" s="14" t="s">
        <v>160</v>
      </c>
      <c r="AW213" s="14" t="s">
        <v>32</v>
      </c>
      <c r="AX213" s="14" t="s">
        <v>84</v>
      </c>
      <c r="AY213" s="269" t="s">
        <v>153</v>
      </c>
    </row>
    <row r="214" s="2" customFormat="1" ht="21.75" customHeight="1">
      <c r="A214" s="38"/>
      <c r="B214" s="39"/>
      <c r="C214" s="270" t="s">
        <v>330</v>
      </c>
      <c r="D214" s="270" t="s">
        <v>199</v>
      </c>
      <c r="E214" s="271" t="s">
        <v>331</v>
      </c>
      <c r="F214" s="272" t="s">
        <v>332</v>
      </c>
      <c r="G214" s="273" t="s">
        <v>104</v>
      </c>
      <c r="H214" s="274">
        <v>63.630000000000003</v>
      </c>
      <c r="I214" s="275"/>
      <c r="J214" s="276">
        <f>ROUND(I214*H214,2)</f>
        <v>0</v>
      </c>
      <c r="K214" s="272" t="s">
        <v>159</v>
      </c>
      <c r="L214" s="277"/>
      <c r="M214" s="278" t="s">
        <v>1</v>
      </c>
      <c r="N214" s="279" t="s">
        <v>41</v>
      </c>
      <c r="O214" s="91"/>
      <c r="P214" s="243">
        <f>O214*H214</f>
        <v>0</v>
      </c>
      <c r="Q214" s="243">
        <v>0.13100000000000001</v>
      </c>
      <c r="R214" s="243">
        <f>Q214*H214</f>
        <v>8.3355300000000003</v>
      </c>
      <c r="S214" s="243">
        <v>0</v>
      </c>
      <c r="T214" s="244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45" t="s">
        <v>194</v>
      </c>
      <c r="AT214" s="245" t="s">
        <v>199</v>
      </c>
      <c r="AU214" s="245" t="s">
        <v>86</v>
      </c>
      <c r="AY214" s="17" t="s">
        <v>153</v>
      </c>
      <c r="BE214" s="246">
        <f>IF(N214="základní",J214,0)</f>
        <v>0</v>
      </c>
      <c r="BF214" s="246">
        <f>IF(N214="snížená",J214,0)</f>
        <v>0</v>
      </c>
      <c r="BG214" s="246">
        <f>IF(N214="zákl. přenesená",J214,0)</f>
        <v>0</v>
      </c>
      <c r="BH214" s="246">
        <f>IF(N214="sníž. přenesená",J214,0)</f>
        <v>0</v>
      </c>
      <c r="BI214" s="246">
        <f>IF(N214="nulová",J214,0)</f>
        <v>0</v>
      </c>
      <c r="BJ214" s="17" t="s">
        <v>84</v>
      </c>
      <c r="BK214" s="246">
        <f>ROUND(I214*H214,2)</f>
        <v>0</v>
      </c>
      <c r="BL214" s="17" t="s">
        <v>160</v>
      </c>
      <c r="BM214" s="245" t="s">
        <v>333</v>
      </c>
    </row>
    <row r="215" s="13" customFormat="1">
      <c r="A215" s="13"/>
      <c r="B215" s="247"/>
      <c r="C215" s="248"/>
      <c r="D215" s="249" t="s">
        <v>177</v>
      </c>
      <c r="E215" s="250" t="s">
        <v>1</v>
      </c>
      <c r="F215" s="251" t="s">
        <v>102</v>
      </c>
      <c r="G215" s="248"/>
      <c r="H215" s="252">
        <v>60.600000000000001</v>
      </c>
      <c r="I215" s="253"/>
      <c r="J215" s="248"/>
      <c r="K215" s="248"/>
      <c r="L215" s="254"/>
      <c r="M215" s="255"/>
      <c r="N215" s="256"/>
      <c r="O215" s="256"/>
      <c r="P215" s="256"/>
      <c r="Q215" s="256"/>
      <c r="R215" s="256"/>
      <c r="S215" s="256"/>
      <c r="T215" s="25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8" t="s">
        <v>177</v>
      </c>
      <c r="AU215" s="258" t="s">
        <v>86</v>
      </c>
      <c r="AV215" s="13" t="s">
        <v>86</v>
      </c>
      <c r="AW215" s="13" t="s">
        <v>32</v>
      </c>
      <c r="AX215" s="13" t="s">
        <v>76</v>
      </c>
      <c r="AY215" s="258" t="s">
        <v>153</v>
      </c>
    </row>
    <row r="216" s="14" customFormat="1">
      <c r="A216" s="14"/>
      <c r="B216" s="259"/>
      <c r="C216" s="260"/>
      <c r="D216" s="249" t="s">
        <v>177</v>
      </c>
      <c r="E216" s="261" t="s">
        <v>1</v>
      </c>
      <c r="F216" s="262" t="s">
        <v>179</v>
      </c>
      <c r="G216" s="260"/>
      <c r="H216" s="263">
        <v>60.600000000000001</v>
      </c>
      <c r="I216" s="264"/>
      <c r="J216" s="260"/>
      <c r="K216" s="260"/>
      <c r="L216" s="265"/>
      <c r="M216" s="266"/>
      <c r="N216" s="267"/>
      <c r="O216" s="267"/>
      <c r="P216" s="267"/>
      <c r="Q216" s="267"/>
      <c r="R216" s="267"/>
      <c r="S216" s="267"/>
      <c r="T216" s="268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9" t="s">
        <v>177</v>
      </c>
      <c r="AU216" s="269" t="s">
        <v>86</v>
      </c>
      <c r="AV216" s="14" t="s">
        <v>160</v>
      </c>
      <c r="AW216" s="14" t="s">
        <v>32</v>
      </c>
      <c r="AX216" s="14" t="s">
        <v>84</v>
      </c>
      <c r="AY216" s="269" t="s">
        <v>153</v>
      </c>
    </row>
    <row r="217" s="13" customFormat="1">
      <c r="A217" s="13"/>
      <c r="B217" s="247"/>
      <c r="C217" s="248"/>
      <c r="D217" s="249" t="s">
        <v>177</v>
      </c>
      <c r="E217" s="248"/>
      <c r="F217" s="251" t="s">
        <v>334</v>
      </c>
      <c r="G217" s="248"/>
      <c r="H217" s="252">
        <v>63.630000000000003</v>
      </c>
      <c r="I217" s="253"/>
      <c r="J217" s="248"/>
      <c r="K217" s="248"/>
      <c r="L217" s="254"/>
      <c r="M217" s="255"/>
      <c r="N217" s="256"/>
      <c r="O217" s="256"/>
      <c r="P217" s="256"/>
      <c r="Q217" s="256"/>
      <c r="R217" s="256"/>
      <c r="S217" s="256"/>
      <c r="T217" s="25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8" t="s">
        <v>177</v>
      </c>
      <c r="AU217" s="258" t="s">
        <v>86</v>
      </c>
      <c r="AV217" s="13" t="s">
        <v>86</v>
      </c>
      <c r="AW217" s="13" t="s">
        <v>4</v>
      </c>
      <c r="AX217" s="13" t="s">
        <v>84</v>
      </c>
      <c r="AY217" s="258" t="s">
        <v>153</v>
      </c>
    </row>
    <row r="218" s="2" customFormat="1">
      <c r="A218" s="38"/>
      <c r="B218" s="39"/>
      <c r="C218" s="270" t="s">
        <v>335</v>
      </c>
      <c r="D218" s="270" t="s">
        <v>199</v>
      </c>
      <c r="E218" s="271" t="s">
        <v>336</v>
      </c>
      <c r="F218" s="272" t="s">
        <v>337</v>
      </c>
      <c r="G218" s="273" t="s">
        <v>104</v>
      </c>
      <c r="H218" s="274">
        <v>2.52</v>
      </c>
      <c r="I218" s="275"/>
      <c r="J218" s="276">
        <f>ROUND(I218*H218,2)</f>
        <v>0</v>
      </c>
      <c r="K218" s="272" t="s">
        <v>159</v>
      </c>
      <c r="L218" s="277"/>
      <c r="M218" s="278" t="s">
        <v>1</v>
      </c>
      <c r="N218" s="279" t="s">
        <v>41</v>
      </c>
      <c r="O218" s="91"/>
      <c r="P218" s="243">
        <f>O218*H218</f>
        <v>0</v>
      </c>
      <c r="Q218" s="243">
        <v>0.13100000000000001</v>
      </c>
      <c r="R218" s="243">
        <f>Q218*H218</f>
        <v>0.33012000000000002</v>
      </c>
      <c r="S218" s="243">
        <v>0</v>
      </c>
      <c r="T218" s="244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45" t="s">
        <v>194</v>
      </c>
      <c r="AT218" s="245" t="s">
        <v>199</v>
      </c>
      <c r="AU218" s="245" t="s">
        <v>86</v>
      </c>
      <c r="AY218" s="17" t="s">
        <v>153</v>
      </c>
      <c r="BE218" s="246">
        <f>IF(N218="základní",J218,0)</f>
        <v>0</v>
      </c>
      <c r="BF218" s="246">
        <f>IF(N218="snížená",J218,0)</f>
        <v>0</v>
      </c>
      <c r="BG218" s="246">
        <f>IF(N218="zákl. přenesená",J218,0)</f>
        <v>0</v>
      </c>
      <c r="BH218" s="246">
        <f>IF(N218="sníž. přenesená",J218,0)</f>
        <v>0</v>
      </c>
      <c r="BI218" s="246">
        <f>IF(N218="nulová",J218,0)</f>
        <v>0</v>
      </c>
      <c r="BJ218" s="17" t="s">
        <v>84</v>
      </c>
      <c r="BK218" s="246">
        <f>ROUND(I218*H218,2)</f>
        <v>0</v>
      </c>
      <c r="BL218" s="17" t="s">
        <v>160</v>
      </c>
      <c r="BM218" s="245" t="s">
        <v>338</v>
      </c>
    </row>
    <row r="219" s="13" customFormat="1">
      <c r="A219" s="13"/>
      <c r="B219" s="247"/>
      <c r="C219" s="248"/>
      <c r="D219" s="249" t="s">
        <v>177</v>
      </c>
      <c r="E219" s="250" t="s">
        <v>1</v>
      </c>
      <c r="F219" s="251" t="s">
        <v>106</v>
      </c>
      <c r="G219" s="248"/>
      <c r="H219" s="252">
        <v>2.3999999999999999</v>
      </c>
      <c r="I219" s="253"/>
      <c r="J219" s="248"/>
      <c r="K219" s="248"/>
      <c r="L219" s="254"/>
      <c r="M219" s="255"/>
      <c r="N219" s="256"/>
      <c r="O219" s="256"/>
      <c r="P219" s="256"/>
      <c r="Q219" s="256"/>
      <c r="R219" s="256"/>
      <c r="S219" s="256"/>
      <c r="T219" s="257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8" t="s">
        <v>177</v>
      </c>
      <c r="AU219" s="258" t="s">
        <v>86</v>
      </c>
      <c r="AV219" s="13" t="s">
        <v>86</v>
      </c>
      <c r="AW219" s="13" t="s">
        <v>32</v>
      </c>
      <c r="AX219" s="13" t="s">
        <v>76</v>
      </c>
      <c r="AY219" s="258" t="s">
        <v>153</v>
      </c>
    </row>
    <row r="220" s="14" customFormat="1">
      <c r="A220" s="14"/>
      <c r="B220" s="259"/>
      <c r="C220" s="260"/>
      <c r="D220" s="249" t="s">
        <v>177</v>
      </c>
      <c r="E220" s="261" t="s">
        <v>1</v>
      </c>
      <c r="F220" s="262" t="s">
        <v>179</v>
      </c>
      <c r="G220" s="260"/>
      <c r="H220" s="263">
        <v>2.3999999999999999</v>
      </c>
      <c r="I220" s="264"/>
      <c r="J220" s="260"/>
      <c r="K220" s="260"/>
      <c r="L220" s="265"/>
      <c r="M220" s="266"/>
      <c r="N220" s="267"/>
      <c r="O220" s="267"/>
      <c r="P220" s="267"/>
      <c r="Q220" s="267"/>
      <c r="R220" s="267"/>
      <c r="S220" s="267"/>
      <c r="T220" s="268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9" t="s">
        <v>177</v>
      </c>
      <c r="AU220" s="269" t="s">
        <v>86</v>
      </c>
      <c r="AV220" s="14" t="s">
        <v>160</v>
      </c>
      <c r="AW220" s="14" t="s">
        <v>32</v>
      </c>
      <c r="AX220" s="14" t="s">
        <v>84</v>
      </c>
      <c r="AY220" s="269" t="s">
        <v>153</v>
      </c>
    </row>
    <row r="221" s="13" customFormat="1">
      <c r="A221" s="13"/>
      <c r="B221" s="247"/>
      <c r="C221" s="248"/>
      <c r="D221" s="249" t="s">
        <v>177</v>
      </c>
      <c r="E221" s="248"/>
      <c r="F221" s="251" t="s">
        <v>339</v>
      </c>
      <c r="G221" s="248"/>
      <c r="H221" s="252">
        <v>2.52</v>
      </c>
      <c r="I221" s="253"/>
      <c r="J221" s="248"/>
      <c r="K221" s="248"/>
      <c r="L221" s="254"/>
      <c r="M221" s="255"/>
      <c r="N221" s="256"/>
      <c r="O221" s="256"/>
      <c r="P221" s="256"/>
      <c r="Q221" s="256"/>
      <c r="R221" s="256"/>
      <c r="S221" s="256"/>
      <c r="T221" s="25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8" t="s">
        <v>177</v>
      </c>
      <c r="AU221" s="258" t="s">
        <v>86</v>
      </c>
      <c r="AV221" s="13" t="s">
        <v>86</v>
      </c>
      <c r="AW221" s="13" t="s">
        <v>4</v>
      </c>
      <c r="AX221" s="13" t="s">
        <v>84</v>
      </c>
      <c r="AY221" s="258" t="s">
        <v>153</v>
      </c>
    </row>
    <row r="222" s="2" customFormat="1">
      <c r="A222" s="38"/>
      <c r="B222" s="39"/>
      <c r="C222" s="234" t="s">
        <v>340</v>
      </c>
      <c r="D222" s="234" t="s">
        <v>155</v>
      </c>
      <c r="E222" s="235" t="s">
        <v>341</v>
      </c>
      <c r="F222" s="236" t="s">
        <v>342</v>
      </c>
      <c r="G222" s="237" t="s">
        <v>104</v>
      </c>
      <c r="H222" s="238">
        <v>63</v>
      </c>
      <c r="I222" s="239"/>
      <c r="J222" s="240">
        <f>ROUND(I222*H222,2)</f>
        <v>0</v>
      </c>
      <c r="K222" s="236" t="s">
        <v>159</v>
      </c>
      <c r="L222" s="44"/>
      <c r="M222" s="241" t="s">
        <v>1</v>
      </c>
      <c r="N222" s="242" t="s">
        <v>41</v>
      </c>
      <c r="O222" s="91"/>
      <c r="P222" s="243">
        <f>O222*H222</f>
        <v>0</v>
      </c>
      <c r="Q222" s="243">
        <v>0</v>
      </c>
      <c r="R222" s="243">
        <f>Q222*H222</f>
        <v>0</v>
      </c>
      <c r="S222" s="243">
        <v>0</v>
      </c>
      <c r="T222" s="244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45" t="s">
        <v>160</v>
      </c>
      <c r="AT222" s="245" t="s">
        <v>155</v>
      </c>
      <c r="AU222" s="245" t="s">
        <v>86</v>
      </c>
      <c r="AY222" s="17" t="s">
        <v>153</v>
      </c>
      <c r="BE222" s="246">
        <f>IF(N222="základní",J222,0)</f>
        <v>0</v>
      </c>
      <c r="BF222" s="246">
        <f>IF(N222="snížená",J222,0)</f>
        <v>0</v>
      </c>
      <c r="BG222" s="246">
        <f>IF(N222="zákl. přenesená",J222,0)</f>
        <v>0</v>
      </c>
      <c r="BH222" s="246">
        <f>IF(N222="sníž. přenesená",J222,0)</f>
        <v>0</v>
      </c>
      <c r="BI222" s="246">
        <f>IF(N222="nulová",J222,0)</f>
        <v>0</v>
      </c>
      <c r="BJ222" s="17" t="s">
        <v>84</v>
      </c>
      <c r="BK222" s="246">
        <f>ROUND(I222*H222,2)</f>
        <v>0</v>
      </c>
      <c r="BL222" s="17" t="s">
        <v>160</v>
      </c>
      <c r="BM222" s="245" t="s">
        <v>343</v>
      </c>
    </row>
    <row r="223" s="2" customFormat="1">
      <c r="A223" s="38"/>
      <c r="B223" s="39"/>
      <c r="C223" s="234" t="s">
        <v>344</v>
      </c>
      <c r="D223" s="234" t="s">
        <v>155</v>
      </c>
      <c r="E223" s="235" t="s">
        <v>345</v>
      </c>
      <c r="F223" s="236" t="s">
        <v>346</v>
      </c>
      <c r="G223" s="237" t="s">
        <v>104</v>
      </c>
      <c r="H223" s="238">
        <v>12.199999999999999</v>
      </c>
      <c r="I223" s="239"/>
      <c r="J223" s="240">
        <f>ROUND(I223*H223,2)</f>
        <v>0</v>
      </c>
      <c r="K223" s="236" t="s">
        <v>159</v>
      </c>
      <c r="L223" s="44"/>
      <c r="M223" s="241" t="s">
        <v>1</v>
      </c>
      <c r="N223" s="242" t="s">
        <v>41</v>
      </c>
      <c r="O223" s="91"/>
      <c r="P223" s="243">
        <f>O223*H223</f>
        <v>0</v>
      </c>
      <c r="Q223" s="243">
        <v>0.085650000000000004</v>
      </c>
      <c r="R223" s="243">
        <f>Q223*H223</f>
        <v>1.0449299999999999</v>
      </c>
      <c r="S223" s="243">
        <v>0</v>
      </c>
      <c r="T223" s="244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45" t="s">
        <v>160</v>
      </c>
      <c r="AT223" s="245" t="s">
        <v>155</v>
      </c>
      <c r="AU223" s="245" t="s">
        <v>86</v>
      </c>
      <c r="AY223" s="17" t="s">
        <v>153</v>
      </c>
      <c r="BE223" s="246">
        <f>IF(N223="základní",J223,0)</f>
        <v>0</v>
      </c>
      <c r="BF223" s="246">
        <f>IF(N223="snížená",J223,0)</f>
        <v>0</v>
      </c>
      <c r="BG223" s="246">
        <f>IF(N223="zákl. přenesená",J223,0)</f>
        <v>0</v>
      </c>
      <c r="BH223" s="246">
        <f>IF(N223="sníž. přenesená",J223,0)</f>
        <v>0</v>
      </c>
      <c r="BI223" s="246">
        <f>IF(N223="nulová",J223,0)</f>
        <v>0</v>
      </c>
      <c r="BJ223" s="17" t="s">
        <v>84</v>
      </c>
      <c r="BK223" s="246">
        <f>ROUND(I223*H223,2)</f>
        <v>0</v>
      </c>
      <c r="BL223" s="17" t="s">
        <v>160</v>
      </c>
      <c r="BM223" s="245" t="s">
        <v>347</v>
      </c>
    </row>
    <row r="224" s="13" customFormat="1">
      <c r="A224" s="13"/>
      <c r="B224" s="247"/>
      <c r="C224" s="248"/>
      <c r="D224" s="249" t="s">
        <v>177</v>
      </c>
      <c r="E224" s="250" t="s">
        <v>1</v>
      </c>
      <c r="F224" s="251" t="s">
        <v>348</v>
      </c>
      <c r="G224" s="248"/>
      <c r="H224" s="252">
        <v>8.4000000000000004</v>
      </c>
      <c r="I224" s="253"/>
      <c r="J224" s="248"/>
      <c r="K224" s="248"/>
      <c r="L224" s="254"/>
      <c r="M224" s="255"/>
      <c r="N224" s="256"/>
      <c r="O224" s="256"/>
      <c r="P224" s="256"/>
      <c r="Q224" s="256"/>
      <c r="R224" s="256"/>
      <c r="S224" s="256"/>
      <c r="T224" s="25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8" t="s">
        <v>177</v>
      </c>
      <c r="AU224" s="258" t="s">
        <v>86</v>
      </c>
      <c r="AV224" s="13" t="s">
        <v>86</v>
      </c>
      <c r="AW224" s="13" t="s">
        <v>32</v>
      </c>
      <c r="AX224" s="13" t="s">
        <v>76</v>
      </c>
      <c r="AY224" s="258" t="s">
        <v>153</v>
      </c>
    </row>
    <row r="225" s="13" customFormat="1">
      <c r="A225" s="13"/>
      <c r="B225" s="247"/>
      <c r="C225" s="248"/>
      <c r="D225" s="249" t="s">
        <v>177</v>
      </c>
      <c r="E225" s="250" t="s">
        <v>1</v>
      </c>
      <c r="F225" s="251" t="s">
        <v>349</v>
      </c>
      <c r="G225" s="248"/>
      <c r="H225" s="252">
        <v>3.7999999999999998</v>
      </c>
      <c r="I225" s="253"/>
      <c r="J225" s="248"/>
      <c r="K225" s="248"/>
      <c r="L225" s="254"/>
      <c r="M225" s="255"/>
      <c r="N225" s="256"/>
      <c r="O225" s="256"/>
      <c r="P225" s="256"/>
      <c r="Q225" s="256"/>
      <c r="R225" s="256"/>
      <c r="S225" s="256"/>
      <c r="T225" s="257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8" t="s">
        <v>177</v>
      </c>
      <c r="AU225" s="258" t="s">
        <v>86</v>
      </c>
      <c r="AV225" s="13" t="s">
        <v>86</v>
      </c>
      <c r="AW225" s="13" t="s">
        <v>32</v>
      </c>
      <c r="AX225" s="13" t="s">
        <v>76</v>
      </c>
      <c r="AY225" s="258" t="s">
        <v>153</v>
      </c>
    </row>
    <row r="226" s="14" customFormat="1">
      <c r="A226" s="14"/>
      <c r="B226" s="259"/>
      <c r="C226" s="260"/>
      <c r="D226" s="249" t="s">
        <v>177</v>
      </c>
      <c r="E226" s="261" t="s">
        <v>1</v>
      </c>
      <c r="F226" s="262" t="s">
        <v>179</v>
      </c>
      <c r="G226" s="260"/>
      <c r="H226" s="263">
        <v>12.199999999999999</v>
      </c>
      <c r="I226" s="264"/>
      <c r="J226" s="260"/>
      <c r="K226" s="260"/>
      <c r="L226" s="265"/>
      <c r="M226" s="266"/>
      <c r="N226" s="267"/>
      <c r="O226" s="267"/>
      <c r="P226" s="267"/>
      <c r="Q226" s="267"/>
      <c r="R226" s="267"/>
      <c r="S226" s="267"/>
      <c r="T226" s="268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9" t="s">
        <v>177</v>
      </c>
      <c r="AU226" s="269" t="s">
        <v>86</v>
      </c>
      <c r="AV226" s="14" t="s">
        <v>160</v>
      </c>
      <c r="AW226" s="14" t="s">
        <v>32</v>
      </c>
      <c r="AX226" s="14" t="s">
        <v>84</v>
      </c>
      <c r="AY226" s="269" t="s">
        <v>153</v>
      </c>
    </row>
    <row r="227" s="2" customFormat="1" ht="21.75" customHeight="1">
      <c r="A227" s="38"/>
      <c r="B227" s="39"/>
      <c r="C227" s="270" t="s">
        <v>350</v>
      </c>
      <c r="D227" s="270" t="s">
        <v>199</v>
      </c>
      <c r="E227" s="271" t="s">
        <v>351</v>
      </c>
      <c r="F227" s="272" t="s">
        <v>352</v>
      </c>
      <c r="G227" s="273" t="s">
        <v>104</v>
      </c>
      <c r="H227" s="274">
        <v>8.8200000000000003</v>
      </c>
      <c r="I227" s="275"/>
      <c r="J227" s="276">
        <f>ROUND(I227*H227,2)</f>
        <v>0</v>
      </c>
      <c r="K227" s="272" t="s">
        <v>159</v>
      </c>
      <c r="L227" s="277"/>
      <c r="M227" s="278" t="s">
        <v>1</v>
      </c>
      <c r="N227" s="279" t="s">
        <v>41</v>
      </c>
      <c r="O227" s="91"/>
      <c r="P227" s="243">
        <f>O227*H227</f>
        <v>0</v>
      </c>
      <c r="Q227" s="243">
        <v>0.17599999999999999</v>
      </c>
      <c r="R227" s="243">
        <f>Q227*H227</f>
        <v>1.5523199999999999</v>
      </c>
      <c r="S227" s="243">
        <v>0</v>
      </c>
      <c r="T227" s="244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45" t="s">
        <v>194</v>
      </c>
      <c r="AT227" s="245" t="s">
        <v>199</v>
      </c>
      <c r="AU227" s="245" t="s">
        <v>86</v>
      </c>
      <c r="AY227" s="17" t="s">
        <v>153</v>
      </c>
      <c r="BE227" s="246">
        <f>IF(N227="základní",J227,0)</f>
        <v>0</v>
      </c>
      <c r="BF227" s="246">
        <f>IF(N227="snížená",J227,0)</f>
        <v>0</v>
      </c>
      <c r="BG227" s="246">
        <f>IF(N227="zákl. přenesená",J227,0)</f>
        <v>0</v>
      </c>
      <c r="BH227" s="246">
        <f>IF(N227="sníž. přenesená",J227,0)</f>
        <v>0</v>
      </c>
      <c r="BI227" s="246">
        <f>IF(N227="nulová",J227,0)</f>
        <v>0</v>
      </c>
      <c r="BJ227" s="17" t="s">
        <v>84</v>
      </c>
      <c r="BK227" s="246">
        <f>ROUND(I227*H227,2)</f>
        <v>0</v>
      </c>
      <c r="BL227" s="17" t="s">
        <v>160</v>
      </c>
      <c r="BM227" s="245" t="s">
        <v>353</v>
      </c>
    </row>
    <row r="228" s="13" customFormat="1">
      <c r="A228" s="13"/>
      <c r="B228" s="247"/>
      <c r="C228" s="248"/>
      <c r="D228" s="249" t="s">
        <v>177</v>
      </c>
      <c r="E228" s="250" t="s">
        <v>1</v>
      </c>
      <c r="F228" s="251" t="s">
        <v>307</v>
      </c>
      <c r="G228" s="248"/>
      <c r="H228" s="252">
        <v>8.4000000000000004</v>
      </c>
      <c r="I228" s="253"/>
      <c r="J228" s="248"/>
      <c r="K228" s="248"/>
      <c r="L228" s="254"/>
      <c r="M228" s="255"/>
      <c r="N228" s="256"/>
      <c r="O228" s="256"/>
      <c r="P228" s="256"/>
      <c r="Q228" s="256"/>
      <c r="R228" s="256"/>
      <c r="S228" s="256"/>
      <c r="T228" s="25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8" t="s">
        <v>177</v>
      </c>
      <c r="AU228" s="258" t="s">
        <v>86</v>
      </c>
      <c r="AV228" s="13" t="s">
        <v>86</v>
      </c>
      <c r="AW228" s="13" t="s">
        <v>32</v>
      </c>
      <c r="AX228" s="13" t="s">
        <v>76</v>
      </c>
      <c r="AY228" s="258" t="s">
        <v>153</v>
      </c>
    </row>
    <row r="229" s="14" customFormat="1">
      <c r="A229" s="14"/>
      <c r="B229" s="259"/>
      <c r="C229" s="260"/>
      <c r="D229" s="249" t="s">
        <v>177</v>
      </c>
      <c r="E229" s="261" t="s">
        <v>1</v>
      </c>
      <c r="F229" s="262" t="s">
        <v>179</v>
      </c>
      <c r="G229" s="260"/>
      <c r="H229" s="263">
        <v>8.4000000000000004</v>
      </c>
      <c r="I229" s="264"/>
      <c r="J229" s="260"/>
      <c r="K229" s="260"/>
      <c r="L229" s="265"/>
      <c r="M229" s="266"/>
      <c r="N229" s="267"/>
      <c r="O229" s="267"/>
      <c r="P229" s="267"/>
      <c r="Q229" s="267"/>
      <c r="R229" s="267"/>
      <c r="S229" s="267"/>
      <c r="T229" s="268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9" t="s">
        <v>177</v>
      </c>
      <c r="AU229" s="269" t="s">
        <v>86</v>
      </c>
      <c r="AV229" s="14" t="s">
        <v>160</v>
      </c>
      <c r="AW229" s="14" t="s">
        <v>32</v>
      </c>
      <c r="AX229" s="14" t="s">
        <v>84</v>
      </c>
      <c r="AY229" s="269" t="s">
        <v>153</v>
      </c>
    </row>
    <row r="230" s="13" customFormat="1">
      <c r="A230" s="13"/>
      <c r="B230" s="247"/>
      <c r="C230" s="248"/>
      <c r="D230" s="249" t="s">
        <v>177</v>
      </c>
      <c r="E230" s="248"/>
      <c r="F230" s="251" t="s">
        <v>354</v>
      </c>
      <c r="G230" s="248"/>
      <c r="H230" s="252">
        <v>8.8200000000000003</v>
      </c>
      <c r="I230" s="253"/>
      <c r="J230" s="248"/>
      <c r="K230" s="248"/>
      <c r="L230" s="254"/>
      <c r="M230" s="255"/>
      <c r="N230" s="256"/>
      <c r="O230" s="256"/>
      <c r="P230" s="256"/>
      <c r="Q230" s="256"/>
      <c r="R230" s="256"/>
      <c r="S230" s="256"/>
      <c r="T230" s="257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8" t="s">
        <v>177</v>
      </c>
      <c r="AU230" s="258" t="s">
        <v>86</v>
      </c>
      <c r="AV230" s="13" t="s">
        <v>86</v>
      </c>
      <c r="AW230" s="13" t="s">
        <v>4</v>
      </c>
      <c r="AX230" s="13" t="s">
        <v>84</v>
      </c>
      <c r="AY230" s="258" t="s">
        <v>153</v>
      </c>
    </row>
    <row r="231" s="2" customFormat="1">
      <c r="A231" s="38"/>
      <c r="B231" s="39"/>
      <c r="C231" s="270" t="s">
        <v>355</v>
      </c>
      <c r="D231" s="270" t="s">
        <v>199</v>
      </c>
      <c r="E231" s="271" t="s">
        <v>356</v>
      </c>
      <c r="F231" s="272" t="s">
        <v>357</v>
      </c>
      <c r="G231" s="273" t="s">
        <v>104</v>
      </c>
      <c r="H231" s="274">
        <v>3.9900000000000002</v>
      </c>
      <c r="I231" s="275"/>
      <c r="J231" s="276">
        <f>ROUND(I231*H231,2)</f>
        <v>0</v>
      </c>
      <c r="K231" s="272" t="s">
        <v>159</v>
      </c>
      <c r="L231" s="277"/>
      <c r="M231" s="278" t="s">
        <v>1</v>
      </c>
      <c r="N231" s="279" t="s">
        <v>41</v>
      </c>
      <c r="O231" s="91"/>
      <c r="P231" s="243">
        <f>O231*H231</f>
        <v>0</v>
      </c>
      <c r="Q231" s="243">
        <v>0.17499999999999999</v>
      </c>
      <c r="R231" s="243">
        <f>Q231*H231</f>
        <v>0.69825000000000004</v>
      </c>
      <c r="S231" s="243">
        <v>0</v>
      </c>
      <c r="T231" s="244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45" t="s">
        <v>194</v>
      </c>
      <c r="AT231" s="245" t="s">
        <v>199</v>
      </c>
      <c r="AU231" s="245" t="s">
        <v>86</v>
      </c>
      <c r="AY231" s="17" t="s">
        <v>153</v>
      </c>
      <c r="BE231" s="246">
        <f>IF(N231="základní",J231,0)</f>
        <v>0</v>
      </c>
      <c r="BF231" s="246">
        <f>IF(N231="snížená",J231,0)</f>
        <v>0</v>
      </c>
      <c r="BG231" s="246">
        <f>IF(N231="zákl. přenesená",J231,0)</f>
        <v>0</v>
      </c>
      <c r="BH231" s="246">
        <f>IF(N231="sníž. přenesená",J231,0)</f>
        <v>0</v>
      </c>
      <c r="BI231" s="246">
        <f>IF(N231="nulová",J231,0)</f>
        <v>0</v>
      </c>
      <c r="BJ231" s="17" t="s">
        <v>84</v>
      </c>
      <c r="BK231" s="246">
        <f>ROUND(I231*H231,2)</f>
        <v>0</v>
      </c>
      <c r="BL231" s="17" t="s">
        <v>160</v>
      </c>
      <c r="BM231" s="245" t="s">
        <v>358</v>
      </c>
    </row>
    <row r="232" s="13" customFormat="1">
      <c r="A232" s="13"/>
      <c r="B232" s="247"/>
      <c r="C232" s="248"/>
      <c r="D232" s="249" t="s">
        <v>177</v>
      </c>
      <c r="E232" s="250" t="s">
        <v>1</v>
      </c>
      <c r="F232" s="251" t="s">
        <v>349</v>
      </c>
      <c r="G232" s="248"/>
      <c r="H232" s="252">
        <v>3.7999999999999998</v>
      </c>
      <c r="I232" s="253"/>
      <c r="J232" s="248"/>
      <c r="K232" s="248"/>
      <c r="L232" s="254"/>
      <c r="M232" s="255"/>
      <c r="N232" s="256"/>
      <c r="O232" s="256"/>
      <c r="P232" s="256"/>
      <c r="Q232" s="256"/>
      <c r="R232" s="256"/>
      <c r="S232" s="256"/>
      <c r="T232" s="257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8" t="s">
        <v>177</v>
      </c>
      <c r="AU232" s="258" t="s">
        <v>86</v>
      </c>
      <c r="AV232" s="13" t="s">
        <v>86</v>
      </c>
      <c r="AW232" s="13" t="s">
        <v>32</v>
      </c>
      <c r="AX232" s="13" t="s">
        <v>84</v>
      </c>
      <c r="AY232" s="258" t="s">
        <v>153</v>
      </c>
    </row>
    <row r="233" s="13" customFormat="1">
      <c r="A233" s="13"/>
      <c r="B233" s="247"/>
      <c r="C233" s="248"/>
      <c r="D233" s="249" t="s">
        <v>177</v>
      </c>
      <c r="E233" s="248"/>
      <c r="F233" s="251" t="s">
        <v>359</v>
      </c>
      <c r="G233" s="248"/>
      <c r="H233" s="252">
        <v>3.9900000000000002</v>
      </c>
      <c r="I233" s="253"/>
      <c r="J233" s="248"/>
      <c r="K233" s="248"/>
      <c r="L233" s="254"/>
      <c r="M233" s="255"/>
      <c r="N233" s="256"/>
      <c r="O233" s="256"/>
      <c r="P233" s="256"/>
      <c r="Q233" s="256"/>
      <c r="R233" s="256"/>
      <c r="S233" s="256"/>
      <c r="T233" s="257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8" t="s">
        <v>177</v>
      </c>
      <c r="AU233" s="258" t="s">
        <v>86</v>
      </c>
      <c r="AV233" s="13" t="s">
        <v>86</v>
      </c>
      <c r="AW233" s="13" t="s">
        <v>4</v>
      </c>
      <c r="AX233" s="13" t="s">
        <v>84</v>
      </c>
      <c r="AY233" s="258" t="s">
        <v>153</v>
      </c>
    </row>
    <row r="234" s="2" customFormat="1">
      <c r="A234" s="38"/>
      <c r="B234" s="39"/>
      <c r="C234" s="234" t="s">
        <v>360</v>
      </c>
      <c r="D234" s="234" t="s">
        <v>155</v>
      </c>
      <c r="E234" s="235" t="s">
        <v>361</v>
      </c>
      <c r="F234" s="236" t="s">
        <v>362</v>
      </c>
      <c r="G234" s="237" t="s">
        <v>104</v>
      </c>
      <c r="H234" s="238">
        <v>120.95</v>
      </c>
      <c r="I234" s="239"/>
      <c r="J234" s="240">
        <f>ROUND(I234*H234,2)</f>
        <v>0</v>
      </c>
      <c r="K234" s="236" t="s">
        <v>159</v>
      </c>
      <c r="L234" s="44"/>
      <c r="M234" s="241" t="s">
        <v>1</v>
      </c>
      <c r="N234" s="242" t="s">
        <v>41</v>
      </c>
      <c r="O234" s="91"/>
      <c r="P234" s="243">
        <f>O234*H234</f>
        <v>0</v>
      </c>
      <c r="Q234" s="243">
        <v>0.10362</v>
      </c>
      <c r="R234" s="243">
        <f>Q234*H234</f>
        <v>12.532839000000001</v>
      </c>
      <c r="S234" s="243">
        <v>0</v>
      </c>
      <c r="T234" s="244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45" t="s">
        <v>160</v>
      </c>
      <c r="AT234" s="245" t="s">
        <v>155</v>
      </c>
      <c r="AU234" s="245" t="s">
        <v>86</v>
      </c>
      <c r="AY234" s="17" t="s">
        <v>153</v>
      </c>
      <c r="BE234" s="246">
        <f>IF(N234="základní",J234,0)</f>
        <v>0</v>
      </c>
      <c r="BF234" s="246">
        <f>IF(N234="snížená",J234,0)</f>
        <v>0</v>
      </c>
      <c r="BG234" s="246">
        <f>IF(N234="zákl. přenesená",J234,0)</f>
        <v>0</v>
      </c>
      <c r="BH234" s="246">
        <f>IF(N234="sníž. přenesená",J234,0)</f>
        <v>0</v>
      </c>
      <c r="BI234" s="246">
        <f>IF(N234="nulová",J234,0)</f>
        <v>0</v>
      </c>
      <c r="BJ234" s="17" t="s">
        <v>84</v>
      </c>
      <c r="BK234" s="246">
        <f>ROUND(I234*H234,2)</f>
        <v>0</v>
      </c>
      <c r="BL234" s="17" t="s">
        <v>160</v>
      </c>
      <c r="BM234" s="245" t="s">
        <v>363</v>
      </c>
    </row>
    <row r="235" s="13" customFormat="1">
      <c r="A235" s="13"/>
      <c r="B235" s="247"/>
      <c r="C235" s="248"/>
      <c r="D235" s="249" t="s">
        <v>177</v>
      </c>
      <c r="E235" s="250" t="s">
        <v>1</v>
      </c>
      <c r="F235" s="251" t="s">
        <v>364</v>
      </c>
      <c r="G235" s="248"/>
      <c r="H235" s="252">
        <v>120.95</v>
      </c>
      <c r="I235" s="253"/>
      <c r="J235" s="248"/>
      <c r="K235" s="248"/>
      <c r="L235" s="254"/>
      <c r="M235" s="255"/>
      <c r="N235" s="256"/>
      <c r="O235" s="256"/>
      <c r="P235" s="256"/>
      <c r="Q235" s="256"/>
      <c r="R235" s="256"/>
      <c r="S235" s="256"/>
      <c r="T235" s="257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8" t="s">
        <v>177</v>
      </c>
      <c r="AU235" s="258" t="s">
        <v>86</v>
      </c>
      <c r="AV235" s="13" t="s">
        <v>86</v>
      </c>
      <c r="AW235" s="13" t="s">
        <v>32</v>
      </c>
      <c r="AX235" s="13" t="s">
        <v>76</v>
      </c>
      <c r="AY235" s="258" t="s">
        <v>153</v>
      </c>
    </row>
    <row r="236" s="14" customFormat="1">
      <c r="A236" s="14"/>
      <c r="B236" s="259"/>
      <c r="C236" s="260"/>
      <c r="D236" s="249" t="s">
        <v>177</v>
      </c>
      <c r="E236" s="261" t="s">
        <v>1</v>
      </c>
      <c r="F236" s="262" t="s">
        <v>179</v>
      </c>
      <c r="G236" s="260"/>
      <c r="H236" s="263">
        <v>120.95</v>
      </c>
      <c r="I236" s="264"/>
      <c r="J236" s="260"/>
      <c r="K236" s="260"/>
      <c r="L236" s="265"/>
      <c r="M236" s="266"/>
      <c r="N236" s="267"/>
      <c r="O236" s="267"/>
      <c r="P236" s="267"/>
      <c r="Q236" s="267"/>
      <c r="R236" s="267"/>
      <c r="S236" s="267"/>
      <c r="T236" s="268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9" t="s">
        <v>177</v>
      </c>
      <c r="AU236" s="269" t="s">
        <v>86</v>
      </c>
      <c r="AV236" s="14" t="s">
        <v>160</v>
      </c>
      <c r="AW236" s="14" t="s">
        <v>32</v>
      </c>
      <c r="AX236" s="14" t="s">
        <v>84</v>
      </c>
      <c r="AY236" s="269" t="s">
        <v>153</v>
      </c>
    </row>
    <row r="237" s="2" customFormat="1" ht="21.75" customHeight="1">
      <c r="A237" s="38"/>
      <c r="B237" s="39"/>
      <c r="C237" s="270" t="s">
        <v>365</v>
      </c>
      <c r="D237" s="270" t="s">
        <v>199</v>
      </c>
      <c r="E237" s="271" t="s">
        <v>351</v>
      </c>
      <c r="F237" s="272" t="s">
        <v>352</v>
      </c>
      <c r="G237" s="273" t="s">
        <v>104</v>
      </c>
      <c r="H237" s="274">
        <v>126.99800000000001</v>
      </c>
      <c r="I237" s="275"/>
      <c r="J237" s="276">
        <f>ROUND(I237*H237,2)</f>
        <v>0</v>
      </c>
      <c r="K237" s="272" t="s">
        <v>159</v>
      </c>
      <c r="L237" s="277"/>
      <c r="M237" s="278" t="s">
        <v>1</v>
      </c>
      <c r="N237" s="279" t="s">
        <v>41</v>
      </c>
      <c r="O237" s="91"/>
      <c r="P237" s="243">
        <f>O237*H237</f>
        <v>0</v>
      </c>
      <c r="Q237" s="243">
        <v>0.17599999999999999</v>
      </c>
      <c r="R237" s="243">
        <f>Q237*H237</f>
        <v>22.351648000000001</v>
      </c>
      <c r="S237" s="243">
        <v>0</v>
      </c>
      <c r="T237" s="244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45" t="s">
        <v>194</v>
      </c>
      <c r="AT237" s="245" t="s">
        <v>199</v>
      </c>
      <c r="AU237" s="245" t="s">
        <v>86</v>
      </c>
      <c r="AY237" s="17" t="s">
        <v>153</v>
      </c>
      <c r="BE237" s="246">
        <f>IF(N237="základní",J237,0)</f>
        <v>0</v>
      </c>
      <c r="BF237" s="246">
        <f>IF(N237="snížená",J237,0)</f>
        <v>0</v>
      </c>
      <c r="BG237" s="246">
        <f>IF(N237="zákl. přenesená",J237,0)</f>
        <v>0</v>
      </c>
      <c r="BH237" s="246">
        <f>IF(N237="sníž. přenesená",J237,0)</f>
        <v>0</v>
      </c>
      <c r="BI237" s="246">
        <f>IF(N237="nulová",J237,0)</f>
        <v>0</v>
      </c>
      <c r="BJ237" s="17" t="s">
        <v>84</v>
      </c>
      <c r="BK237" s="246">
        <f>ROUND(I237*H237,2)</f>
        <v>0</v>
      </c>
      <c r="BL237" s="17" t="s">
        <v>160</v>
      </c>
      <c r="BM237" s="245" t="s">
        <v>366</v>
      </c>
    </row>
    <row r="238" s="13" customFormat="1">
      <c r="A238" s="13"/>
      <c r="B238" s="247"/>
      <c r="C238" s="248"/>
      <c r="D238" s="249" t="s">
        <v>177</v>
      </c>
      <c r="E238" s="250" t="s">
        <v>1</v>
      </c>
      <c r="F238" s="251" t="s">
        <v>367</v>
      </c>
      <c r="G238" s="248"/>
      <c r="H238" s="252">
        <v>120.95</v>
      </c>
      <c r="I238" s="253"/>
      <c r="J238" s="248"/>
      <c r="K238" s="248"/>
      <c r="L238" s="254"/>
      <c r="M238" s="255"/>
      <c r="N238" s="256"/>
      <c r="O238" s="256"/>
      <c r="P238" s="256"/>
      <c r="Q238" s="256"/>
      <c r="R238" s="256"/>
      <c r="S238" s="256"/>
      <c r="T238" s="25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8" t="s">
        <v>177</v>
      </c>
      <c r="AU238" s="258" t="s">
        <v>86</v>
      </c>
      <c r="AV238" s="13" t="s">
        <v>86</v>
      </c>
      <c r="AW238" s="13" t="s">
        <v>32</v>
      </c>
      <c r="AX238" s="13" t="s">
        <v>84</v>
      </c>
      <c r="AY238" s="258" t="s">
        <v>153</v>
      </c>
    </row>
    <row r="239" s="13" customFormat="1">
      <c r="A239" s="13"/>
      <c r="B239" s="247"/>
      <c r="C239" s="248"/>
      <c r="D239" s="249" t="s">
        <v>177</v>
      </c>
      <c r="E239" s="248"/>
      <c r="F239" s="251" t="s">
        <v>368</v>
      </c>
      <c r="G239" s="248"/>
      <c r="H239" s="252">
        <v>126.99800000000001</v>
      </c>
      <c r="I239" s="253"/>
      <c r="J239" s="248"/>
      <c r="K239" s="248"/>
      <c r="L239" s="254"/>
      <c r="M239" s="255"/>
      <c r="N239" s="256"/>
      <c r="O239" s="256"/>
      <c r="P239" s="256"/>
      <c r="Q239" s="256"/>
      <c r="R239" s="256"/>
      <c r="S239" s="256"/>
      <c r="T239" s="257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8" t="s">
        <v>177</v>
      </c>
      <c r="AU239" s="258" t="s">
        <v>86</v>
      </c>
      <c r="AV239" s="13" t="s">
        <v>86</v>
      </c>
      <c r="AW239" s="13" t="s">
        <v>4</v>
      </c>
      <c r="AX239" s="13" t="s">
        <v>84</v>
      </c>
      <c r="AY239" s="258" t="s">
        <v>153</v>
      </c>
    </row>
    <row r="240" s="12" customFormat="1" ht="22.8" customHeight="1">
      <c r="A240" s="12"/>
      <c r="B240" s="218"/>
      <c r="C240" s="219"/>
      <c r="D240" s="220" t="s">
        <v>75</v>
      </c>
      <c r="E240" s="232" t="s">
        <v>198</v>
      </c>
      <c r="F240" s="232" t="s">
        <v>369</v>
      </c>
      <c r="G240" s="219"/>
      <c r="H240" s="219"/>
      <c r="I240" s="222"/>
      <c r="J240" s="233">
        <f>BK240</f>
        <v>0</v>
      </c>
      <c r="K240" s="219"/>
      <c r="L240" s="224"/>
      <c r="M240" s="225"/>
      <c r="N240" s="226"/>
      <c r="O240" s="226"/>
      <c r="P240" s="227">
        <f>SUM(P241:P298)</f>
        <v>0</v>
      </c>
      <c r="Q240" s="226"/>
      <c r="R240" s="227">
        <f>SUM(R241:R298)</f>
        <v>31.064841040000001</v>
      </c>
      <c r="S240" s="226"/>
      <c r="T240" s="228">
        <f>SUM(T241:T298)</f>
        <v>26.225190000000005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29" t="s">
        <v>84</v>
      </c>
      <c r="AT240" s="230" t="s">
        <v>75</v>
      </c>
      <c r="AU240" s="230" t="s">
        <v>84</v>
      </c>
      <c r="AY240" s="229" t="s">
        <v>153</v>
      </c>
      <c r="BK240" s="231">
        <f>SUM(BK241:BK298)</f>
        <v>0</v>
      </c>
    </row>
    <row r="241" s="2" customFormat="1">
      <c r="A241" s="38"/>
      <c r="B241" s="39"/>
      <c r="C241" s="234" t="s">
        <v>370</v>
      </c>
      <c r="D241" s="234" t="s">
        <v>155</v>
      </c>
      <c r="E241" s="235" t="s">
        <v>371</v>
      </c>
      <c r="F241" s="236" t="s">
        <v>372</v>
      </c>
      <c r="G241" s="237" t="s">
        <v>158</v>
      </c>
      <c r="H241" s="238">
        <v>2</v>
      </c>
      <c r="I241" s="239"/>
      <c r="J241" s="240">
        <f>ROUND(I241*H241,2)</f>
        <v>0</v>
      </c>
      <c r="K241" s="236" t="s">
        <v>159</v>
      </c>
      <c r="L241" s="44"/>
      <c r="M241" s="241" t="s">
        <v>1</v>
      </c>
      <c r="N241" s="242" t="s">
        <v>41</v>
      </c>
      <c r="O241" s="91"/>
      <c r="P241" s="243">
        <f>O241*H241</f>
        <v>0</v>
      </c>
      <c r="Q241" s="243">
        <v>0.00069999999999999999</v>
      </c>
      <c r="R241" s="243">
        <f>Q241*H241</f>
        <v>0.0014</v>
      </c>
      <c r="S241" s="243">
        <v>0</v>
      </c>
      <c r="T241" s="244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45" t="s">
        <v>160</v>
      </c>
      <c r="AT241" s="245" t="s">
        <v>155</v>
      </c>
      <c r="AU241" s="245" t="s">
        <v>86</v>
      </c>
      <c r="AY241" s="17" t="s">
        <v>153</v>
      </c>
      <c r="BE241" s="246">
        <f>IF(N241="základní",J241,0)</f>
        <v>0</v>
      </c>
      <c r="BF241" s="246">
        <f>IF(N241="snížená",J241,0)</f>
        <v>0</v>
      </c>
      <c r="BG241" s="246">
        <f>IF(N241="zákl. přenesená",J241,0)</f>
        <v>0</v>
      </c>
      <c r="BH241" s="246">
        <f>IF(N241="sníž. přenesená",J241,0)</f>
        <v>0</v>
      </c>
      <c r="BI241" s="246">
        <f>IF(N241="nulová",J241,0)</f>
        <v>0</v>
      </c>
      <c r="BJ241" s="17" t="s">
        <v>84</v>
      </c>
      <c r="BK241" s="246">
        <f>ROUND(I241*H241,2)</f>
        <v>0</v>
      </c>
      <c r="BL241" s="17" t="s">
        <v>160</v>
      </c>
      <c r="BM241" s="245" t="s">
        <v>373</v>
      </c>
    </row>
    <row r="242" s="2" customFormat="1" ht="16.5" customHeight="1">
      <c r="A242" s="38"/>
      <c r="B242" s="39"/>
      <c r="C242" s="270" t="s">
        <v>374</v>
      </c>
      <c r="D242" s="270" t="s">
        <v>199</v>
      </c>
      <c r="E242" s="271" t="s">
        <v>375</v>
      </c>
      <c r="F242" s="272" t="s">
        <v>376</v>
      </c>
      <c r="G242" s="273" t="s">
        <v>158</v>
      </c>
      <c r="H242" s="274">
        <v>2</v>
      </c>
      <c r="I242" s="275"/>
      <c r="J242" s="276">
        <f>ROUND(I242*H242,2)</f>
        <v>0</v>
      </c>
      <c r="K242" s="272" t="s">
        <v>159</v>
      </c>
      <c r="L242" s="277"/>
      <c r="M242" s="278" t="s">
        <v>1</v>
      </c>
      <c r="N242" s="279" t="s">
        <v>41</v>
      </c>
      <c r="O242" s="91"/>
      <c r="P242" s="243">
        <f>O242*H242</f>
        <v>0</v>
      </c>
      <c r="Q242" s="243">
        <v>0.0040000000000000001</v>
      </c>
      <c r="R242" s="243">
        <f>Q242*H242</f>
        <v>0.0080000000000000002</v>
      </c>
      <c r="S242" s="243">
        <v>0</v>
      </c>
      <c r="T242" s="244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45" t="s">
        <v>194</v>
      </c>
      <c r="AT242" s="245" t="s">
        <v>199</v>
      </c>
      <c r="AU242" s="245" t="s">
        <v>86</v>
      </c>
      <c r="AY242" s="17" t="s">
        <v>153</v>
      </c>
      <c r="BE242" s="246">
        <f>IF(N242="základní",J242,0)</f>
        <v>0</v>
      </c>
      <c r="BF242" s="246">
        <f>IF(N242="snížená",J242,0)</f>
        <v>0</v>
      </c>
      <c r="BG242" s="246">
        <f>IF(N242="zákl. přenesená",J242,0)</f>
        <v>0</v>
      </c>
      <c r="BH242" s="246">
        <f>IF(N242="sníž. přenesená",J242,0)</f>
        <v>0</v>
      </c>
      <c r="BI242" s="246">
        <f>IF(N242="nulová",J242,0)</f>
        <v>0</v>
      </c>
      <c r="BJ242" s="17" t="s">
        <v>84</v>
      </c>
      <c r="BK242" s="246">
        <f>ROUND(I242*H242,2)</f>
        <v>0</v>
      </c>
      <c r="BL242" s="17" t="s">
        <v>160</v>
      </c>
      <c r="BM242" s="245" t="s">
        <v>377</v>
      </c>
    </row>
    <row r="243" s="2" customFormat="1">
      <c r="A243" s="38"/>
      <c r="B243" s="39"/>
      <c r="C243" s="234" t="s">
        <v>378</v>
      </c>
      <c r="D243" s="234" t="s">
        <v>155</v>
      </c>
      <c r="E243" s="235" t="s">
        <v>379</v>
      </c>
      <c r="F243" s="236" t="s">
        <v>380</v>
      </c>
      <c r="G243" s="237" t="s">
        <v>158</v>
      </c>
      <c r="H243" s="238">
        <v>2</v>
      </c>
      <c r="I243" s="239"/>
      <c r="J243" s="240">
        <f>ROUND(I243*H243,2)</f>
        <v>0</v>
      </c>
      <c r="K243" s="236" t="s">
        <v>159</v>
      </c>
      <c r="L243" s="44"/>
      <c r="M243" s="241" t="s">
        <v>1</v>
      </c>
      <c r="N243" s="242" t="s">
        <v>41</v>
      </c>
      <c r="O243" s="91"/>
      <c r="P243" s="243">
        <f>O243*H243</f>
        <v>0</v>
      </c>
      <c r="Q243" s="243">
        <v>0.10940999999999999</v>
      </c>
      <c r="R243" s="243">
        <f>Q243*H243</f>
        <v>0.21881999999999999</v>
      </c>
      <c r="S243" s="243">
        <v>0</v>
      </c>
      <c r="T243" s="244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45" t="s">
        <v>160</v>
      </c>
      <c r="AT243" s="245" t="s">
        <v>155</v>
      </c>
      <c r="AU243" s="245" t="s">
        <v>86</v>
      </c>
      <c r="AY243" s="17" t="s">
        <v>153</v>
      </c>
      <c r="BE243" s="246">
        <f>IF(N243="základní",J243,0)</f>
        <v>0</v>
      </c>
      <c r="BF243" s="246">
        <f>IF(N243="snížená",J243,0)</f>
        <v>0</v>
      </c>
      <c r="BG243" s="246">
        <f>IF(N243="zákl. přenesená",J243,0)</f>
        <v>0</v>
      </c>
      <c r="BH243" s="246">
        <f>IF(N243="sníž. přenesená",J243,0)</f>
        <v>0</v>
      </c>
      <c r="BI243" s="246">
        <f>IF(N243="nulová",J243,0)</f>
        <v>0</v>
      </c>
      <c r="BJ243" s="17" t="s">
        <v>84</v>
      </c>
      <c r="BK243" s="246">
        <f>ROUND(I243*H243,2)</f>
        <v>0</v>
      </c>
      <c r="BL243" s="17" t="s">
        <v>160</v>
      </c>
      <c r="BM243" s="245" t="s">
        <v>381</v>
      </c>
    </row>
    <row r="244" s="2" customFormat="1" ht="21.75" customHeight="1">
      <c r="A244" s="38"/>
      <c r="B244" s="39"/>
      <c r="C244" s="270" t="s">
        <v>382</v>
      </c>
      <c r="D244" s="270" t="s">
        <v>199</v>
      </c>
      <c r="E244" s="271" t="s">
        <v>383</v>
      </c>
      <c r="F244" s="272" t="s">
        <v>384</v>
      </c>
      <c r="G244" s="273" t="s">
        <v>158</v>
      </c>
      <c r="H244" s="274">
        <v>2</v>
      </c>
      <c r="I244" s="275"/>
      <c r="J244" s="276">
        <f>ROUND(I244*H244,2)</f>
        <v>0</v>
      </c>
      <c r="K244" s="272" t="s">
        <v>159</v>
      </c>
      <c r="L244" s="277"/>
      <c r="M244" s="278" t="s">
        <v>1</v>
      </c>
      <c r="N244" s="279" t="s">
        <v>41</v>
      </c>
      <c r="O244" s="91"/>
      <c r="P244" s="243">
        <f>O244*H244</f>
        <v>0</v>
      </c>
      <c r="Q244" s="243">
        <v>0.0025000000000000001</v>
      </c>
      <c r="R244" s="243">
        <f>Q244*H244</f>
        <v>0.0050000000000000001</v>
      </c>
      <c r="S244" s="243">
        <v>0</v>
      </c>
      <c r="T244" s="244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45" t="s">
        <v>194</v>
      </c>
      <c r="AT244" s="245" t="s">
        <v>199</v>
      </c>
      <c r="AU244" s="245" t="s">
        <v>86</v>
      </c>
      <c r="AY244" s="17" t="s">
        <v>153</v>
      </c>
      <c r="BE244" s="246">
        <f>IF(N244="základní",J244,0)</f>
        <v>0</v>
      </c>
      <c r="BF244" s="246">
        <f>IF(N244="snížená",J244,0)</f>
        <v>0</v>
      </c>
      <c r="BG244" s="246">
        <f>IF(N244="zákl. přenesená",J244,0)</f>
        <v>0</v>
      </c>
      <c r="BH244" s="246">
        <f>IF(N244="sníž. přenesená",J244,0)</f>
        <v>0</v>
      </c>
      <c r="BI244" s="246">
        <f>IF(N244="nulová",J244,0)</f>
        <v>0</v>
      </c>
      <c r="BJ244" s="17" t="s">
        <v>84</v>
      </c>
      <c r="BK244" s="246">
        <f>ROUND(I244*H244,2)</f>
        <v>0</v>
      </c>
      <c r="BL244" s="17" t="s">
        <v>160</v>
      </c>
      <c r="BM244" s="245" t="s">
        <v>385</v>
      </c>
    </row>
    <row r="245" s="2" customFormat="1">
      <c r="A245" s="38"/>
      <c r="B245" s="39"/>
      <c r="C245" s="234" t="s">
        <v>386</v>
      </c>
      <c r="D245" s="234" t="s">
        <v>155</v>
      </c>
      <c r="E245" s="235" t="s">
        <v>387</v>
      </c>
      <c r="F245" s="236" t="s">
        <v>388</v>
      </c>
      <c r="G245" s="237" t="s">
        <v>171</v>
      </c>
      <c r="H245" s="238">
        <v>14.800000000000001</v>
      </c>
      <c r="I245" s="239"/>
      <c r="J245" s="240">
        <f>ROUND(I245*H245,2)</f>
        <v>0</v>
      </c>
      <c r="K245" s="236" t="s">
        <v>159</v>
      </c>
      <c r="L245" s="44"/>
      <c r="M245" s="241" t="s">
        <v>1</v>
      </c>
      <c r="N245" s="242" t="s">
        <v>41</v>
      </c>
      <c r="O245" s="91"/>
      <c r="P245" s="243">
        <f>O245*H245</f>
        <v>0</v>
      </c>
      <c r="Q245" s="243">
        <v>0.00040000000000000002</v>
      </c>
      <c r="R245" s="243">
        <f>Q245*H245</f>
        <v>0.0059200000000000008</v>
      </c>
      <c r="S245" s="243">
        <v>0</v>
      </c>
      <c r="T245" s="244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45" t="s">
        <v>160</v>
      </c>
      <c r="AT245" s="245" t="s">
        <v>155</v>
      </c>
      <c r="AU245" s="245" t="s">
        <v>86</v>
      </c>
      <c r="AY245" s="17" t="s">
        <v>153</v>
      </c>
      <c r="BE245" s="246">
        <f>IF(N245="základní",J245,0)</f>
        <v>0</v>
      </c>
      <c r="BF245" s="246">
        <f>IF(N245="snížená",J245,0)</f>
        <v>0</v>
      </c>
      <c r="BG245" s="246">
        <f>IF(N245="zákl. přenesená",J245,0)</f>
        <v>0</v>
      </c>
      <c r="BH245" s="246">
        <f>IF(N245="sníž. přenesená",J245,0)</f>
        <v>0</v>
      </c>
      <c r="BI245" s="246">
        <f>IF(N245="nulová",J245,0)</f>
        <v>0</v>
      </c>
      <c r="BJ245" s="17" t="s">
        <v>84</v>
      </c>
      <c r="BK245" s="246">
        <f>ROUND(I245*H245,2)</f>
        <v>0</v>
      </c>
      <c r="BL245" s="17" t="s">
        <v>160</v>
      </c>
      <c r="BM245" s="245" t="s">
        <v>389</v>
      </c>
    </row>
    <row r="246" s="2" customFormat="1">
      <c r="A246" s="38"/>
      <c r="B246" s="39"/>
      <c r="C246" s="234" t="s">
        <v>390</v>
      </c>
      <c r="D246" s="234" t="s">
        <v>155</v>
      </c>
      <c r="E246" s="235" t="s">
        <v>391</v>
      </c>
      <c r="F246" s="236" t="s">
        <v>392</v>
      </c>
      <c r="G246" s="237" t="s">
        <v>104</v>
      </c>
      <c r="H246" s="238">
        <v>5</v>
      </c>
      <c r="I246" s="239"/>
      <c r="J246" s="240">
        <f>ROUND(I246*H246,2)</f>
        <v>0</v>
      </c>
      <c r="K246" s="236" t="s">
        <v>159</v>
      </c>
      <c r="L246" s="44"/>
      <c r="M246" s="241" t="s">
        <v>1</v>
      </c>
      <c r="N246" s="242" t="s">
        <v>41</v>
      </c>
      <c r="O246" s="91"/>
      <c r="P246" s="243">
        <f>O246*H246</f>
        <v>0</v>
      </c>
      <c r="Q246" s="243">
        <v>0.0016000000000000001</v>
      </c>
      <c r="R246" s="243">
        <f>Q246*H246</f>
        <v>0.0080000000000000002</v>
      </c>
      <c r="S246" s="243">
        <v>0</v>
      </c>
      <c r="T246" s="244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45" t="s">
        <v>160</v>
      </c>
      <c r="AT246" s="245" t="s">
        <v>155</v>
      </c>
      <c r="AU246" s="245" t="s">
        <v>86</v>
      </c>
      <c r="AY246" s="17" t="s">
        <v>153</v>
      </c>
      <c r="BE246" s="246">
        <f>IF(N246="základní",J246,0)</f>
        <v>0</v>
      </c>
      <c r="BF246" s="246">
        <f>IF(N246="snížená",J246,0)</f>
        <v>0</v>
      </c>
      <c r="BG246" s="246">
        <f>IF(N246="zákl. přenesená",J246,0)</f>
        <v>0</v>
      </c>
      <c r="BH246" s="246">
        <f>IF(N246="sníž. přenesená",J246,0)</f>
        <v>0</v>
      </c>
      <c r="BI246" s="246">
        <f>IF(N246="nulová",J246,0)</f>
        <v>0</v>
      </c>
      <c r="BJ246" s="17" t="s">
        <v>84</v>
      </c>
      <c r="BK246" s="246">
        <f>ROUND(I246*H246,2)</f>
        <v>0</v>
      </c>
      <c r="BL246" s="17" t="s">
        <v>160</v>
      </c>
      <c r="BM246" s="245" t="s">
        <v>393</v>
      </c>
    </row>
    <row r="247" s="2" customFormat="1" ht="16.5" customHeight="1">
      <c r="A247" s="38"/>
      <c r="B247" s="39"/>
      <c r="C247" s="234" t="s">
        <v>394</v>
      </c>
      <c r="D247" s="234" t="s">
        <v>155</v>
      </c>
      <c r="E247" s="235" t="s">
        <v>395</v>
      </c>
      <c r="F247" s="236" t="s">
        <v>396</v>
      </c>
      <c r="G247" s="237" t="s">
        <v>171</v>
      </c>
      <c r="H247" s="238">
        <v>14.800000000000001</v>
      </c>
      <c r="I247" s="239"/>
      <c r="J247" s="240">
        <f>ROUND(I247*H247,2)</f>
        <v>0</v>
      </c>
      <c r="K247" s="236" t="s">
        <v>159</v>
      </c>
      <c r="L247" s="44"/>
      <c r="M247" s="241" t="s">
        <v>1</v>
      </c>
      <c r="N247" s="242" t="s">
        <v>41</v>
      </c>
      <c r="O247" s="91"/>
      <c r="P247" s="243">
        <f>O247*H247</f>
        <v>0</v>
      </c>
      <c r="Q247" s="243">
        <v>0</v>
      </c>
      <c r="R247" s="243">
        <f>Q247*H247</f>
        <v>0</v>
      </c>
      <c r="S247" s="243">
        <v>0</v>
      </c>
      <c r="T247" s="244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45" t="s">
        <v>160</v>
      </c>
      <c r="AT247" s="245" t="s">
        <v>155</v>
      </c>
      <c r="AU247" s="245" t="s">
        <v>86</v>
      </c>
      <c r="AY247" s="17" t="s">
        <v>153</v>
      </c>
      <c r="BE247" s="246">
        <f>IF(N247="základní",J247,0)</f>
        <v>0</v>
      </c>
      <c r="BF247" s="246">
        <f>IF(N247="snížená",J247,0)</f>
        <v>0</v>
      </c>
      <c r="BG247" s="246">
        <f>IF(N247="zákl. přenesená",J247,0)</f>
        <v>0</v>
      </c>
      <c r="BH247" s="246">
        <f>IF(N247="sníž. přenesená",J247,0)</f>
        <v>0</v>
      </c>
      <c r="BI247" s="246">
        <f>IF(N247="nulová",J247,0)</f>
        <v>0</v>
      </c>
      <c r="BJ247" s="17" t="s">
        <v>84</v>
      </c>
      <c r="BK247" s="246">
        <f>ROUND(I247*H247,2)</f>
        <v>0</v>
      </c>
      <c r="BL247" s="17" t="s">
        <v>160</v>
      </c>
      <c r="BM247" s="245" t="s">
        <v>397</v>
      </c>
    </row>
    <row r="248" s="2" customFormat="1" ht="16.5" customHeight="1">
      <c r="A248" s="38"/>
      <c r="B248" s="39"/>
      <c r="C248" s="234" t="s">
        <v>398</v>
      </c>
      <c r="D248" s="234" t="s">
        <v>155</v>
      </c>
      <c r="E248" s="235" t="s">
        <v>399</v>
      </c>
      <c r="F248" s="236" t="s">
        <v>400</v>
      </c>
      <c r="G248" s="237" t="s">
        <v>104</v>
      </c>
      <c r="H248" s="238">
        <v>5</v>
      </c>
      <c r="I248" s="239"/>
      <c r="J248" s="240">
        <f>ROUND(I248*H248,2)</f>
        <v>0</v>
      </c>
      <c r="K248" s="236" t="s">
        <v>159</v>
      </c>
      <c r="L248" s="44"/>
      <c r="M248" s="241" t="s">
        <v>1</v>
      </c>
      <c r="N248" s="242" t="s">
        <v>41</v>
      </c>
      <c r="O248" s="91"/>
      <c r="P248" s="243">
        <f>O248*H248</f>
        <v>0</v>
      </c>
      <c r="Q248" s="243">
        <v>1.0000000000000001E-05</v>
      </c>
      <c r="R248" s="243">
        <f>Q248*H248</f>
        <v>5.0000000000000002E-05</v>
      </c>
      <c r="S248" s="243">
        <v>0</v>
      </c>
      <c r="T248" s="244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45" t="s">
        <v>160</v>
      </c>
      <c r="AT248" s="245" t="s">
        <v>155</v>
      </c>
      <c r="AU248" s="245" t="s">
        <v>86</v>
      </c>
      <c r="AY248" s="17" t="s">
        <v>153</v>
      </c>
      <c r="BE248" s="246">
        <f>IF(N248="základní",J248,0)</f>
        <v>0</v>
      </c>
      <c r="BF248" s="246">
        <f>IF(N248="snížená",J248,0)</f>
        <v>0</v>
      </c>
      <c r="BG248" s="246">
        <f>IF(N248="zákl. přenesená",J248,0)</f>
        <v>0</v>
      </c>
      <c r="BH248" s="246">
        <f>IF(N248="sníž. přenesená",J248,0)</f>
        <v>0</v>
      </c>
      <c r="BI248" s="246">
        <f>IF(N248="nulová",J248,0)</f>
        <v>0</v>
      </c>
      <c r="BJ248" s="17" t="s">
        <v>84</v>
      </c>
      <c r="BK248" s="246">
        <f>ROUND(I248*H248,2)</f>
        <v>0</v>
      </c>
      <c r="BL248" s="17" t="s">
        <v>160</v>
      </c>
      <c r="BM248" s="245" t="s">
        <v>401</v>
      </c>
    </row>
    <row r="249" s="2" customFormat="1">
      <c r="A249" s="38"/>
      <c r="B249" s="39"/>
      <c r="C249" s="234" t="s">
        <v>402</v>
      </c>
      <c r="D249" s="234" t="s">
        <v>155</v>
      </c>
      <c r="E249" s="235" t="s">
        <v>403</v>
      </c>
      <c r="F249" s="236" t="s">
        <v>404</v>
      </c>
      <c r="G249" s="237" t="s">
        <v>171</v>
      </c>
      <c r="H249" s="238">
        <v>87.299999999999997</v>
      </c>
      <c r="I249" s="239"/>
      <c r="J249" s="240">
        <f>ROUND(I249*H249,2)</f>
        <v>0</v>
      </c>
      <c r="K249" s="236" t="s">
        <v>159</v>
      </c>
      <c r="L249" s="44"/>
      <c r="M249" s="241" t="s">
        <v>1</v>
      </c>
      <c r="N249" s="242" t="s">
        <v>41</v>
      </c>
      <c r="O249" s="91"/>
      <c r="P249" s="243">
        <f>O249*H249</f>
        <v>0</v>
      </c>
      <c r="Q249" s="243">
        <v>0.071900000000000006</v>
      </c>
      <c r="R249" s="243">
        <f>Q249*H249</f>
        <v>6.2768700000000006</v>
      </c>
      <c r="S249" s="243">
        <v>0</v>
      </c>
      <c r="T249" s="244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45" t="s">
        <v>160</v>
      </c>
      <c r="AT249" s="245" t="s">
        <v>155</v>
      </c>
      <c r="AU249" s="245" t="s">
        <v>86</v>
      </c>
      <c r="AY249" s="17" t="s">
        <v>153</v>
      </c>
      <c r="BE249" s="246">
        <f>IF(N249="základní",J249,0)</f>
        <v>0</v>
      </c>
      <c r="BF249" s="246">
        <f>IF(N249="snížená",J249,0)</f>
        <v>0</v>
      </c>
      <c r="BG249" s="246">
        <f>IF(N249="zákl. přenesená",J249,0)</f>
        <v>0</v>
      </c>
      <c r="BH249" s="246">
        <f>IF(N249="sníž. přenesená",J249,0)</f>
        <v>0</v>
      </c>
      <c r="BI249" s="246">
        <f>IF(N249="nulová",J249,0)</f>
        <v>0</v>
      </c>
      <c r="BJ249" s="17" t="s">
        <v>84</v>
      </c>
      <c r="BK249" s="246">
        <f>ROUND(I249*H249,2)</f>
        <v>0</v>
      </c>
      <c r="BL249" s="17" t="s">
        <v>160</v>
      </c>
      <c r="BM249" s="245" t="s">
        <v>405</v>
      </c>
    </row>
    <row r="250" s="13" customFormat="1">
      <c r="A250" s="13"/>
      <c r="B250" s="247"/>
      <c r="C250" s="248"/>
      <c r="D250" s="249" t="s">
        <v>177</v>
      </c>
      <c r="E250" s="250" t="s">
        <v>1</v>
      </c>
      <c r="F250" s="251" t="s">
        <v>406</v>
      </c>
      <c r="G250" s="248"/>
      <c r="H250" s="252">
        <v>87.299999999999997</v>
      </c>
      <c r="I250" s="253"/>
      <c r="J250" s="248"/>
      <c r="K250" s="248"/>
      <c r="L250" s="254"/>
      <c r="M250" s="255"/>
      <c r="N250" s="256"/>
      <c r="O250" s="256"/>
      <c r="P250" s="256"/>
      <c r="Q250" s="256"/>
      <c r="R250" s="256"/>
      <c r="S250" s="256"/>
      <c r="T250" s="25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8" t="s">
        <v>177</v>
      </c>
      <c r="AU250" s="258" t="s">
        <v>86</v>
      </c>
      <c r="AV250" s="13" t="s">
        <v>86</v>
      </c>
      <c r="AW250" s="13" t="s">
        <v>32</v>
      </c>
      <c r="AX250" s="13" t="s">
        <v>76</v>
      </c>
      <c r="AY250" s="258" t="s">
        <v>153</v>
      </c>
    </row>
    <row r="251" s="14" customFormat="1">
      <c r="A251" s="14"/>
      <c r="B251" s="259"/>
      <c r="C251" s="260"/>
      <c r="D251" s="249" t="s">
        <v>177</v>
      </c>
      <c r="E251" s="261" t="s">
        <v>1</v>
      </c>
      <c r="F251" s="262" t="s">
        <v>179</v>
      </c>
      <c r="G251" s="260"/>
      <c r="H251" s="263">
        <v>87.299999999999997</v>
      </c>
      <c r="I251" s="264"/>
      <c r="J251" s="260"/>
      <c r="K251" s="260"/>
      <c r="L251" s="265"/>
      <c r="M251" s="266"/>
      <c r="N251" s="267"/>
      <c r="O251" s="267"/>
      <c r="P251" s="267"/>
      <c r="Q251" s="267"/>
      <c r="R251" s="267"/>
      <c r="S251" s="267"/>
      <c r="T251" s="268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9" t="s">
        <v>177</v>
      </c>
      <c r="AU251" s="269" t="s">
        <v>86</v>
      </c>
      <c r="AV251" s="14" t="s">
        <v>160</v>
      </c>
      <c r="AW251" s="14" t="s">
        <v>32</v>
      </c>
      <c r="AX251" s="14" t="s">
        <v>84</v>
      </c>
      <c r="AY251" s="269" t="s">
        <v>153</v>
      </c>
    </row>
    <row r="252" s="2" customFormat="1" ht="16.5" customHeight="1">
      <c r="A252" s="38"/>
      <c r="B252" s="39"/>
      <c r="C252" s="270" t="s">
        <v>407</v>
      </c>
      <c r="D252" s="270" t="s">
        <v>199</v>
      </c>
      <c r="E252" s="271" t="s">
        <v>408</v>
      </c>
      <c r="F252" s="272" t="s">
        <v>409</v>
      </c>
      <c r="G252" s="273" t="s">
        <v>104</v>
      </c>
      <c r="H252" s="274">
        <v>9.1669999999999998</v>
      </c>
      <c r="I252" s="275"/>
      <c r="J252" s="276">
        <f>ROUND(I252*H252,2)</f>
        <v>0</v>
      </c>
      <c r="K252" s="272" t="s">
        <v>159</v>
      </c>
      <c r="L252" s="277"/>
      <c r="M252" s="278" t="s">
        <v>1</v>
      </c>
      <c r="N252" s="279" t="s">
        <v>41</v>
      </c>
      <c r="O252" s="91"/>
      <c r="P252" s="243">
        <f>O252*H252</f>
        <v>0</v>
      </c>
      <c r="Q252" s="243">
        <v>0.222</v>
      </c>
      <c r="R252" s="243">
        <f>Q252*H252</f>
        <v>2.0350739999999998</v>
      </c>
      <c r="S252" s="243">
        <v>0</v>
      </c>
      <c r="T252" s="244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45" t="s">
        <v>194</v>
      </c>
      <c r="AT252" s="245" t="s">
        <v>199</v>
      </c>
      <c r="AU252" s="245" t="s">
        <v>86</v>
      </c>
      <c r="AY252" s="17" t="s">
        <v>153</v>
      </c>
      <c r="BE252" s="246">
        <f>IF(N252="základní",J252,0)</f>
        <v>0</v>
      </c>
      <c r="BF252" s="246">
        <f>IF(N252="snížená",J252,0)</f>
        <v>0</v>
      </c>
      <c r="BG252" s="246">
        <f>IF(N252="zákl. přenesená",J252,0)</f>
        <v>0</v>
      </c>
      <c r="BH252" s="246">
        <f>IF(N252="sníž. přenesená",J252,0)</f>
        <v>0</v>
      </c>
      <c r="BI252" s="246">
        <f>IF(N252="nulová",J252,0)</f>
        <v>0</v>
      </c>
      <c r="BJ252" s="17" t="s">
        <v>84</v>
      </c>
      <c r="BK252" s="246">
        <f>ROUND(I252*H252,2)</f>
        <v>0</v>
      </c>
      <c r="BL252" s="17" t="s">
        <v>160</v>
      </c>
      <c r="BM252" s="245" t="s">
        <v>410</v>
      </c>
    </row>
    <row r="253" s="13" customFormat="1">
      <c r="A253" s="13"/>
      <c r="B253" s="247"/>
      <c r="C253" s="248"/>
      <c r="D253" s="249" t="s">
        <v>177</v>
      </c>
      <c r="E253" s="250" t="s">
        <v>1</v>
      </c>
      <c r="F253" s="251" t="s">
        <v>411</v>
      </c>
      <c r="G253" s="248"/>
      <c r="H253" s="252">
        <v>9.1669999999999998</v>
      </c>
      <c r="I253" s="253"/>
      <c r="J253" s="248"/>
      <c r="K253" s="248"/>
      <c r="L253" s="254"/>
      <c r="M253" s="255"/>
      <c r="N253" s="256"/>
      <c r="O253" s="256"/>
      <c r="P253" s="256"/>
      <c r="Q253" s="256"/>
      <c r="R253" s="256"/>
      <c r="S253" s="256"/>
      <c r="T253" s="257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8" t="s">
        <v>177</v>
      </c>
      <c r="AU253" s="258" t="s">
        <v>86</v>
      </c>
      <c r="AV253" s="13" t="s">
        <v>86</v>
      </c>
      <c r="AW253" s="13" t="s">
        <v>32</v>
      </c>
      <c r="AX253" s="13" t="s">
        <v>84</v>
      </c>
      <c r="AY253" s="258" t="s">
        <v>153</v>
      </c>
    </row>
    <row r="254" s="2" customFormat="1" ht="33" customHeight="1">
      <c r="A254" s="38"/>
      <c r="B254" s="39"/>
      <c r="C254" s="234" t="s">
        <v>412</v>
      </c>
      <c r="D254" s="234" t="s">
        <v>155</v>
      </c>
      <c r="E254" s="235" t="s">
        <v>413</v>
      </c>
      <c r="F254" s="236" t="s">
        <v>414</v>
      </c>
      <c r="G254" s="237" t="s">
        <v>171</v>
      </c>
      <c r="H254" s="238">
        <v>52.600000000000001</v>
      </c>
      <c r="I254" s="239"/>
      <c r="J254" s="240">
        <f>ROUND(I254*H254,2)</f>
        <v>0</v>
      </c>
      <c r="K254" s="236" t="s">
        <v>159</v>
      </c>
      <c r="L254" s="44"/>
      <c r="M254" s="241" t="s">
        <v>1</v>
      </c>
      <c r="N254" s="242" t="s">
        <v>41</v>
      </c>
      <c r="O254" s="91"/>
      <c r="P254" s="243">
        <f>O254*H254</f>
        <v>0</v>
      </c>
      <c r="Q254" s="243">
        <v>0.11519</v>
      </c>
      <c r="R254" s="243">
        <f>Q254*H254</f>
        <v>6.0589940000000002</v>
      </c>
      <c r="S254" s="243">
        <v>0</v>
      </c>
      <c r="T254" s="244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45" t="s">
        <v>160</v>
      </c>
      <c r="AT254" s="245" t="s">
        <v>155</v>
      </c>
      <c r="AU254" s="245" t="s">
        <v>86</v>
      </c>
      <c r="AY254" s="17" t="s">
        <v>153</v>
      </c>
      <c r="BE254" s="246">
        <f>IF(N254="základní",J254,0)</f>
        <v>0</v>
      </c>
      <c r="BF254" s="246">
        <f>IF(N254="snížená",J254,0)</f>
        <v>0</v>
      </c>
      <c r="BG254" s="246">
        <f>IF(N254="zákl. přenesená",J254,0)</f>
        <v>0</v>
      </c>
      <c r="BH254" s="246">
        <f>IF(N254="sníž. přenesená",J254,0)</f>
        <v>0</v>
      </c>
      <c r="BI254" s="246">
        <f>IF(N254="nulová",J254,0)</f>
        <v>0</v>
      </c>
      <c r="BJ254" s="17" t="s">
        <v>84</v>
      </c>
      <c r="BK254" s="246">
        <f>ROUND(I254*H254,2)</f>
        <v>0</v>
      </c>
      <c r="BL254" s="17" t="s">
        <v>160</v>
      </c>
      <c r="BM254" s="245" t="s">
        <v>415</v>
      </c>
    </row>
    <row r="255" s="13" customFormat="1">
      <c r="A255" s="13"/>
      <c r="B255" s="247"/>
      <c r="C255" s="248"/>
      <c r="D255" s="249" t="s">
        <v>177</v>
      </c>
      <c r="E255" s="250" t="s">
        <v>1</v>
      </c>
      <c r="F255" s="251" t="s">
        <v>416</v>
      </c>
      <c r="G255" s="248"/>
      <c r="H255" s="252">
        <v>52.600000000000001</v>
      </c>
      <c r="I255" s="253"/>
      <c r="J255" s="248"/>
      <c r="K255" s="248"/>
      <c r="L255" s="254"/>
      <c r="M255" s="255"/>
      <c r="N255" s="256"/>
      <c r="O255" s="256"/>
      <c r="P255" s="256"/>
      <c r="Q255" s="256"/>
      <c r="R255" s="256"/>
      <c r="S255" s="256"/>
      <c r="T255" s="257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8" t="s">
        <v>177</v>
      </c>
      <c r="AU255" s="258" t="s">
        <v>86</v>
      </c>
      <c r="AV255" s="13" t="s">
        <v>86</v>
      </c>
      <c r="AW255" s="13" t="s">
        <v>32</v>
      </c>
      <c r="AX255" s="13" t="s">
        <v>76</v>
      </c>
      <c r="AY255" s="258" t="s">
        <v>153</v>
      </c>
    </row>
    <row r="256" s="14" customFormat="1">
      <c r="A256" s="14"/>
      <c r="B256" s="259"/>
      <c r="C256" s="260"/>
      <c r="D256" s="249" t="s">
        <v>177</v>
      </c>
      <c r="E256" s="261" t="s">
        <v>1</v>
      </c>
      <c r="F256" s="262" t="s">
        <v>179</v>
      </c>
      <c r="G256" s="260"/>
      <c r="H256" s="263">
        <v>52.600000000000001</v>
      </c>
      <c r="I256" s="264"/>
      <c r="J256" s="260"/>
      <c r="K256" s="260"/>
      <c r="L256" s="265"/>
      <c r="M256" s="266"/>
      <c r="N256" s="267"/>
      <c r="O256" s="267"/>
      <c r="P256" s="267"/>
      <c r="Q256" s="267"/>
      <c r="R256" s="267"/>
      <c r="S256" s="267"/>
      <c r="T256" s="268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9" t="s">
        <v>177</v>
      </c>
      <c r="AU256" s="269" t="s">
        <v>86</v>
      </c>
      <c r="AV256" s="14" t="s">
        <v>160</v>
      </c>
      <c r="AW256" s="14" t="s">
        <v>32</v>
      </c>
      <c r="AX256" s="14" t="s">
        <v>84</v>
      </c>
      <c r="AY256" s="269" t="s">
        <v>153</v>
      </c>
    </row>
    <row r="257" s="2" customFormat="1" ht="16.5" customHeight="1">
      <c r="A257" s="38"/>
      <c r="B257" s="39"/>
      <c r="C257" s="270" t="s">
        <v>417</v>
      </c>
      <c r="D257" s="270" t="s">
        <v>199</v>
      </c>
      <c r="E257" s="271" t="s">
        <v>418</v>
      </c>
      <c r="F257" s="272" t="s">
        <v>419</v>
      </c>
      <c r="G257" s="273" t="s">
        <v>171</v>
      </c>
      <c r="H257" s="274">
        <v>27.300000000000001</v>
      </c>
      <c r="I257" s="275"/>
      <c r="J257" s="276">
        <f>ROUND(I257*H257,2)</f>
        <v>0</v>
      </c>
      <c r="K257" s="272" t="s">
        <v>159</v>
      </c>
      <c r="L257" s="277"/>
      <c r="M257" s="278" t="s">
        <v>1</v>
      </c>
      <c r="N257" s="279" t="s">
        <v>41</v>
      </c>
      <c r="O257" s="91"/>
      <c r="P257" s="243">
        <f>O257*H257</f>
        <v>0</v>
      </c>
      <c r="Q257" s="243">
        <v>0.080000000000000002</v>
      </c>
      <c r="R257" s="243">
        <f>Q257*H257</f>
        <v>2.1840000000000002</v>
      </c>
      <c r="S257" s="243">
        <v>0</v>
      </c>
      <c r="T257" s="244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45" t="s">
        <v>194</v>
      </c>
      <c r="AT257" s="245" t="s">
        <v>199</v>
      </c>
      <c r="AU257" s="245" t="s">
        <v>86</v>
      </c>
      <c r="AY257" s="17" t="s">
        <v>153</v>
      </c>
      <c r="BE257" s="246">
        <f>IF(N257="základní",J257,0)</f>
        <v>0</v>
      </c>
      <c r="BF257" s="246">
        <f>IF(N257="snížená",J257,0)</f>
        <v>0</v>
      </c>
      <c r="BG257" s="246">
        <f>IF(N257="zákl. přenesená",J257,0)</f>
        <v>0</v>
      </c>
      <c r="BH257" s="246">
        <f>IF(N257="sníž. přenesená",J257,0)</f>
        <v>0</v>
      </c>
      <c r="BI257" s="246">
        <f>IF(N257="nulová",J257,0)</f>
        <v>0</v>
      </c>
      <c r="BJ257" s="17" t="s">
        <v>84</v>
      </c>
      <c r="BK257" s="246">
        <f>ROUND(I257*H257,2)</f>
        <v>0</v>
      </c>
      <c r="BL257" s="17" t="s">
        <v>160</v>
      </c>
      <c r="BM257" s="245" t="s">
        <v>420</v>
      </c>
    </row>
    <row r="258" s="13" customFormat="1">
      <c r="A258" s="13"/>
      <c r="B258" s="247"/>
      <c r="C258" s="248"/>
      <c r="D258" s="249" t="s">
        <v>177</v>
      </c>
      <c r="E258" s="250" t="s">
        <v>1</v>
      </c>
      <c r="F258" s="251" t="s">
        <v>278</v>
      </c>
      <c r="G258" s="248"/>
      <c r="H258" s="252">
        <v>26</v>
      </c>
      <c r="I258" s="253"/>
      <c r="J258" s="248"/>
      <c r="K258" s="248"/>
      <c r="L258" s="254"/>
      <c r="M258" s="255"/>
      <c r="N258" s="256"/>
      <c r="O258" s="256"/>
      <c r="P258" s="256"/>
      <c r="Q258" s="256"/>
      <c r="R258" s="256"/>
      <c r="S258" s="256"/>
      <c r="T258" s="25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8" t="s">
        <v>177</v>
      </c>
      <c r="AU258" s="258" t="s">
        <v>86</v>
      </c>
      <c r="AV258" s="13" t="s">
        <v>86</v>
      </c>
      <c r="AW258" s="13" t="s">
        <v>32</v>
      </c>
      <c r="AX258" s="13" t="s">
        <v>76</v>
      </c>
      <c r="AY258" s="258" t="s">
        <v>153</v>
      </c>
    </row>
    <row r="259" s="14" customFormat="1">
      <c r="A259" s="14"/>
      <c r="B259" s="259"/>
      <c r="C259" s="260"/>
      <c r="D259" s="249" t="s">
        <v>177</v>
      </c>
      <c r="E259" s="261" t="s">
        <v>1</v>
      </c>
      <c r="F259" s="262" t="s">
        <v>179</v>
      </c>
      <c r="G259" s="260"/>
      <c r="H259" s="263">
        <v>26</v>
      </c>
      <c r="I259" s="264"/>
      <c r="J259" s="260"/>
      <c r="K259" s="260"/>
      <c r="L259" s="265"/>
      <c r="M259" s="266"/>
      <c r="N259" s="267"/>
      <c r="O259" s="267"/>
      <c r="P259" s="267"/>
      <c r="Q259" s="267"/>
      <c r="R259" s="267"/>
      <c r="S259" s="267"/>
      <c r="T259" s="268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9" t="s">
        <v>177</v>
      </c>
      <c r="AU259" s="269" t="s">
        <v>86</v>
      </c>
      <c r="AV259" s="14" t="s">
        <v>160</v>
      </c>
      <c r="AW259" s="14" t="s">
        <v>32</v>
      </c>
      <c r="AX259" s="14" t="s">
        <v>84</v>
      </c>
      <c r="AY259" s="269" t="s">
        <v>153</v>
      </c>
    </row>
    <row r="260" s="13" customFormat="1">
      <c r="A260" s="13"/>
      <c r="B260" s="247"/>
      <c r="C260" s="248"/>
      <c r="D260" s="249" t="s">
        <v>177</v>
      </c>
      <c r="E260" s="248"/>
      <c r="F260" s="251" t="s">
        <v>421</v>
      </c>
      <c r="G260" s="248"/>
      <c r="H260" s="252">
        <v>27.300000000000001</v>
      </c>
      <c r="I260" s="253"/>
      <c r="J260" s="248"/>
      <c r="K260" s="248"/>
      <c r="L260" s="254"/>
      <c r="M260" s="255"/>
      <c r="N260" s="256"/>
      <c r="O260" s="256"/>
      <c r="P260" s="256"/>
      <c r="Q260" s="256"/>
      <c r="R260" s="256"/>
      <c r="S260" s="256"/>
      <c r="T260" s="257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8" t="s">
        <v>177</v>
      </c>
      <c r="AU260" s="258" t="s">
        <v>86</v>
      </c>
      <c r="AV260" s="13" t="s">
        <v>86</v>
      </c>
      <c r="AW260" s="13" t="s">
        <v>4</v>
      </c>
      <c r="AX260" s="13" t="s">
        <v>84</v>
      </c>
      <c r="AY260" s="258" t="s">
        <v>153</v>
      </c>
    </row>
    <row r="261" s="2" customFormat="1">
      <c r="A261" s="38"/>
      <c r="B261" s="39"/>
      <c r="C261" s="270" t="s">
        <v>422</v>
      </c>
      <c r="D261" s="270" t="s">
        <v>199</v>
      </c>
      <c r="E261" s="271" t="s">
        <v>423</v>
      </c>
      <c r="F261" s="272" t="s">
        <v>424</v>
      </c>
      <c r="G261" s="273" t="s">
        <v>171</v>
      </c>
      <c r="H261" s="274">
        <v>24.071999999999999</v>
      </c>
      <c r="I261" s="275"/>
      <c r="J261" s="276">
        <f>ROUND(I261*H261,2)</f>
        <v>0</v>
      </c>
      <c r="K261" s="272" t="s">
        <v>159</v>
      </c>
      <c r="L261" s="277"/>
      <c r="M261" s="278" t="s">
        <v>1</v>
      </c>
      <c r="N261" s="279" t="s">
        <v>41</v>
      </c>
      <c r="O261" s="91"/>
      <c r="P261" s="243">
        <f>O261*H261</f>
        <v>0</v>
      </c>
      <c r="Q261" s="243">
        <v>0.048300000000000003</v>
      </c>
      <c r="R261" s="243">
        <f>Q261*H261</f>
        <v>1.1626776000000001</v>
      </c>
      <c r="S261" s="243">
        <v>0</v>
      </c>
      <c r="T261" s="244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45" t="s">
        <v>194</v>
      </c>
      <c r="AT261" s="245" t="s">
        <v>199</v>
      </c>
      <c r="AU261" s="245" t="s">
        <v>86</v>
      </c>
      <c r="AY261" s="17" t="s">
        <v>153</v>
      </c>
      <c r="BE261" s="246">
        <f>IF(N261="základní",J261,0)</f>
        <v>0</v>
      </c>
      <c r="BF261" s="246">
        <f>IF(N261="snížená",J261,0)</f>
        <v>0</v>
      </c>
      <c r="BG261" s="246">
        <f>IF(N261="zákl. přenesená",J261,0)</f>
        <v>0</v>
      </c>
      <c r="BH261" s="246">
        <f>IF(N261="sníž. přenesená",J261,0)</f>
        <v>0</v>
      </c>
      <c r="BI261" s="246">
        <f>IF(N261="nulová",J261,0)</f>
        <v>0</v>
      </c>
      <c r="BJ261" s="17" t="s">
        <v>84</v>
      </c>
      <c r="BK261" s="246">
        <f>ROUND(I261*H261,2)</f>
        <v>0</v>
      </c>
      <c r="BL261" s="17" t="s">
        <v>160</v>
      </c>
      <c r="BM261" s="245" t="s">
        <v>425</v>
      </c>
    </row>
    <row r="262" s="13" customFormat="1">
      <c r="A262" s="13"/>
      <c r="B262" s="247"/>
      <c r="C262" s="248"/>
      <c r="D262" s="249" t="s">
        <v>177</v>
      </c>
      <c r="E262" s="250" t="s">
        <v>1</v>
      </c>
      <c r="F262" s="251" t="s">
        <v>426</v>
      </c>
      <c r="G262" s="248"/>
      <c r="H262" s="252">
        <v>23.600000000000001</v>
      </c>
      <c r="I262" s="253"/>
      <c r="J262" s="248"/>
      <c r="K262" s="248"/>
      <c r="L262" s="254"/>
      <c r="M262" s="255"/>
      <c r="N262" s="256"/>
      <c r="O262" s="256"/>
      <c r="P262" s="256"/>
      <c r="Q262" s="256"/>
      <c r="R262" s="256"/>
      <c r="S262" s="256"/>
      <c r="T262" s="257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8" t="s">
        <v>177</v>
      </c>
      <c r="AU262" s="258" t="s">
        <v>86</v>
      </c>
      <c r="AV262" s="13" t="s">
        <v>86</v>
      </c>
      <c r="AW262" s="13" t="s">
        <v>32</v>
      </c>
      <c r="AX262" s="13" t="s">
        <v>76</v>
      </c>
      <c r="AY262" s="258" t="s">
        <v>153</v>
      </c>
    </row>
    <row r="263" s="14" customFormat="1">
      <c r="A263" s="14"/>
      <c r="B263" s="259"/>
      <c r="C263" s="260"/>
      <c r="D263" s="249" t="s">
        <v>177</v>
      </c>
      <c r="E263" s="261" t="s">
        <v>1</v>
      </c>
      <c r="F263" s="262" t="s">
        <v>179</v>
      </c>
      <c r="G263" s="260"/>
      <c r="H263" s="263">
        <v>23.600000000000001</v>
      </c>
      <c r="I263" s="264"/>
      <c r="J263" s="260"/>
      <c r="K263" s="260"/>
      <c r="L263" s="265"/>
      <c r="M263" s="266"/>
      <c r="N263" s="267"/>
      <c r="O263" s="267"/>
      <c r="P263" s="267"/>
      <c r="Q263" s="267"/>
      <c r="R263" s="267"/>
      <c r="S263" s="267"/>
      <c r="T263" s="268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9" t="s">
        <v>177</v>
      </c>
      <c r="AU263" s="269" t="s">
        <v>86</v>
      </c>
      <c r="AV263" s="14" t="s">
        <v>160</v>
      </c>
      <c r="AW263" s="14" t="s">
        <v>32</v>
      </c>
      <c r="AX263" s="14" t="s">
        <v>84</v>
      </c>
      <c r="AY263" s="269" t="s">
        <v>153</v>
      </c>
    </row>
    <row r="264" s="13" customFormat="1">
      <c r="A264" s="13"/>
      <c r="B264" s="247"/>
      <c r="C264" s="248"/>
      <c r="D264" s="249" t="s">
        <v>177</v>
      </c>
      <c r="E264" s="248"/>
      <c r="F264" s="251" t="s">
        <v>427</v>
      </c>
      <c r="G264" s="248"/>
      <c r="H264" s="252">
        <v>24.071999999999999</v>
      </c>
      <c r="I264" s="253"/>
      <c r="J264" s="248"/>
      <c r="K264" s="248"/>
      <c r="L264" s="254"/>
      <c r="M264" s="255"/>
      <c r="N264" s="256"/>
      <c r="O264" s="256"/>
      <c r="P264" s="256"/>
      <c r="Q264" s="256"/>
      <c r="R264" s="256"/>
      <c r="S264" s="256"/>
      <c r="T264" s="257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8" t="s">
        <v>177</v>
      </c>
      <c r="AU264" s="258" t="s">
        <v>86</v>
      </c>
      <c r="AV264" s="13" t="s">
        <v>86</v>
      </c>
      <c r="AW264" s="13" t="s">
        <v>4</v>
      </c>
      <c r="AX264" s="13" t="s">
        <v>84</v>
      </c>
      <c r="AY264" s="258" t="s">
        <v>153</v>
      </c>
    </row>
    <row r="265" s="2" customFormat="1">
      <c r="A265" s="38"/>
      <c r="B265" s="39"/>
      <c r="C265" s="270" t="s">
        <v>428</v>
      </c>
      <c r="D265" s="270" t="s">
        <v>199</v>
      </c>
      <c r="E265" s="271" t="s">
        <v>429</v>
      </c>
      <c r="F265" s="272" t="s">
        <v>430</v>
      </c>
      <c r="G265" s="273" t="s">
        <v>171</v>
      </c>
      <c r="H265" s="274">
        <v>2.1000000000000001</v>
      </c>
      <c r="I265" s="275"/>
      <c r="J265" s="276">
        <f>ROUND(I265*H265,2)</f>
        <v>0</v>
      </c>
      <c r="K265" s="272" t="s">
        <v>159</v>
      </c>
      <c r="L265" s="277"/>
      <c r="M265" s="278" t="s">
        <v>1</v>
      </c>
      <c r="N265" s="279" t="s">
        <v>41</v>
      </c>
      <c r="O265" s="91"/>
      <c r="P265" s="243">
        <f>O265*H265</f>
        <v>0</v>
      </c>
      <c r="Q265" s="243">
        <v>0.065670000000000006</v>
      </c>
      <c r="R265" s="243">
        <f>Q265*H265</f>
        <v>0.13790700000000003</v>
      </c>
      <c r="S265" s="243">
        <v>0</v>
      </c>
      <c r="T265" s="244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45" t="s">
        <v>194</v>
      </c>
      <c r="AT265" s="245" t="s">
        <v>199</v>
      </c>
      <c r="AU265" s="245" t="s">
        <v>86</v>
      </c>
      <c r="AY265" s="17" t="s">
        <v>153</v>
      </c>
      <c r="BE265" s="246">
        <f>IF(N265="základní",J265,0)</f>
        <v>0</v>
      </c>
      <c r="BF265" s="246">
        <f>IF(N265="snížená",J265,0)</f>
        <v>0</v>
      </c>
      <c r="BG265" s="246">
        <f>IF(N265="zákl. přenesená",J265,0)</f>
        <v>0</v>
      </c>
      <c r="BH265" s="246">
        <f>IF(N265="sníž. přenesená",J265,0)</f>
        <v>0</v>
      </c>
      <c r="BI265" s="246">
        <f>IF(N265="nulová",J265,0)</f>
        <v>0</v>
      </c>
      <c r="BJ265" s="17" t="s">
        <v>84</v>
      </c>
      <c r="BK265" s="246">
        <f>ROUND(I265*H265,2)</f>
        <v>0</v>
      </c>
      <c r="BL265" s="17" t="s">
        <v>160</v>
      </c>
      <c r="BM265" s="245" t="s">
        <v>431</v>
      </c>
    </row>
    <row r="266" s="13" customFormat="1">
      <c r="A266" s="13"/>
      <c r="B266" s="247"/>
      <c r="C266" s="248"/>
      <c r="D266" s="249" t="s">
        <v>177</v>
      </c>
      <c r="E266" s="248"/>
      <c r="F266" s="251" t="s">
        <v>432</v>
      </c>
      <c r="G266" s="248"/>
      <c r="H266" s="252">
        <v>2.1000000000000001</v>
      </c>
      <c r="I266" s="253"/>
      <c r="J266" s="248"/>
      <c r="K266" s="248"/>
      <c r="L266" s="254"/>
      <c r="M266" s="255"/>
      <c r="N266" s="256"/>
      <c r="O266" s="256"/>
      <c r="P266" s="256"/>
      <c r="Q266" s="256"/>
      <c r="R266" s="256"/>
      <c r="S266" s="256"/>
      <c r="T266" s="257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8" t="s">
        <v>177</v>
      </c>
      <c r="AU266" s="258" t="s">
        <v>86</v>
      </c>
      <c r="AV266" s="13" t="s">
        <v>86</v>
      </c>
      <c r="AW266" s="13" t="s">
        <v>4</v>
      </c>
      <c r="AX266" s="13" t="s">
        <v>84</v>
      </c>
      <c r="AY266" s="258" t="s">
        <v>153</v>
      </c>
    </row>
    <row r="267" s="2" customFormat="1">
      <c r="A267" s="38"/>
      <c r="B267" s="39"/>
      <c r="C267" s="270" t="s">
        <v>433</v>
      </c>
      <c r="D267" s="270" t="s">
        <v>199</v>
      </c>
      <c r="E267" s="271" t="s">
        <v>434</v>
      </c>
      <c r="F267" s="272" t="s">
        <v>435</v>
      </c>
      <c r="G267" s="273" t="s">
        <v>171</v>
      </c>
      <c r="H267" s="274">
        <v>1.05</v>
      </c>
      <c r="I267" s="275"/>
      <c r="J267" s="276">
        <f>ROUND(I267*H267,2)</f>
        <v>0</v>
      </c>
      <c r="K267" s="272" t="s">
        <v>1</v>
      </c>
      <c r="L267" s="277"/>
      <c r="M267" s="278" t="s">
        <v>1</v>
      </c>
      <c r="N267" s="279" t="s">
        <v>41</v>
      </c>
      <c r="O267" s="91"/>
      <c r="P267" s="243">
        <f>O267*H267</f>
        <v>0</v>
      </c>
      <c r="Q267" s="243">
        <v>0.078200000000000006</v>
      </c>
      <c r="R267" s="243">
        <f>Q267*H267</f>
        <v>0.082110000000000016</v>
      </c>
      <c r="S267" s="243">
        <v>0</v>
      </c>
      <c r="T267" s="244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45" t="s">
        <v>194</v>
      </c>
      <c r="AT267" s="245" t="s">
        <v>199</v>
      </c>
      <c r="AU267" s="245" t="s">
        <v>86</v>
      </c>
      <c r="AY267" s="17" t="s">
        <v>153</v>
      </c>
      <c r="BE267" s="246">
        <f>IF(N267="základní",J267,0)</f>
        <v>0</v>
      </c>
      <c r="BF267" s="246">
        <f>IF(N267="snížená",J267,0)</f>
        <v>0</v>
      </c>
      <c r="BG267" s="246">
        <f>IF(N267="zákl. přenesená",J267,0)</f>
        <v>0</v>
      </c>
      <c r="BH267" s="246">
        <f>IF(N267="sníž. přenesená",J267,0)</f>
        <v>0</v>
      </c>
      <c r="BI267" s="246">
        <f>IF(N267="nulová",J267,0)</f>
        <v>0</v>
      </c>
      <c r="BJ267" s="17" t="s">
        <v>84</v>
      </c>
      <c r="BK267" s="246">
        <f>ROUND(I267*H267,2)</f>
        <v>0</v>
      </c>
      <c r="BL267" s="17" t="s">
        <v>160</v>
      </c>
      <c r="BM267" s="245" t="s">
        <v>436</v>
      </c>
    </row>
    <row r="268" s="13" customFormat="1">
      <c r="A268" s="13"/>
      <c r="B268" s="247"/>
      <c r="C268" s="248"/>
      <c r="D268" s="249" t="s">
        <v>177</v>
      </c>
      <c r="E268" s="250" t="s">
        <v>1</v>
      </c>
      <c r="F268" s="251" t="s">
        <v>84</v>
      </c>
      <c r="G268" s="248"/>
      <c r="H268" s="252">
        <v>1</v>
      </c>
      <c r="I268" s="253"/>
      <c r="J268" s="248"/>
      <c r="K268" s="248"/>
      <c r="L268" s="254"/>
      <c r="M268" s="255"/>
      <c r="N268" s="256"/>
      <c r="O268" s="256"/>
      <c r="P268" s="256"/>
      <c r="Q268" s="256"/>
      <c r="R268" s="256"/>
      <c r="S268" s="256"/>
      <c r="T268" s="257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8" t="s">
        <v>177</v>
      </c>
      <c r="AU268" s="258" t="s">
        <v>86</v>
      </c>
      <c r="AV268" s="13" t="s">
        <v>86</v>
      </c>
      <c r="AW268" s="13" t="s">
        <v>32</v>
      </c>
      <c r="AX268" s="13" t="s">
        <v>76</v>
      </c>
      <c r="AY268" s="258" t="s">
        <v>153</v>
      </c>
    </row>
    <row r="269" s="14" customFormat="1">
      <c r="A269" s="14"/>
      <c r="B269" s="259"/>
      <c r="C269" s="260"/>
      <c r="D269" s="249" t="s">
        <v>177</v>
      </c>
      <c r="E269" s="261" t="s">
        <v>1</v>
      </c>
      <c r="F269" s="262" t="s">
        <v>179</v>
      </c>
      <c r="G269" s="260"/>
      <c r="H269" s="263">
        <v>1</v>
      </c>
      <c r="I269" s="264"/>
      <c r="J269" s="260"/>
      <c r="K269" s="260"/>
      <c r="L269" s="265"/>
      <c r="M269" s="266"/>
      <c r="N269" s="267"/>
      <c r="O269" s="267"/>
      <c r="P269" s="267"/>
      <c r="Q269" s="267"/>
      <c r="R269" s="267"/>
      <c r="S269" s="267"/>
      <c r="T269" s="268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9" t="s">
        <v>177</v>
      </c>
      <c r="AU269" s="269" t="s">
        <v>86</v>
      </c>
      <c r="AV269" s="14" t="s">
        <v>160</v>
      </c>
      <c r="AW269" s="14" t="s">
        <v>32</v>
      </c>
      <c r="AX269" s="14" t="s">
        <v>84</v>
      </c>
      <c r="AY269" s="269" t="s">
        <v>153</v>
      </c>
    </row>
    <row r="270" s="13" customFormat="1">
      <c r="A270" s="13"/>
      <c r="B270" s="247"/>
      <c r="C270" s="248"/>
      <c r="D270" s="249" t="s">
        <v>177</v>
      </c>
      <c r="E270" s="248"/>
      <c r="F270" s="251" t="s">
        <v>437</v>
      </c>
      <c r="G270" s="248"/>
      <c r="H270" s="252">
        <v>1.05</v>
      </c>
      <c r="I270" s="253"/>
      <c r="J270" s="248"/>
      <c r="K270" s="248"/>
      <c r="L270" s="254"/>
      <c r="M270" s="255"/>
      <c r="N270" s="256"/>
      <c r="O270" s="256"/>
      <c r="P270" s="256"/>
      <c r="Q270" s="256"/>
      <c r="R270" s="256"/>
      <c r="S270" s="256"/>
      <c r="T270" s="257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8" t="s">
        <v>177</v>
      </c>
      <c r="AU270" s="258" t="s">
        <v>86</v>
      </c>
      <c r="AV270" s="13" t="s">
        <v>86</v>
      </c>
      <c r="AW270" s="13" t="s">
        <v>4</v>
      </c>
      <c r="AX270" s="13" t="s">
        <v>84</v>
      </c>
      <c r="AY270" s="258" t="s">
        <v>153</v>
      </c>
    </row>
    <row r="271" s="2" customFormat="1" ht="33" customHeight="1">
      <c r="A271" s="38"/>
      <c r="B271" s="39"/>
      <c r="C271" s="234" t="s">
        <v>438</v>
      </c>
      <c r="D271" s="234" t="s">
        <v>155</v>
      </c>
      <c r="E271" s="235" t="s">
        <v>439</v>
      </c>
      <c r="F271" s="236" t="s">
        <v>440</v>
      </c>
      <c r="G271" s="237" t="s">
        <v>171</v>
      </c>
      <c r="H271" s="238">
        <v>53.100000000000001</v>
      </c>
      <c r="I271" s="239"/>
      <c r="J271" s="240">
        <f>ROUND(I271*H271,2)</f>
        <v>0</v>
      </c>
      <c r="K271" s="236" t="s">
        <v>159</v>
      </c>
      <c r="L271" s="44"/>
      <c r="M271" s="241" t="s">
        <v>1</v>
      </c>
      <c r="N271" s="242" t="s">
        <v>41</v>
      </c>
      <c r="O271" s="91"/>
      <c r="P271" s="243">
        <f>O271*H271</f>
        <v>0</v>
      </c>
      <c r="Q271" s="243">
        <v>0.095990000000000006</v>
      </c>
      <c r="R271" s="243">
        <f>Q271*H271</f>
        <v>5.0970690000000003</v>
      </c>
      <c r="S271" s="243">
        <v>0</v>
      </c>
      <c r="T271" s="244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45" t="s">
        <v>160</v>
      </c>
      <c r="AT271" s="245" t="s">
        <v>155</v>
      </c>
      <c r="AU271" s="245" t="s">
        <v>86</v>
      </c>
      <c r="AY271" s="17" t="s">
        <v>153</v>
      </c>
      <c r="BE271" s="246">
        <f>IF(N271="základní",J271,0)</f>
        <v>0</v>
      </c>
      <c r="BF271" s="246">
        <f>IF(N271="snížená",J271,0)</f>
        <v>0</v>
      </c>
      <c r="BG271" s="246">
        <f>IF(N271="zákl. přenesená",J271,0)</f>
        <v>0</v>
      </c>
      <c r="BH271" s="246">
        <f>IF(N271="sníž. přenesená",J271,0)</f>
        <v>0</v>
      </c>
      <c r="BI271" s="246">
        <f>IF(N271="nulová",J271,0)</f>
        <v>0</v>
      </c>
      <c r="BJ271" s="17" t="s">
        <v>84</v>
      </c>
      <c r="BK271" s="246">
        <f>ROUND(I271*H271,2)</f>
        <v>0</v>
      </c>
      <c r="BL271" s="17" t="s">
        <v>160</v>
      </c>
      <c r="BM271" s="245" t="s">
        <v>441</v>
      </c>
    </row>
    <row r="272" s="13" customFormat="1">
      <c r="A272" s="13"/>
      <c r="B272" s="247"/>
      <c r="C272" s="248"/>
      <c r="D272" s="249" t="s">
        <v>177</v>
      </c>
      <c r="E272" s="250" t="s">
        <v>1</v>
      </c>
      <c r="F272" s="251" t="s">
        <v>442</v>
      </c>
      <c r="G272" s="248"/>
      <c r="H272" s="252">
        <v>53.100000000000001</v>
      </c>
      <c r="I272" s="253"/>
      <c r="J272" s="248"/>
      <c r="K272" s="248"/>
      <c r="L272" s="254"/>
      <c r="M272" s="255"/>
      <c r="N272" s="256"/>
      <c r="O272" s="256"/>
      <c r="P272" s="256"/>
      <c r="Q272" s="256"/>
      <c r="R272" s="256"/>
      <c r="S272" s="256"/>
      <c r="T272" s="25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8" t="s">
        <v>177</v>
      </c>
      <c r="AU272" s="258" t="s">
        <v>86</v>
      </c>
      <c r="AV272" s="13" t="s">
        <v>86</v>
      </c>
      <c r="AW272" s="13" t="s">
        <v>32</v>
      </c>
      <c r="AX272" s="13" t="s">
        <v>76</v>
      </c>
      <c r="AY272" s="258" t="s">
        <v>153</v>
      </c>
    </row>
    <row r="273" s="14" customFormat="1">
      <c r="A273" s="14"/>
      <c r="B273" s="259"/>
      <c r="C273" s="260"/>
      <c r="D273" s="249" t="s">
        <v>177</v>
      </c>
      <c r="E273" s="261" t="s">
        <v>1</v>
      </c>
      <c r="F273" s="262" t="s">
        <v>179</v>
      </c>
      <c r="G273" s="260"/>
      <c r="H273" s="263">
        <v>53.100000000000001</v>
      </c>
      <c r="I273" s="264"/>
      <c r="J273" s="260"/>
      <c r="K273" s="260"/>
      <c r="L273" s="265"/>
      <c r="M273" s="266"/>
      <c r="N273" s="267"/>
      <c r="O273" s="267"/>
      <c r="P273" s="267"/>
      <c r="Q273" s="267"/>
      <c r="R273" s="267"/>
      <c r="S273" s="267"/>
      <c r="T273" s="268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9" t="s">
        <v>177</v>
      </c>
      <c r="AU273" s="269" t="s">
        <v>86</v>
      </c>
      <c r="AV273" s="14" t="s">
        <v>160</v>
      </c>
      <c r="AW273" s="14" t="s">
        <v>32</v>
      </c>
      <c r="AX273" s="14" t="s">
        <v>84</v>
      </c>
      <c r="AY273" s="269" t="s">
        <v>153</v>
      </c>
    </row>
    <row r="274" s="2" customFormat="1" ht="16.5" customHeight="1">
      <c r="A274" s="38"/>
      <c r="B274" s="39"/>
      <c r="C274" s="270" t="s">
        <v>256</v>
      </c>
      <c r="D274" s="270" t="s">
        <v>199</v>
      </c>
      <c r="E274" s="271" t="s">
        <v>443</v>
      </c>
      <c r="F274" s="272" t="s">
        <v>444</v>
      </c>
      <c r="G274" s="273" t="s">
        <v>171</v>
      </c>
      <c r="H274" s="274">
        <v>54.161999999999999</v>
      </c>
      <c r="I274" s="275"/>
      <c r="J274" s="276">
        <f>ROUND(I274*H274,2)</f>
        <v>0</v>
      </c>
      <c r="K274" s="272" t="s">
        <v>159</v>
      </c>
      <c r="L274" s="277"/>
      <c r="M274" s="278" t="s">
        <v>1</v>
      </c>
      <c r="N274" s="279" t="s">
        <v>41</v>
      </c>
      <c r="O274" s="91"/>
      <c r="P274" s="243">
        <f>O274*H274</f>
        <v>0</v>
      </c>
      <c r="Q274" s="243">
        <v>0.056120000000000003</v>
      </c>
      <c r="R274" s="243">
        <f>Q274*H274</f>
        <v>3.03957144</v>
      </c>
      <c r="S274" s="243">
        <v>0</v>
      </c>
      <c r="T274" s="244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45" t="s">
        <v>194</v>
      </c>
      <c r="AT274" s="245" t="s">
        <v>199</v>
      </c>
      <c r="AU274" s="245" t="s">
        <v>86</v>
      </c>
      <c r="AY274" s="17" t="s">
        <v>153</v>
      </c>
      <c r="BE274" s="246">
        <f>IF(N274="základní",J274,0)</f>
        <v>0</v>
      </c>
      <c r="BF274" s="246">
        <f>IF(N274="snížená",J274,0)</f>
        <v>0</v>
      </c>
      <c r="BG274" s="246">
        <f>IF(N274="zákl. přenesená",J274,0)</f>
        <v>0</v>
      </c>
      <c r="BH274" s="246">
        <f>IF(N274="sníž. přenesená",J274,0)</f>
        <v>0</v>
      </c>
      <c r="BI274" s="246">
        <f>IF(N274="nulová",J274,0)</f>
        <v>0</v>
      </c>
      <c r="BJ274" s="17" t="s">
        <v>84</v>
      </c>
      <c r="BK274" s="246">
        <f>ROUND(I274*H274,2)</f>
        <v>0</v>
      </c>
      <c r="BL274" s="17" t="s">
        <v>160</v>
      </c>
      <c r="BM274" s="245" t="s">
        <v>445</v>
      </c>
    </row>
    <row r="275" s="13" customFormat="1">
      <c r="A275" s="13"/>
      <c r="B275" s="247"/>
      <c r="C275" s="248"/>
      <c r="D275" s="249" t="s">
        <v>177</v>
      </c>
      <c r="E275" s="248"/>
      <c r="F275" s="251" t="s">
        <v>446</v>
      </c>
      <c r="G275" s="248"/>
      <c r="H275" s="252">
        <v>54.161999999999999</v>
      </c>
      <c r="I275" s="253"/>
      <c r="J275" s="248"/>
      <c r="K275" s="248"/>
      <c r="L275" s="254"/>
      <c r="M275" s="255"/>
      <c r="N275" s="256"/>
      <c r="O275" s="256"/>
      <c r="P275" s="256"/>
      <c r="Q275" s="256"/>
      <c r="R275" s="256"/>
      <c r="S275" s="256"/>
      <c r="T275" s="257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8" t="s">
        <v>177</v>
      </c>
      <c r="AU275" s="258" t="s">
        <v>86</v>
      </c>
      <c r="AV275" s="13" t="s">
        <v>86</v>
      </c>
      <c r="AW275" s="13" t="s">
        <v>4</v>
      </c>
      <c r="AX275" s="13" t="s">
        <v>84</v>
      </c>
      <c r="AY275" s="258" t="s">
        <v>153</v>
      </c>
    </row>
    <row r="276" s="2" customFormat="1">
      <c r="A276" s="38"/>
      <c r="B276" s="39"/>
      <c r="C276" s="234" t="s">
        <v>447</v>
      </c>
      <c r="D276" s="234" t="s">
        <v>155</v>
      </c>
      <c r="E276" s="235" t="s">
        <v>448</v>
      </c>
      <c r="F276" s="236" t="s">
        <v>449</v>
      </c>
      <c r="G276" s="237" t="s">
        <v>171</v>
      </c>
      <c r="H276" s="238">
        <v>36.5</v>
      </c>
      <c r="I276" s="239"/>
      <c r="J276" s="240">
        <f>ROUND(I276*H276,2)</f>
        <v>0</v>
      </c>
      <c r="K276" s="236" t="s">
        <v>159</v>
      </c>
      <c r="L276" s="44"/>
      <c r="M276" s="241" t="s">
        <v>1</v>
      </c>
      <c r="N276" s="242" t="s">
        <v>41</v>
      </c>
      <c r="O276" s="91"/>
      <c r="P276" s="243">
        <f>O276*H276</f>
        <v>0</v>
      </c>
      <c r="Q276" s="243">
        <v>0.10095</v>
      </c>
      <c r="R276" s="243">
        <f>Q276*H276</f>
        <v>3.6846749999999999</v>
      </c>
      <c r="S276" s="243">
        <v>0</v>
      </c>
      <c r="T276" s="244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45" t="s">
        <v>160</v>
      </c>
      <c r="AT276" s="245" t="s">
        <v>155</v>
      </c>
      <c r="AU276" s="245" t="s">
        <v>86</v>
      </c>
      <c r="AY276" s="17" t="s">
        <v>153</v>
      </c>
      <c r="BE276" s="246">
        <f>IF(N276="základní",J276,0)</f>
        <v>0</v>
      </c>
      <c r="BF276" s="246">
        <f>IF(N276="snížená",J276,0)</f>
        <v>0</v>
      </c>
      <c r="BG276" s="246">
        <f>IF(N276="zákl. přenesená",J276,0)</f>
        <v>0</v>
      </c>
      <c r="BH276" s="246">
        <f>IF(N276="sníž. přenesená",J276,0)</f>
        <v>0</v>
      </c>
      <c r="BI276" s="246">
        <f>IF(N276="nulová",J276,0)</f>
        <v>0</v>
      </c>
      <c r="BJ276" s="17" t="s">
        <v>84</v>
      </c>
      <c r="BK276" s="246">
        <f>ROUND(I276*H276,2)</f>
        <v>0</v>
      </c>
      <c r="BL276" s="17" t="s">
        <v>160</v>
      </c>
      <c r="BM276" s="245" t="s">
        <v>450</v>
      </c>
    </row>
    <row r="277" s="13" customFormat="1">
      <c r="A277" s="13"/>
      <c r="B277" s="247"/>
      <c r="C277" s="248"/>
      <c r="D277" s="249" t="s">
        <v>177</v>
      </c>
      <c r="E277" s="250" t="s">
        <v>1</v>
      </c>
      <c r="F277" s="251" t="s">
        <v>451</v>
      </c>
      <c r="G277" s="248"/>
      <c r="H277" s="252">
        <v>36.5</v>
      </c>
      <c r="I277" s="253"/>
      <c r="J277" s="248"/>
      <c r="K277" s="248"/>
      <c r="L277" s="254"/>
      <c r="M277" s="255"/>
      <c r="N277" s="256"/>
      <c r="O277" s="256"/>
      <c r="P277" s="256"/>
      <c r="Q277" s="256"/>
      <c r="R277" s="256"/>
      <c r="S277" s="256"/>
      <c r="T277" s="257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8" t="s">
        <v>177</v>
      </c>
      <c r="AU277" s="258" t="s">
        <v>86</v>
      </c>
      <c r="AV277" s="13" t="s">
        <v>86</v>
      </c>
      <c r="AW277" s="13" t="s">
        <v>32</v>
      </c>
      <c r="AX277" s="13" t="s">
        <v>76</v>
      </c>
      <c r="AY277" s="258" t="s">
        <v>153</v>
      </c>
    </row>
    <row r="278" s="14" customFormat="1">
      <c r="A278" s="14"/>
      <c r="B278" s="259"/>
      <c r="C278" s="260"/>
      <c r="D278" s="249" t="s">
        <v>177</v>
      </c>
      <c r="E278" s="261" t="s">
        <v>1</v>
      </c>
      <c r="F278" s="262" t="s">
        <v>179</v>
      </c>
      <c r="G278" s="260"/>
      <c r="H278" s="263">
        <v>36.5</v>
      </c>
      <c r="I278" s="264"/>
      <c r="J278" s="260"/>
      <c r="K278" s="260"/>
      <c r="L278" s="265"/>
      <c r="M278" s="266"/>
      <c r="N278" s="267"/>
      <c r="O278" s="267"/>
      <c r="P278" s="267"/>
      <c r="Q278" s="267"/>
      <c r="R278" s="267"/>
      <c r="S278" s="267"/>
      <c r="T278" s="268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9" t="s">
        <v>177</v>
      </c>
      <c r="AU278" s="269" t="s">
        <v>86</v>
      </c>
      <c r="AV278" s="14" t="s">
        <v>160</v>
      </c>
      <c r="AW278" s="14" t="s">
        <v>32</v>
      </c>
      <c r="AX278" s="14" t="s">
        <v>84</v>
      </c>
      <c r="AY278" s="269" t="s">
        <v>153</v>
      </c>
    </row>
    <row r="279" s="2" customFormat="1" ht="16.5" customHeight="1">
      <c r="A279" s="38"/>
      <c r="B279" s="39"/>
      <c r="C279" s="270" t="s">
        <v>452</v>
      </c>
      <c r="D279" s="270" t="s">
        <v>199</v>
      </c>
      <c r="E279" s="271" t="s">
        <v>453</v>
      </c>
      <c r="F279" s="272" t="s">
        <v>454</v>
      </c>
      <c r="G279" s="273" t="s">
        <v>171</v>
      </c>
      <c r="H279" s="274">
        <v>37.229999999999997</v>
      </c>
      <c r="I279" s="275"/>
      <c r="J279" s="276">
        <f>ROUND(I279*H279,2)</f>
        <v>0</v>
      </c>
      <c r="K279" s="272" t="s">
        <v>159</v>
      </c>
      <c r="L279" s="277"/>
      <c r="M279" s="278" t="s">
        <v>1</v>
      </c>
      <c r="N279" s="279" t="s">
        <v>41</v>
      </c>
      <c r="O279" s="91"/>
      <c r="P279" s="243">
        <f>O279*H279</f>
        <v>0</v>
      </c>
      <c r="Q279" s="243">
        <v>0.028000000000000001</v>
      </c>
      <c r="R279" s="243">
        <f>Q279*H279</f>
        <v>1.04244</v>
      </c>
      <c r="S279" s="243">
        <v>0</v>
      </c>
      <c r="T279" s="244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45" t="s">
        <v>194</v>
      </c>
      <c r="AT279" s="245" t="s">
        <v>199</v>
      </c>
      <c r="AU279" s="245" t="s">
        <v>86</v>
      </c>
      <c r="AY279" s="17" t="s">
        <v>153</v>
      </c>
      <c r="BE279" s="246">
        <f>IF(N279="základní",J279,0)</f>
        <v>0</v>
      </c>
      <c r="BF279" s="246">
        <f>IF(N279="snížená",J279,0)</f>
        <v>0</v>
      </c>
      <c r="BG279" s="246">
        <f>IF(N279="zákl. přenesená",J279,0)</f>
        <v>0</v>
      </c>
      <c r="BH279" s="246">
        <f>IF(N279="sníž. přenesená",J279,0)</f>
        <v>0</v>
      </c>
      <c r="BI279" s="246">
        <f>IF(N279="nulová",J279,0)</f>
        <v>0</v>
      </c>
      <c r="BJ279" s="17" t="s">
        <v>84</v>
      </c>
      <c r="BK279" s="246">
        <f>ROUND(I279*H279,2)</f>
        <v>0</v>
      </c>
      <c r="BL279" s="17" t="s">
        <v>160</v>
      </c>
      <c r="BM279" s="245" t="s">
        <v>455</v>
      </c>
    </row>
    <row r="280" s="13" customFormat="1">
      <c r="A280" s="13"/>
      <c r="B280" s="247"/>
      <c r="C280" s="248"/>
      <c r="D280" s="249" t="s">
        <v>177</v>
      </c>
      <c r="E280" s="250" t="s">
        <v>1</v>
      </c>
      <c r="F280" s="251" t="s">
        <v>456</v>
      </c>
      <c r="G280" s="248"/>
      <c r="H280" s="252">
        <v>36.5</v>
      </c>
      <c r="I280" s="253"/>
      <c r="J280" s="248"/>
      <c r="K280" s="248"/>
      <c r="L280" s="254"/>
      <c r="M280" s="255"/>
      <c r="N280" s="256"/>
      <c r="O280" s="256"/>
      <c r="P280" s="256"/>
      <c r="Q280" s="256"/>
      <c r="R280" s="256"/>
      <c r="S280" s="256"/>
      <c r="T280" s="257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8" t="s">
        <v>177</v>
      </c>
      <c r="AU280" s="258" t="s">
        <v>86</v>
      </c>
      <c r="AV280" s="13" t="s">
        <v>86</v>
      </c>
      <c r="AW280" s="13" t="s">
        <v>32</v>
      </c>
      <c r="AX280" s="13" t="s">
        <v>84</v>
      </c>
      <c r="AY280" s="258" t="s">
        <v>153</v>
      </c>
    </row>
    <row r="281" s="13" customFormat="1">
      <c r="A281" s="13"/>
      <c r="B281" s="247"/>
      <c r="C281" s="248"/>
      <c r="D281" s="249" t="s">
        <v>177</v>
      </c>
      <c r="E281" s="248"/>
      <c r="F281" s="251" t="s">
        <v>457</v>
      </c>
      <c r="G281" s="248"/>
      <c r="H281" s="252">
        <v>37.229999999999997</v>
      </c>
      <c r="I281" s="253"/>
      <c r="J281" s="248"/>
      <c r="K281" s="248"/>
      <c r="L281" s="254"/>
      <c r="M281" s="255"/>
      <c r="N281" s="256"/>
      <c r="O281" s="256"/>
      <c r="P281" s="256"/>
      <c r="Q281" s="256"/>
      <c r="R281" s="256"/>
      <c r="S281" s="256"/>
      <c r="T281" s="257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8" t="s">
        <v>177</v>
      </c>
      <c r="AU281" s="258" t="s">
        <v>86</v>
      </c>
      <c r="AV281" s="13" t="s">
        <v>86</v>
      </c>
      <c r="AW281" s="13" t="s">
        <v>4</v>
      </c>
      <c r="AX281" s="13" t="s">
        <v>84</v>
      </c>
      <c r="AY281" s="258" t="s">
        <v>153</v>
      </c>
    </row>
    <row r="282" s="2" customFormat="1">
      <c r="A282" s="38"/>
      <c r="B282" s="39"/>
      <c r="C282" s="234" t="s">
        <v>309</v>
      </c>
      <c r="D282" s="234" t="s">
        <v>155</v>
      </c>
      <c r="E282" s="235" t="s">
        <v>458</v>
      </c>
      <c r="F282" s="236" t="s">
        <v>459</v>
      </c>
      <c r="G282" s="237" t="s">
        <v>171</v>
      </c>
      <c r="H282" s="238">
        <v>180.69999999999999</v>
      </c>
      <c r="I282" s="239"/>
      <c r="J282" s="240">
        <f>ROUND(I282*H282,2)</f>
        <v>0</v>
      </c>
      <c r="K282" s="236" t="s">
        <v>159</v>
      </c>
      <c r="L282" s="44"/>
      <c r="M282" s="241" t="s">
        <v>1</v>
      </c>
      <c r="N282" s="242" t="s">
        <v>41</v>
      </c>
      <c r="O282" s="91"/>
      <c r="P282" s="243">
        <f>O282*H282</f>
        <v>0</v>
      </c>
      <c r="Q282" s="243">
        <v>9.0000000000000006E-05</v>
      </c>
      <c r="R282" s="243">
        <f>Q282*H282</f>
        <v>0.016263</v>
      </c>
      <c r="S282" s="243">
        <v>0</v>
      </c>
      <c r="T282" s="244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45" t="s">
        <v>160</v>
      </c>
      <c r="AT282" s="245" t="s">
        <v>155</v>
      </c>
      <c r="AU282" s="245" t="s">
        <v>86</v>
      </c>
      <c r="AY282" s="17" t="s">
        <v>153</v>
      </c>
      <c r="BE282" s="246">
        <f>IF(N282="základní",J282,0)</f>
        <v>0</v>
      </c>
      <c r="BF282" s="246">
        <f>IF(N282="snížená",J282,0)</f>
        <v>0</v>
      </c>
      <c r="BG282" s="246">
        <f>IF(N282="zákl. přenesená",J282,0)</f>
        <v>0</v>
      </c>
      <c r="BH282" s="246">
        <f>IF(N282="sníž. přenesená",J282,0)</f>
        <v>0</v>
      </c>
      <c r="BI282" s="246">
        <f>IF(N282="nulová",J282,0)</f>
        <v>0</v>
      </c>
      <c r="BJ282" s="17" t="s">
        <v>84</v>
      </c>
      <c r="BK282" s="246">
        <f>ROUND(I282*H282,2)</f>
        <v>0</v>
      </c>
      <c r="BL282" s="17" t="s">
        <v>160</v>
      </c>
      <c r="BM282" s="245" t="s">
        <v>460</v>
      </c>
    </row>
    <row r="283" s="13" customFormat="1">
      <c r="A283" s="13"/>
      <c r="B283" s="247"/>
      <c r="C283" s="248"/>
      <c r="D283" s="249" t="s">
        <v>177</v>
      </c>
      <c r="E283" s="250" t="s">
        <v>1</v>
      </c>
      <c r="F283" s="251" t="s">
        <v>461</v>
      </c>
      <c r="G283" s="248"/>
      <c r="H283" s="252">
        <v>180.69999999999999</v>
      </c>
      <c r="I283" s="253"/>
      <c r="J283" s="248"/>
      <c r="K283" s="248"/>
      <c r="L283" s="254"/>
      <c r="M283" s="255"/>
      <c r="N283" s="256"/>
      <c r="O283" s="256"/>
      <c r="P283" s="256"/>
      <c r="Q283" s="256"/>
      <c r="R283" s="256"/>
      <c r="S283" s="256"/>
      <c r="T283" s="257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8" t="s">
        <v>177</v>
      </c>
      <c r="AU283" s="258" t="s">
        <v>86</v>
      </c>
      <c r="AV283" s="13" t="s">
        <v>86</v>
      </c>
      <c r="AW283" s="13" t="s">
        <v>32</v>
      </c>
      <c r="AX283" s="13" t="s">
        <v>76</v>
      </c>
      <c r="AY283" s="258" t="s">
        <v>153</v>
      </c>
    </row>
    <row r="284" s="14" customFormat="1">
      <c r="A284" s="14"/>
      <c r="B284" s="259"/>
      <c r="C284" s="260"/>
      <c r="D284" s="249" t="s">
        <v>177</v>
      </c>
      <c r="E284" s="261" t="s">
        <v>1</v>
      </c>
      <c r="F284" s="262" t="s">
        <v>179</v>
      </c>
      <c r="G284" s="260"/>
      <c r="H284" s="263">
        <v>180.69999999999999</v>
      </c>
      <c r="I284" s="264"/>
      <c r="J284" s="260"/>
      <c r="K284" s="260"/>
      <c r="L284" s="265"/>
      <c r="M284" s="266"/>
      <c r="N284" s="267"/>
      <c r="O284" s="267"/>
      <c r="P284" s="267"/>
      <c r="Q284" s="267"/>
      <c r="R284" s="267"/>
      <c r="S284" s="267"/>
      <c r="T284" s="268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9" t="s">
        <v>177</v>
      </c>
      <c r="AU284" s="269" t="s">
        <v>86</v>
      </c>
      <c r="AV284" s="14" t="s">
        <v>160</v>
      </c>
      <c r="AW284" s="14" t="s">
        <v>32</v>
      </c>
      <c r="AX284" s="14" t="s">
        <v>84</v>
      </c>
      <c r="AY284" s="269" t="s">
        <v>153</v>
      </c>
    </row>
    <row r="285" s="2" customFormat="1" ht="16.5" customHeight="1">
      <c r="A285" s="38"/>
      <c r="B285" s="39"/>
      <c r="C285" s="234" t="s">
        <v>462</v>
      </c>
      <c r="D285" s="234" t="s">
        <v>155</v>
      </c>
      <c r="E285" s="235" t="s">
        <v>463</v>
      </c>
      <c r="F285" s="236" t="s">
        <v>464</v>
      </c>
      <c r="G285" s="237" t="s">
        <v>171</v>
      </c>
      <c r="H285" s="238">
        <v>40</v>
      </c>
      <c r="I285" s="239"/>
      <c r="J285" s="240">
        <f>ROUND(I285*H285,2)</f>
        <v>0</v>
      </c>
      <c r="K285" s="236" t="s">
        <v>159</v>
      </c>
      <c r="L285" s="44"/>
      <c r="M285" s="241" t="s">
        <v>1</v>
      </c>
      <c r="N285" s="242" t="s">
        <v>41</v>
      </c>
      <c r="O285" s="91"/>
      <c r="P285" s="243">
        <f>O285*H285</f>
        <v>0</v>
      </c>
      <c r="Q285" s="243">
        <v>0</v>
      </c>
      <c r="R285" s="243">
        <f>Q285*H285</f>
        <v>0</v>
      </c>
      <c r="S285" s="243">
        <v>0</v>
      </c>
      <c r="T285" s="244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45" t="s">
        <v>160</v>
      </c>
      <c r="AT285" s="245" t="s">
        <v>155</v>
      </c>
      <c r="AU285" s="245" t="s">
        <v>86</v>
      </c>
      <c r="AY285" s="17" t="s">
        <v>153</v>
      </c>
      <c r="BE285" s="246">
        <f>IF(N285="základní",J285,0)</f>
        <v>0</v>
      </c>
      <c r="BF285" s="246">
        <f>IF(N285="snížená",J285,0)</f>
        <v>0</v>
      </c>
      <c r="BG285" s="246">
        <f>IF(N285="zákl. přenesená",J285,0)</f>
        <v>0</v>
      </c>
      <c r="BH285" s="246">
        <f>IF(N285="sníž. přenesená",J285,0)</f>
        <v>0</v>
      </c>
      <c r="BI285" s="246">
        <f>IF(N285="nulová",J285,0)</f>
        <v>0</v>
      </c>
      <c r="BJ285" s="17" t="s">
        <v>84</v>
      </c>
      <c r="BK285" s="246">
        <f>ROUND(I285*H285,2)</f>
        <v>0</v>
      </c>
      <c r="BL285" s="17" t="s">
        <v>160</v>
      </c>
      <c r="BM285" s="245" t="s">
        <v>465</v>
      </c>
    </row>
    <row r="286" s="13" customFormat="1">
      <c r="A286" s="13"/>
      <c r="B286" s="247"/>
      <c r="C286" s="248"/>
      <c r="D286" s="249" t="s">
        <v>177</v>
      </c>
      <c r="E286" s="250" t="s">
        <v>1</v>
      </c>
      <c r="F286" s="251" t="s">
        <v>350</v>
      </c>
      <c r="G286" s="248"/>
      <c r="H286" s="252">
        <v>40</v>
      </c>
      <c r="I286" s="253"/>
      <c r="J286" s="248"/>
      <c r="K286" s="248"/>
      <c r="L286" s="254"/>
      <c r="M286" s="255"/>
      <c r="N286" s="256"/>
      <c r="O286" s="256"/>
      <c r="P286" s="256"/>
      <c r="Q286" s="256"/>
      <c r="R286" s="256"/>
      <c r="S286" s="256"/>
      <c r="T286" s="257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8" t="s">
        <v>177</v>
      </c>
      <c r="AU286" s="258" t="s">
        <v>86</v>
      </c>
      <c r="AV286" s="13" t="s">
        <v>86</v>
      </c>
      <c r="AW286" s="13" t="s">
        <v>32</v>
      </c>
      <c r="AX286" s="13" t="s">
        <v>76</v>
      </c>
      <c r="AY286" s="258" t="s">
        <v>153</v>
      </c>
    </row>
    <row r="287" s="14" customFormat="1">
      <c r="A287" s="14"/>
      <c r="B287" s="259"/>
      <c r="C287" s="260"/>
      <c r="D287" s="249" t="s">
        <v>177</v>
      </c>
      <c r="E287" s="261" t="s">
        <v>1</v>
      </c>
      <c r="F287" s="262" t="s">
        <v>179</v>
      </c>
      <c r="G287" s="260"/>
      <c r="H287" s="263">
        <v>40</v>
      </c>
      <c r="I287" s="264"/>
      <c r="J287" s="260"/>
      <c r="K287" s="260"/>
      <c r="L287" s="265"/>
      <c r="M287" s="266"/>
      <c r="N287" s="267"/>
      <c r="O287" s="267"/>
      <c r="P287" s="267"/>
      <c r="Q287" s="267"/>
      <c r="R287" s="267"/>
      <c r="S287" s="267"/>
      <c r="T287" s="268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9" t="s">
        <v>177</v>
      </c>
      <c r="AU287" s="269" t="s">
        <v>86</v>
      </c>
      <c r="AV287" s="14" t="s">
        <v>160</v>
      </c>
      <c r="AW287" s="14" t="s">
        <v>32</v>
      </c>
      <c r="AX287" s="14" t="s">
        <v>84</v>
      </c>
      <c r="AY287" s="269" t="s">
        <v>153</v>
      </c>
    </row>
    <row r="288" s="2" customFormat="1" ht="16.5" customHeight="1">
      <c r="A288" s="38"/>
      <c r="B288" s="39"/>
      <c r="C288" s="234" t="s">
        <v>466</v>
      </c>
      <c r="D288" s="234" t="s">
        <v>155</v>
      </c>
      <c r="E288" s="235" t="s">
        <v>467</v>
      </c>
      <c r="F288" s="236" t="s">
        <v>468</v>
      </c>
      <c r="G288" s="237" t="s">
        <v>104</v>
      </c>
      <c r="H288" s="238">
        <v>77.599999999999994</v>
      </c>
      <c r="I288" s="239"/>
      <c r="J288" s="240">
        <f>ROUND(I288*H288,2)</f>
        <v>0</v>
      </c>
      <c r="K288" s="236" t="s">
        <v>159</v>
      </c>
      <c r="L288" s="44"/>
      <c r="M288" s="241" t="s">
        <v>1</v>
      </c>
      <c r="N288" s="242" t="s">
        <v>41</v>
      </c>
      <c r="O288" s="91"/>
      <c r="P288" s="243">
        <f>O288*H288</f>
        <v>0</v>
      </c>
      <c r="Q288" s="243">
        <v>0</v>
      </c>
      <c r="R288" s="243">
        <f>Q288*H288</f>
        <v>0</v>
      </c>
      <c r="S288" s="243">
        <v>0</v>
      </c>
      <c r="T288" s="244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45" t="s">
        <v>160</v>
      </c>
      <c r="AT288" s="245" t="s">
        <v>155</v>
      </c>
      <c r="AU288" s="245" t="s">
        <v>86</v>
      </c>
      <c r="AY288" s="17" t="s">
        <v>153</v>
      </c>
      <c r="BE288" s="246">
        <f>IF(N288="základní",J288,0)</f>
        <v>0</v>
      </c>
      <c r="BF288" s="246">
        <f>IF(N288="snížená",J288,0)</f>
        <v>0</v>
      </c>
      <c r="BG288" s="246">
        <f>IF(N288="zákl. přenesená",J288,0)</f>
        <v>0</v>
      </c>
      <c r="BH288" s="246">
        <f>IF(N288="sníž. přenesená",J288,0)</f>
        <v>0</v>
      </c>
      <c r="BI288" s="246">
        <f>IF(N288="nulová",J288,0)</f>
        <v>0</v>
      </c>
      <c r="BJ288" s="17" t="s">
        <v>84</v>
      </c>
      <c r="BK288" s="246">
        <f>ROUND(I288*H288,2)</f>
        <v>0</v>
      </c>
      <c r="BL288" s="17" t="s">
        <v>160</v>
      </c>
      <c r="BM288" s="245" t="s">
        <v>469</v>
      </c>
    </row>
    <row r="289" s="2" customFormat="1" ht="16.5" customHeight="1">
      <c r="A289" s="38"/>
      <c r="B289" s="39"/>
      <c r="C289" s="234" t="s">
        <v>470</v>
      </c>
      <c r="D289" s="234" t="s">
        <v>155</v>
      </c>
      <c r="E289" s="235" t="s">
        <v>471</v>
      </c>
      <c r="F289" s="236" t="s">
        <v>472</v>
      </c>
      <c r="G289" s="237" t="s">
        <v>183</v>
      </c>
      <c r="H289" s="238">
        <v>9</v>
      </c>
      <c r="I289" s="239"/>
      <c r="J289" s="240">
        <f>ROUND(I289*H289,2)</f>
        <v>0</v>
      </c>
      <c r="K289" s="236" t="s">
        <v>159</v>
      </c>
      <c r="L289" s="44"/>
      <c r="M289" s="241" t="s">
        <v>1</v>
      </c>
      <c r="N289" s="242" t="s">
        <v>41</v>
      </c>
      <c r="O289" s="91"/>
      <c r="P289" s="243">
        <f>O289*H289</f>
        <v>0</v>
      </c>
      <c r="Q289" s="243">
        <v>0</v>
      </c>
      <c r="R289" s="243">
        <f>Q289*H289</f>
        <v>0</v>
      </c>
      <c r="S289" s="243">
        <v>2</v>
      </c>
      <c r="T289" s="244">
        <f>S289*H289</f>
        <v>18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45" t="s">
        <v>160</v>
      </c>
      <c r="AT289" s="245" t="s">
        <v>155</v>
      </c>
      <c r="AU289" s="245" t="s">
        <v>86</v>
      </c>
      <c r="AY289" s="17" t="s">
        <v>153</v>
      </c>
      <c r="BE289" s="246">
        <f>IF(N289="základní",J289,0)</f>
        <v>0</v>
      </c>
      <c r="BF289" s="246">
        <f>IF(N289="snížená",J289,0)</f>
        <v>0</v>
      </c>
      <c r="BG289" s="246">
        <f>IF(N289="zákl. přenesená",J289,0)</f>
        <v>0</v>
      </c>
      <c r="BH289" s="246">
        <f>IF(N289="sníž. přenesená",J289,0)</f>
        <v>0</v>
      </c>
      <c r="BI289" s="246">
        <f>IF(N289="nulová",J289,0)</f>
        <v>0</v>
      </c>
      <c r="BJ289" s="17" t="s">
        <v>84</v>
      </c>
      <c r="BK289" s="246">
        <f>ROUND(I289*H289,2)</f>
        <v>0</v>
      </c>
      <c r="BL289" s="17" t="s">
        <v>160</v>
      </c>
      <c r="BM289" s="245" t="s">
        <v>473</v>
      </c>
    </row>
    <row r="290" s="13" customFormat="1">
      <c r="A290" s="13"/>
      <c r="B290" s="247"/>
      <c r="C290" s="248"/>
      <c r="D290" s="249" t="s">
        <v>177</v>
      </c>
      <c r="E290" s="250" t="s">
        <v>1</v>
      </c>
      <c r="F290" s="251" t="s">
        <v>474</v>
      </c>
      <c r="G290" s="248"/>
      <c r="H290" s="252">
        <v>9</v>
      </c>
      <c r="I290" s="253"/>
      <c r="J290" s="248"/>
      <c r="K290" s="248"/>
      <c r="L290" s="254"/>
      <c r="M290" s="255"/>
      <c r="N290" s="256"/>
      <c r="O290" s="256"/>
      <c r="P290" s="256"/>
      <c r="Q290" s="256"/>
      <c r="R290" s="256"/>
      <c r="S290" s="256"/>
      <c r="T290" s="257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8" t="s">
        <v>177</v>
      </c>
      <c r="AU290" s="258" t="s">
        <v>86</v>
      </c>
      <c r="AV290" s="13" t="s">
        <v>86</v>
      </c>
      <c r="AW290" s="13" t="s">
        <v>32</v>
      </c>
      <c r="AX290" s="13" t="s">
        <v>76</v>
      </c>
      <c r="AY290" s="258" t="s">
        <v>153</v>
      </c>
    </row>
    <row r="291" s="14" customFormat="1">
      <c r="A291" s="14"/>
      <c r="B291" s="259"/>
      <c r="C291" s="260"/>
      <c r="D291" s="249" t="s">
        <v>177</v>
      </c>
      <c r="E291" s="261" t="s">
        <v>1</v>
      </c>
      <c r="F291" s="262" t="s">
        <v>179</v>
      </c>
      <c r="G291" s="260"/>
      <c r="H291" s="263">
        <v>9</v>
      </c>
      <c r="I291" s="264"/>
      <c r="J291" s="260"/>
      <c r="K291" s="260"/>
      <c r="L291" s="265"/>
      <c r="M291" s="266"/>
      <c r="N291" s="267"/>
      <c r="O291" s="267"/>
      <c r="P291" s="267"/>
      <c r="Q291" s="267"/>
      <c r="R291" s="267"/>
      <c r="S291" s="267"/>
      <c r="T291" s="268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9" t="s">
        <v>177</v>
      </c>
      <c r="AU291" s="269" t="s">
        <v>86</v>
      </c>
      <c r="AV291" s="14" t="s">
        <v>160</v>
      </c>
      <c r="AW291" s="14" t="s">
        <v>32</v>
      </c>
      <c r="AX291" s="14" t="s">
        <v>84</v>
      </c>
      <c r="AY291" s="269" t="s">
        <v>153</v>
      </c>
    </row>
    <row r="292" s="2" customFormat="1">
      <c r="A292" s="38"/>
      <c r="B292" s="39"/>
      <c r="C292" s="234" t="s">
        <v>475</v>
      </c>
      <c r="D292" s="234" t="s">
        <v>155</v>
      </c>
      <c r="E292" s="235" t="s">
        <v>476</v>
      </c>
      <c r="F292" s="236" t="s">
        <v>477</v>
      </c>
      <c r="G292" s="237" t="s">
        <v>183</v>
      </c>
      <c r="H292" s="238">
        <v>2.7000000000000002</v>
      </c>
      <c r="I292" s="239"/>
      <c r="J292" s="240">
        <f>ROUND(I292*H292,2)</f>
        <v>0</v>
      </c>
      <c r="K292" s="236" t="s">
        <v>159</v>
      </c>
      <c r="L292" s="44"/>
      <c r="M292" s="241" t="s">
        <v>1</v>
      </c>
      <c r="N292" s="242" t="s">
        <v>41</v>
      </c>
      <c r="O292" s="91"/>
      <c r="P292" s="243">
        <f>O292*H292</f>
        <v>0</v>
      </c>
      <c r="Q292" s="243">
        <v>0</v>
      </c>
      <c r="R292" s="243">
        <f>Q292*H292</f>
        <v>0</v>
      </c>
      <c r="S292" s="243">
        <v>2.1000000000000001</v>
      </c>
      <c r="T292" s="244">
        <f>S292*H292</f>
        <v>5.6700000000000008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45" t="s">
        <v>160</v>
      </c>
      <c r="AT292" s="245" t="s">
        <v>155</v>
      </c>
      <c r="AU292" s="245" t="s">
        <v>86</v>
      </c>
      <c r="AY292" s="17" t="s">
        <v>153</v>
      </c>
      <c r="BE292" s="246">
        <f>IF(N292="základní",J292,0)</f>
        <v>0</v>
      </c>
      <c r="BF292" s="246">
        <f>IF(N292="snížená",J292,0)</f>
        <v>0</v>
      </c>
      <c r="BG292" s="246">
        <f>IF(N292="zákl. přenesená",J292,0)</f>
        <v>0</v>
      </c>
      <c r="BH292" s="246">
        <f>IF(N292="sníž. přenesená",J292,0)</f>
        <v>0</v>
      </c>
      <c r="BI292" s="246">
        <f>IF(N292="nulová",J292,0)</f>
        <v>0</v>
      </c>
      <c r="BJ292" s="17" t="s">
        <v>84</v>
      </c>
      <c r="BK292" s="246">
        <f>ROUND(I292*H292,2)</f>
        <v>0</v>
      </c>
      <c r="BL292" s="17" t="s">
        <v>160</v>
      </c>
      <c r="BM292" s="245" t="s">
        <v>478</v>
      </c>
    </row>
    <row r="293" s="15" customFormat="1">
      <c r="A293" s="15"/>
      <c r="B293" s="280"/>
      <c r="C293" s="281"/>
      <c r="D293" s="249" t="s">
        <v>177</v>
      </c>
      <c r="E293" s="282" t="s">
        <v>1</v>
      </c>
      <c r="F293" s="283" t="s">
        <v>479</v>
      </c>
      <c r="G293" s="281"/>
      <c r="H293" s="282" t="s">
        <v>1</v>
      </c>
      <c r="I293" s="284"/>
      <c r="J293" s="281"/>
      <c r="K293" s="281"/>
      <c r="L293" s="285"/>
      <c r="M293" s="286"/>
      <c r="N293" s="287"/>
      <c r="O293" s="287"/>
      <c r="P293" s="287"/>
      <c r="Q293" s="287"/>
      <c r="R293" s="287"/>
      <c r="S293" s="287"/>
      <c r="T293" s="288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89" t="s">
        <v>177</v>
      </c>
      <c r="AU293" s="289" t="s">
        <v>86</v>
      </c>
      <c r="AV293" s="15" t="s">
        <v>84</v>
      </c>
      <c r="AW293" s="15" t="s">
        <v>32</v>
      </c>
      <c r="AX293" s="15" t="s">
        <v>76</v>
      </c>
      <c r="AY293" s="289" t="s">
        <v>153</v>
      </c>
    </row>
    <row r="294" s="13" customFormat="1">
      <c r="A294" s="13"/>
      <c r="B294" s="247"/>
      <c r="C294" s="248"/>
      <c r="D294" s="249" t="s">
        <v>177</v>
      </c>
      <c r="E294" s="250" t="s">
        <v>1</v>
      </c>
      <c r="F294" s="251" t="s">
        <v>480</v>
      </c>
      <c r="G294" s="248"/>
      <c r="H294" s="252">
        <v>2.7000000000000002</v>
      </c>
      <c r="I294" s="253"/>
      <c r="J294" s="248"/>
      <c r="K294" s="248"/>
      <c r="L294" s="254"/>
      <c r="M294" s="255"/>
      <c r="N294" s="256"/>
      <c r="O294" s="256"/>
      <c r="P294" s="256"/>
      <c r="Q294" s="256"/>
      <c r="R294" s="256"/>
      <c r="S294" s="256"/>
      <c r="T294" s="257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8" t="s">
        <v>177</v>
      </c>
      <c r="AU294" s="258" t="s">
        <v>86</v>
      </c>
      <c r="AV294" s="13" t="s">
        <v>86</v>
      </c>
      <c r="AW294" s="13" t="s">
        <v>32</v>
      </c>
      <c r="AX294" s="13" t="s">
        <v>76</v>
      </c>
      <c r="AY294" s="258" t="s">
        <v>153</v>
      </c>
    </row>
    <row r="295" s="14" customFormat="1">
      <c r="A295" s="14"/>
      <c r="B295" s="259"/>
      <c r="C295" s="260"/>
      <c r="D295" s="249" t="s">
        <v>177</v>
      </c>
      <c r="E295" s="261" t="s">
        <v>1</v>
      </c>
      <c r="F295" s="262" t="s">
        <v>179</v>
      </c>
      <c r="G295" s="260"/>
      <c r="H295" s="263">
        <v>2.7000000000000002</v>
      </c>
      <c r="I295" s="264"/>
      <c r="J295" s="260"/>
      <c r="K295" s="260"/>
      <c r="L295" s="265"/>
      <c r="M295" s="266"/>
      <c r="N295" s="267"/>
      <c r="O295" s="267"/>
      <c r="P295" s="267"/>
      <c r="Q295" s="267"/>
      <c r="R295" s="267"/>
      <c r="S295" s="267"/>
      <c r="T295" s="268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9" t="s">
        <v>177</v>
      </c>
      <c r="AU295" s="269" t="s">
        <v>86</v>
      </c>
      <c r="AV295" s="14" t="s">
        <v>160</v>
      </c>
      <c r="AW295" s="14" t="s">
        <v>32</v>
      </c>
      <c r="AX295" s="14" t="s">
        <v>84</v>
      </c>
      <c r="AY295" s="269" t="s">
        <v>153</v>
      </c>
    </row>
    <row r="296" s="2" customFormat="1">
      <c r="A296" s="38"/>
      <c r="B296" s="39"/>
      <c r="C296" s="234" t="s">
        <v>481</v>
      </c>
      <c r="D296" s="234" t="s">
        <v>155</v>
      </c>
      <c r="E296" s="235" t="s">
        <v>482</v>
      </c>
      <c r="F296" s="236" t="s">
        <v>483</v>
      </c>
      <c r="G296" s="237" t="s">
        <v>158</v>
      </c>
      <c r="H296" s="238">
        <v>15</v>
      </c>
      <c r="I296" s="239"/>
      <c r="J296" s="240">
        <f>ROUND(I296*H296,2)</f>
        <v>0</v>
      </c>
      <c r="K296" s="236" t="s">
        <v>159</v>
      </c>
      <c r="L296" s="44"/>
      <c r="M296" s="241" t="s">
        <v>1</v>
      </c>
      <c r="N296" s="242" t="s">
        <v>41</v>
      </c>
      <c r="O296" s="91"/>
      <c r="P296" s="243">
        <f>O296*H296</f>
        <v>0</v>
      </c>
      <c r="Q296" s="243">
        <v>0</v>
      </c>
      <c r="R296" s="243">
        <f>Q296*H296</f>
        <v>0</v>
      </c>
      <c r="S296" s="243">
        <v>0.16500000000000001</v>
      </c>
      <c r="T296" s="244">
        <f>S296*H296</f>
        <v>2.4750000000000001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45" t="s">
        <v>160</v>
      </c>
      <c r="AT296" s="245" t="s">
        <v>155</v>
      </c>
      <c r="AU296" s="245" t="s">
        <v>86</v>
      </c>
      <c r="AY296" s="17" t="s">
        <v>153</v>
      </c>
      <c r="BE296" s="246">
        <f>IF(N296="základní",J296,0)</f>
        <v>0</v>
      </c>
      <c r="BF296" s="246">
        <f>IF(N296="snížená",J296,0)</f>
        <v>0</v>
      </c>
      <c r="BG296" s="246">
        <f>IF(N296="zákl. přenesená",J296,0)</f>
        <v>0</v>
      </c>
      <c r="BH296" s="246">
        <f>IF(N296="sníž. přenesená",J296,0)</f>
        <v>0</v>
      </c>
      <c r="BI296" s="246">
        <f>IF(N296="nulová",J296,0)</f>
        <v>0</v>
      </c>
      <c r="BJ296" s="17" t="s">
        <v>84</v>
      </c>
      <c r="BK296" s="246">
        <f>ROUND(I296*H296,2)</f>
        <v>0</v>
      </c>
      <c r="BL296" s="17" t="s">
        <v>160</v>
      </c>
      <c r="BM296" s="245" t="s">
        <v>484</v>
      </c>
    </row>
    <row r="297" s="13" customFormat="1">
      <c r="A297" s="13"/>
      <c r="B297" s="247"/>
      <c r="C297" s="248"/>
      <c r="D297" s="249" t="s">
        <v>177</v>
      </c>
      <c r="E297" s="250" t="s">
        <v>1</v>
      </c>
      <c r="F297" s="251" t="s">
        <v>8</v>
      </c>
      <c r="G297" s="248"/>
      <c r="H297" s="252">
        <v>15</v>
      </c>
      <c r="I297" s="253"/>
      <c r="J297" s="248"/>
      <c r="K297" s="248"/>
      <c r="L297" s="254"/>
      <c r="M297" s="255"/>
      <c r="N297" s="256"/>
      <c r="O297" s="256"/>
      <c r="P297" s="256"/>
      <c r="Q297" s="256"/>
      <c r="R297" s="256"/>
      <c r="S297" s="256"/>
      <c r="T297" s="257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8" t="s">
        <v>177</v>
      </c>
      <c r="AU297" s="258" t="s">
        <v>86</v>
      </c>
      <c r="AV297" s="13" t="s">
        <v>86</v>
      </c>
      <c r="AW297" s="13" t="s">
        <v>32</v>
      </c>
      <c r="AX297" s="13" t="s">
        <v>84</v>
      </c>
      <c r="AY297" s="258" t="s">
        <v>153</v>
      </c>
    </row>
    <row r="298" s="2" customFormat="1">
      <c r="A298" s="38"/>
      <c r="B298" s="39"/>
      <c r="C298" s="234" t="s">
        <v>485</v>
      </c>
      <c r="D298" s="234" t="s">
        <v>155</v>
      </c>
      <c r="E298" s="235" t="s">
        <v>486</v>
      </c>
      <c r="F298" s="236" t="s">
        <v>487</v>
      </c>
      <c r="G298" s="237" t="s">
        <v>171</v>
      </c>
      <c r="H298" s="238">
        <v>40.5</v>
      </c>
      <c r="I298" s="239"/>
      <c r="J298" s="240">
        <f>ROUND(I298*H298,2)</f>
        <v>0</v>
      </c>
      <c r="K298" s="236" t="s">
        <v>159</v>
      </c>
      <c r="L298" s="44"/>
      <c r="M298" s="241" t="s">
        <v>1</v>
      </c>
      <c r="N298" s="242" t="s">
        <v>41</v>
      </c>
      <c r="O298" s="91"/>
      <c r="P298" s="243">
        <f>O298*H298</f>
        <v>0</v>
      </c>
      <c r="Q298" s="243">
        <v>0</v>
      </c>
      <c r="R298" s="243">
        <f>Q298*H298</f>
        <v>0</v>
      </c>
      <c r="S298" s="243">
        <v>0.00198</v>
      </c>
      <c r="T298" s="244">
        <f>S298*H298</f>
        <v>0.080189999999999997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45" t="s">
        <v>160</v>
      </c>
      <c r="AT298" s="245" t="s">
        <v>155</v>
      </c>
      <c r="AU298" s="245" t="s">
        <v>86</v>
      </c>
      <c r="AY298" s="17" t="s">
        <v>153</v>
      </c>
      <c r="BE298" s="246">
        <f>IF(N298="základní",J298,0)</f>
        <v>0</v>
      </c>
      <c r="BF298" s="246">
        <f>IF(N298="snížená",J298,0)</f>
        <v>0</v>
      </c>
      <c r="BG298" s="246">
        <f>IF(N298="zákl. přenesená",J298,0)</f>
        <v>0</v>
      </c>
      <c r="BH298" s="246">
        <f>IF(N298="sníž. přenesená",J298,0)</f>
        <v>0</v>
      </c>
      <c r="BI298" s="246">
        <f>IF(N298="nulová",J298,0)</f>
        <v>0</v>
      </c>
      <c r="BJ298" s="17" t="s">
        <v>84</v>
      </c>
      <c r="BK298" s="246">
        <f>ROUND(I298*H298,2)</f>
        <v>0</v>
      </c>
      <c r="BL298" s="17" t="s">
        <v>160</v>
      </c>
      <c r="BM298" s="245" t="s">
        <v>488</v>
      </c>
    </row>
    <row r="299" s="12" customFormat="1" ht="22.8" customHeight="1">
      <c r="A299" s="12"/>
      <c r="B299" s="218"/>
      <c r="C299" s="219"/>
      <c r="D299" s="220" t="s">
        <v>75</v>
      </c>
      <c r="E299" s="232" t="s">
        <v>489</v>
      </c>
      <c r="F299" s="232" t="s">
        <v>490</v>
      </c>
      <c r="G299" s="219"/>
      <c r="H299" s="219"/>
      <c r="I299" s="222"/>
      <c r="J299" s="233">
        <f>BK299</f>
        <v>0</v>
      </c>
      <c r="K299" s="219"/>
      <c r="L299" s="224"/>
      <c r="M299" s="225"/>
      <c r="N299" s="226"/>
      <c r="O299" s="226"/>
      <c r="P299" s="227">
        <f>SUM(P300:P310)</f>
        <v>0</v>
      </c>
      <c r="Q299" s="226"/>
      <c r="R299" s="227">
        <f>SUM(R300:R310)</f>
        <v>0</v>
      </c>
      <c r="S299" s="226"/>
      <c r="T299" s="228">
        <f>SUM(T300:T310)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29" t="s">
        <v>84</v>
      </c>
      <c r="AT299" s="230" t="s">
        <v>75</v>
      </c>
      <c r="AU299" s="230" t="s">
        <v>84</v>
      </c>
      <c r="AY299" s="229" t="s">
        <v>153</v>
      </c>
      <c r="BK299" s="231">
        <f>SUM(BK300:BK310)</f>
        <v>0</v>
      </c>
    </row>
    <row r="300" s="2" customFormat="1" ht="21.75" customHeight="1">
      <c r="A300" s="38"/>
      <c r="B300" s="39"/>
      <c r="C300" s="234" t="s">
        <v>491</v>
      </c>
      <c r="D300" s="234" t="s">
        <v>155</v>
      </c>
      <c r="E300" s="235" t="s">
        <v>492</v>
      </c>
      <c r="F300" s="236" t="s">
        <v>493</v>
      </c>
      <c r="G300" s="237" t="s">
        <v>211</v>
      </c>
      <c r="H300" s="238">
        <v>48.671999999999997</v>
      </c>
      <c r="I300" s="239"/>
      <c r="J300" s="240">
        <f>ROUND(I300*H300,2)</f>
        <v>0</v>
      </c>
      <c r="K300" s="236" t="s">
        <v>159</v>
      </c>
      <c r="L300" s="44"/>
      <c r="M300" s="241" t="s">
        <v>1</v>
      </c>
      <c r="N300" s="242" t="s">
        <v>41</v>
      </c>
      <c r="O300" s="91"/>
      <c r="P300" s="243">
        <f>O300*H300</f>
        <v>0</v>
      </c>
      <c r="Q300" s="243">
        <v>0</v>
      </c>
      <c r="R300" s="243">
        <f>Q300*H300</f>
        <v>0</v>
      </c>
      <c r="S300" s="243">
        <v>0</v>
      </c>
      <c r="T300" s="244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45" t="s">
        <v>160</v>
      </c>
      <c r="AT300" s="245" t="s">
        <v>155</v>
      </c>
      <c r="AU300" s="245" t="s">
        <v>86</v>
      </c>
      <c r="AY300" s="17" t="s">
        <v>153</v>
      </c>
      <c r="BE300" s="246">
        <f>IF(N300="základní",J300,0)</f>
        <v>0</v>
      </c>
      <c r="BF300" s="246">
        <f>IF(N300="snížená",J300,0)</f>
        <v>0</v>
      </c>
      <c r="BG300" s="246">
        <f>IF(N300="zákl. přenesená",J300,0)</f>
        <v>0</v>
      </c>
      <c r="BH300" s="246">
        <f>IF(N300="sníž. přenesená",J300,0)</f>
        <v>0</v>
      </c>
      <c r="BI300" s="246">
        <f>IF(N300="nulová",J300,0)</f>
        <v>0</v>
      </c>
      <c r="BJ300" s="17" t="s">
        <v>84</v>
      </c>
      <c r="BK300" s="246">
        <f>ROUND(I300*H300,2)</f>
        <v>0</v>
      </c>
      <c r="BL300" s="17" t="s">
        <v>160</v>
      </c>
      <c r="BM300" s="245" t="s">
        <v>494</v>
      </c>
    </row>
    <row r="301" s="2" customFormat="1">
      <c r="A301" s="38"/>
      <c r="B301" s="39"/>
      <c r="C301" s="234" t="s">
        <v>495</v>
      </c>
      <c r="D301" s="234" t="s">
        <v>155</v>
      </c>
      <c r="E301" s="235" t="s">
        <v>496</v>
      </c>
      <c r="F301" s="236" t="s">
        <v>497</v>
      </c>
      <c r="G301" s="237" t="s">
        <v>211</v>
      </c>
      <c r="H301" s="238">
        <v>924.76800000000003</v>
      </c>
      <c r="I301" s="239"/>
      <c r="J301" s="240">
        <f>ROUND(I301*H301,2)</f>
        <v>0</v>
      </c>
      <c r="K301" s="236" t="s">
        <v>159</v>
      </c>
      <c r="L301" s="44"/>
      <c r="M301" s="241" t="s">
        <v>1</v>
      </c>
      <c r="N301" s="242" t="s">
        <v>41</v>
      </c>
      <c r="O301" s="91"/>
      <c r="P301" s="243">
        <f>O301*H301</f>
        <v>0</v>
      </c>
      <c r="Q301" s="243">
        <v>0</v>
      </c>
      <c r="R301" s="243">
        <f>Q301*H301</f>
        <v>0</v>
      </c>
      <c r="S301" s="243">
        <v>0</v>
      </c>
      <c r="T301" s="244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45" t="s">
        <v>160</v>
      </c>
      <c r="AT301" s="245" t="s">
        <v>155</v>
      </c>
      <c r="AU301" s="245" t="s">
        <v>86</v>
      </c>
      <c r="AY301" s="17" t="s">
        <v>153</v>
      </c>
      <c r="BE301" s="246">
        <f>IF(N301="základní",J301,0)</f>
        <v>0</v>
      </c>
      <c r="BF301" s="246">
        <f>IF(N301="snížená",J301,0)</f>
        <v>0</v>
      </c>
      <c r="BG301" s="246">
        <f>IF(N301="zákl. přenesená",J301,0)</f>
        <v>0</v>
      </c>
      <c r="BH301" s="246">
        <f>IF(N301="sníž. přenesená",J301,0)</f>
        <v>0</v>
      </c>
      <c r="BI301" s="246">
        <f>IF(N301="nulová",J301,0)</f>
        <v>0</v>
      </c>
      <c r="BJ301" s="17" t="s">
        <v>84</v>
      </c>
      <c r="BK301" s="246">
        <f>ROUND(I301*H301,2)</f>
        <v>0</v>
      </c>
      <c r="BL301" s="17" t="s">
        <v>160</v>
      </c>
      <c r="BM301" s="245" t="s">
        <v>498</v>
      </c>
    </row>
    <row r="302" s="13" customFormat="1">
      <c r="A302" s="13"/>
      <c r="B302" s="247"/>
      <c r="C302" s="248"/>
      <c r="D302" s="249" t="s">
        <v>177</v>
      </c>
      <c r="E302" s="248"/>
      <c r="F302" s="251" t="s">
        <v>499</v>
      </c>
      <c r="G302" s="248"/>
      <c r="H302" s="252">
        <v>924.76800000000003</v>
      </c>
      <c r="I302" s="253"/>
      <c r="J302" s="248"/>
      <c r="K302" s="248"/>
      <c r="L302" s="254"/>
      <c r="M302" s="255"/>
      <c r="N302" s="256"/>
      <c r="O302" s="256"/>
      <c r="P302" s="256"/>
      <c r="Q302" s="256"/>
      <c r="R302" s="256"/>
      <c r="S302" s="256"/>
      <c r="T302" s="257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8" t="s">
        <v>177</v>
      </c>
      <c r="AU302" s="258" t="s">
        <v>86</v>
      </c>
      <c r="AV302" s="13" t="s">
        <v>86</v>
      </c>
      <c r="AW302" s="13" t="s">
        <v>4</v>
      </c>
      <c r="AX302" s="13" t="s">
        <v>84</v>
      </c>
      <c r="AY302" s="258" t="s">
        <v>153</v>
      </c>
    </row>
    <row r="303" s="2" customFormat="1" ht="21.75" customHeight="1">
      <c r="A303" s="38"/>
      <c r="B303" s="39"/>
      <c r="C303" s="234" t="s">
        <v>500</v>
      </c>
      <c r="D303" s="234" t="s">
        <v>155</v>
      </c>
      <c r="E303" s="235" t="s">
        <v>501</v>
      </c>
      <c r="F303" s="236" t="s">
        <v>502</v>
      </c>
      <c r="G303" s="237" t="s">
        <v>211</v>
      </c>
      <c r="H303" s="238">
        <v>22.446999999999999</v>
      </c>
      <c r="I303" s="239"/>
      <c r="J303" s="240">
        <f>ROUND(I303*H303,2)</f>
        <v>0</v>
      </c>
      <c r="K303" s="236" t="s">
        <v>159</v>
      </c>
      <c r="L303" s="44"/>
      <c r="M303" s="241" t="s">
        <v>1</v>
      </c>
      <c r="N303" s="242" t="s">
        <v>41</v>
      </c>
      <c r="O303" s="91"/>
      <c r="P303" s="243">
        <f>O303*H303</f>
        <v>0</v>
      </c>
      <c r="Q303" s="243">
        <v>0</v>
      </c>
      <c r="R303" s="243">
        <f>Q303*H303</f>
        <v>0</v>
      </c>
      <c r="S303" s="243">
        <v>0</v>
      </c>
      <c r="T303" s="244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45" t="s">
        <v>160</v>
      </c>
      <c r="AT303" s="245" t="s">
        <v>155</v>
      </c>
      <c r="AU303" s="245" t="s">
        <v>86</v>
      </c>
      <c r="AY303" s="17" t="s">
        <v>153</v>
      </c>
      <c r="BE303" s="246">
        <f>IF(N303="základní",J303,0)</f>
        <v>0</v>
      </c>
      <c r="BF303" s="246">
        <f>IF(N303="snížená",J303,0)</f>
        <v>0</v>
      </c>
      <c r="BG303" s="246">
        <f>IF(N303="zákl. přenesená",J303,0)</f>
        <v>0</v>
      </c>
      <c r="BH303" s="246">
        <f>IF(N303="sníž. přenesená",J303,0)</f>
        <v>0</v>
      </c>
      <c r="BI303" s="246">
        <f>IF(N303="nulová",J303,0)</f>
        <v>0</v>
      </c>
      <c r="BJ303" s="17" t="s">
        <v>84</v>
      </c>
      <c r="BK303" s="246">
        <f>ROUND(I303*H303,2)</f>
        <v>0</v>
      </c>
      <c r="BL303" s="17" t="s">
        <v>160</v>
      </c>
      <c r="BM303" s="245" t="s">
        <v>503</v>
      </c>
    </row>
    <row r="304" s="2" customFormat="1">
      <c r="A304" s="38"/>
      <c r="B304" s="39"/>
      <c r="C304" s="234" t="s">
        <v>504</v>
      </c>
      <c r="D304" s="234" t="s">
        <v>155</v>
      </c>
      <c r="E304" s="235" t="s">
        <v>505</v>
      </c>
      <c r="F304" s="236" t="s">
        <v>506</v>
      </c>
      <c r="G304" s="237" t="s">
        <v>211</v>
      </c>
      <c r="H304" s="238">
        <v>426.493</v>
      </c>
      <c r="I304" s="239"/>
      <c r="J304" s="240">
        <f>ROUND(I304*H304,2)</f>
        <v>0</v>
      </c>
      <c r="K304" s="236" t="s">
        <v>159</v>
      </c>
      <c r="L304" s="44"/>
      <c r="M304" s="241" t="s">
        <v>1</v>
      </c>
      <c r="N304" s="242" t="s">
        <v>41</v>
      </c>
      <c r="O304" s="91"/>
      <c r="P304" s="243">
        <f>O304*H304</f>
        <v>0</v>
      </c>
      <c r="Q304" s="243">
        <v>0</v>
      </c>
      <c r="R304" s="243">
        <f>Q304*H304</f>
        <v>0</v>
      </c>
      <c r="S304" s="243">
        <v>0</v>
      </c>
      <c r="T304" s="244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45" t="s">
        <v>160</v>
      </c>
      <c r="AT304" s="245" t="s">
        <v>155</v>
      </c>
      <c r="AU304" s="245" t="s">
        <v>86</v>
      </c>
      <c r="AY304" s="17" t="s">
        <v>153</v>
      </c>
      <c r="BE304" s="246">
        <f>IF(N304="základní",J304,0)</f>
        <v>0</v>
      </c>
      <c r="BF304" s="246">
        <f>IF(N304="snížená",J304,0)</f>
        <v>0</v>
      </c>
      <c r="BG304" s="246">
        <f>IF(N304="zákl. přenesená",J304,0)</f>
        <v>0</v>
      </c>
      <c r="BH304" s="246">
        <f>IF(N304="sníž. přenesená",J304,0)</f>
        <v>0</v>
      </c>
      <c r="BI304" s="246">
        <f>IF(N304="nulová",J304,0)</f>
        <v>0</v>
      </c>
      <c r="BJ304" s="17" t="s">
        <v>84</v>
      </c>
      <c r="BK304" s="246">
        <f>ROUND(I304*H304,2)</f>
        <v>0</v>
      </c>
      <c r="BL304" s="17" t="s">
        <v>160</v>
      </c>
      <c r="BM304" s="245" t="s">
        <v>507</v>
      </c>
    </row>
    <row r="305" s="13" customFormat="1">
      <c r="A305" s="13"/>
      <c r="B305" s="247"/>
      <c r="C305" s="248"/>
      <c r="D305" s="249" t="s">
        <v>177</v>
      </c>
      <c r="E305" s="250" t="s">
        <v>1</v>
      </c>
      <c r="F305" s="251" t="s">
        <v>508</v>
      </c>
      <c r="G305" s="248"/>
      <c r="H305" s="252">
        <v>22.446999999999999</v>
      </c>
      <c r="I305" s="253"/>
      <c r="J305" s="248"/>
      <c r="K305" s="248"/>
      <c r="L305" s="254"/>
      <c r="M305" s="255"/>
      <c r="N305" s="256"/>
      <c r="O305" s="256"/>
      <c r="P305" s="256"/>
      <c r="Q305" s="256"/>
      <c r="R305" s="256"/>
      <c r="S305" s="256"/>
      <c r="T305" s="257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8" t="s">
        <v>177</v>
      </c>
      <c r="AU305" s="258" t="s">
        <v>86</v>
      </c>
      <c r="AV305" s="13" t="s">
        <v>86</v>
      </c>
      <c r="AW305" s="13" t="s">
        <v>32</v>
      </c>
      <c r="AX305" s="13" t="s">
        <v>76</v>
      </c>
      <c r="AY305" s="258" t="s">
        <v>153</v>
      </c>
    </row>
    <row r="306" s="14" customFormat="1">
      <c r="A306" s="14"/>
      <c r="B306" s="259"/>
      <c r="C306" s="260"/>
      <c r="D306" s="249" t="s">
        <v>177</v>
      </c>
      <c r="E306" s="261" t="s">
        <v>1</v>
      </c>
      <c r="F306" s="262" t="s">
        <v>179</v>
      </c>
      <c r="G306" s="260"/>
      <c r="H306" s="263">
        <v>22.446999999999999</v>
      </c>
      <c r="I306" s="264"/>
      <c r="J306" s="260"/>
      <c r="K306" s="260"/>
      <c r="L306" s="265"/>
      <c r="M306" s="266"/>
      <c r="N306" s="267"/>
      <c r="O306" s="267"/>
      <c r="P306" s="267"/>
      <c r="Q306" s="267"/>
      <c r="R306" s="267"/>
      <c r="S306" s="267"/>
      <c r="T306" s="268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9" t="s">
        <v>177</v>
      </c>
      <c r="AU306" s="269" t="s">
        <v>86</v>
      </c>
      <c r="AV306" s="14" t="s">
        <v>160</v>
      </c>
      <c r="AW306" s="14" t="s">
        <v>32</v>
      </c>
      <c r="AX306" s="14" t="s">
        <v>84</v>
      </c>
      <c r="AY306" s="269" t="s">
        <v>153</v>
      </c>
    </row>
    <row r="307" s="13" customFormat="1">
      <c r="A307" s="13"/>
      <c r="B307" s="247"/>
      <c r="C307" s="248"/>
      <c r="D307" s="249" t="s">
        <v>177</v>
      </c>
      <c r="E307" s="248"/>
      <c r="F307" s="251" t="s">
        <v>509</v>
      </c>
      <c r="G307" s="248"/>
      <c r="H307" s="252">
        <v>426.493</v>
      </c>
      <c r="I307" s="253"/>
      <c r="J307" s="248"/>
      <c r="K307" s="248"/>
      <c r="L307" s="254"/>
      <c r="M307" s="255"/>
      <c r="N307" s="256"/>
      <c r="O307" s="256"/>
      <c r="P307" s="256"/>
      <c r="Q307" s="256"/>
      <c r="R307" s="256"/>
      <c r="S307" s="256"/>
      <c r="T307" s="257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8" t="s">
        <v>177</v>
      </c>
      <c r="AU307" s="258" t="s">
        <v>86</v>
      </c>
      <c r="AV307" s="13" t="s">
        <v>86</v>
      </c>
      <c r="AW307" s="13" t="s">
        <v>4</v>
      </c>
      <c r="AX307" s="13" t="s">
        <v>84</v>
      </c>
      <c r="AY307" s="258" t="s">
        <v>153</v>
      </c>
    </row>
    <row r="308" s="2" customFormat="1">
      <c r="A308" s="38"/>
      <c r="B308" s="39"/>
      <c r="C308" s="234" t="s">
        <v>510</v>
      </c>
      <c r="D308" s="234" t="s">
        <v>155</v>
      </c>
      <c r="E308" s="235" t="s">
        <v>511</v>
      </c>
      <c r="F308" s="236" t="s">
        <v>512</v>
      </c>
      <c r="G308" s="237" t="s">
        <v>211</v>
      </c>
      <c r="H308" s="238">
        <v>22.446999999999999</v>
      </c>
      <c r="I308" s="239"/>
      <c r="J308" s="240">
        <f>ROUND(I308*H308,2)</f>
        <v>0</v>
      </c>
      <c r="K308" s="236" t="s">
        <v>159</v>
      </c>
      <c r="L308" s="44"/>
      <c r="M308" s="241" t="s">
        <v>1</v>
      </c>
      <c r="N308" s="242" t="s">
        <v>41</v>
      </c>
      <c r="O308" s="91"/>
      <c r="P308" s="243">
        <f>O308*H308</f>
        <v>0</v>
      </c>
      <c r="Q308" s="243">
        <v>0</v>
      </c>
      <c r="R308" s="243">
        <f>Q308*H308</f>
        <v>0</v>
      </c>
      <c r="S308" s="243">
        <v>0</v>
      </c>
      <c r="T308" s="244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45" t="s">
        <v>160</v>
      </c>
      <c r="AT308" s="245" t="s">
        <v>155</v>
      </c>
      <c r="AU308" s="245" t="s">
        <v>86</v>
      </c>
      <c r="AY308" s="17" t="s">
        <v>153</v>
      </c>
      <c r="BE308" s="246">
        <f>IF(N308="základní",J308,0)</f>
        <v>0</v>
      </c>
      <c r="BF308" s="246">
        <f>IF(N308="snížená",J308,0)</f>
        <v>0</v>
      </c>
      <c r="BG308" s="246">
        <f>IF(N308="zákl. přenesená",J308,0)</f>
        <v>0</v>
      </c>
      <c r="BH308" s="246">
        <f>IF(N308="sníž. přenesená",J308,0)</f>
        <v>0</v>
      </c>
      <c r="BI308" s="246">
        <f>IF(N308="nulová",J308,0)</f>
        <v>0</v>
      </c>
      <c r="BJ308" s="17" t="s">
        <v>84</v>
      </c>
      <c r="BK308" s="246">
        <f>ROUND(I308*H308,2)</f>
        <v>0</v>
      </c>
      <c r="BL308" s="17" t="s">
        <v>160</v>
      </c>
      <c r="BM308" s="245" t="s">
        <v>513</v>
      </c>
    </row>
    <row r="309" s="2" customFormat="1">
      <c r="A309" s="38"/>
      <c r="B309" s="39"/>
      <c r="C309" s="234" t="s">
        <v>514</v>
      </c>
      <c r="D309" s="234" t="s">
        <v>155</v>
      </c>
      <c r="E309" s="235" t="s">
        <v>515</v>
      </c>
      <c r="F309" s="236" t="s">
        <v>516</v>
      </c>
      <c r="G309" s="237" t="s">
        <v>211</v>
      </c>
      <c r="H309" s="238">
        <v>22.446999999999999</v>
      </c>
      <c r="I309" s="239"/>
      <c r="J309" s="240">
        <f>ROUND(I309*H309,2)</f>
        <v>0</v>
      </c>
      <c r="K309" s="236" t="s">
        <v>159</v>
      </c>
      <c r="L309" s="44"/>
      <c r="M309" s="241" t="s">
        <v>1</v>
      </c>
      <c r="N309" s="242" t="s">
        <v>41</v>
      </c>
      <c r="O309" s="91"/>
      <c r="P309" s="243">
        <f>O309*H309</f>
        <v>0</v>
      </c>
      <c r="Q309" s="243">
        <v>0</v>
      </c>
      <c r="R309" s="243">
        <f>Q309*H309</f>
        <v>0</v>
      </c>
      <c r="S309" s="243">
        <v>0</v>
      </c>
      <c r="T309" s="244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45" t="s">
        <v>160</v>
      </c>
      <c r="AT309" s="245" t="s">
        <v>155</v>
      </c>
      <c r="AU309" s="245" t="s">
        <v>86</v>
      </c>
      <c r="AY309" s="17" t="s">
        <v>153</v>
      </c>
      <c r="BE309" s="246">
        <f>IF(N309="základní",J309,0)</f>
        <v>0</v>
      </c>
      <c r="BF309" s="246">
        <f>IF(N309="snížená",J309,0)</f>
        <v>0</v>
      </c>
      <c r="BG309" s="246">
        <f>IF(N309="zákl. přenesená",J309,0)</f>
        <v>0</v>
      </c>
      <c r="BH309" s="246">
        <f>IF(N309="sníž. přenesená",J309,0)</f>
        <v>0</v>
      </c>
      <c r="BI309" s="246">
        <f>IF(N309="nulová",J309,0)</f>
        <v>0</v>
      </c>
      <c r="BJ309" s="17" t="s">
        <v>84</v>
      </c>
      <c r="BK309" s="246">
        <f>ROUND(I309*H309,2)</f>
        <v>0</v>
      </c>
      <c r="BL309" s="17" t="s">
        <v>160</v>
      </c>
      <c r="BM309" s="245" t="s">
        <v>517</v>
      </c>
    </row>
    <row r="310" s="2" customFormat="1" ht="44.25" customHeight="1">
      <c r="A310" s="38"/>
      <c r="B310" s="39"/>
      <c r="C310" s="234" t="s">
        <v>518</v>
      </c>
      <c r="D310" s="234" t="s">
        <v>155</v>
      </c>
      <c r="E310" s="235" t="s">
        <v>519</v>
      </c>
      <c r="F310" s="236" t="s">
        <v>520</v>
      </c>
      <c r="G310" s="237" t="s">
        <v>211</v>
      </c>
      <c r="H310" s="238">
        <v>47.182000000000002</v>
      </c>
      <c r="I310" s="239"/>
      <c r="J310" s="240">
        <f>ROUND(I310*H310,2)</f>
        <v>0</v>
      </c>
      <c r="K310" s="236" t="s">
        <v>159</v>
      </c>
      <c r="L310" s="44"/>
      <c r="M310" s="241" t="s">
        <v>1</v>
      </c>
      <c r="N310" s="242" t="s">
        <v>41</v>
      </c>
      <c r="O310" s="91"/>
      <c r="P310" s="243">
        <f>O310*H310</f>
        <v>0</v>
      </c>
      <c r="Q310" s="243">
        <v>0</v>
      </c>
      <c r="R310" s="243">
        <f>Q310*H310</f>
        <v>0</v>
      </c>
      <c r="S310" s="243">
        <v>0</v>
      </c>
      <c r="T310" s="244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45" t="s">
        <v>160</v>
      </c>
      <c r="AT310" s="245" t="s">
        <v>155</v>
      </c>
      <c r="AU310" s="245" t="s">
        <v>86</v>
      </c>
      <c r="AY310" s="17" t="s">
        <v>153</v>
      </c>
      <c r="BE310" s="246">
        <f>IF(N310="základní",J310,0)</f>
        <v>0</v>
      </c>
      <c r="BF310" s="246">
        <f>IF(N310="snížená",J310,0)</f>
        <v>0</v>
      </c>
      <c r="BG310" s="246">
        <f>IF(N310="zákl. přenesená",J310,0)</f>
        <v>0</v>
      </c>
      <c r="BH310" s="246">
        <f>IF(N310="sníž. přenesená",J310,0)</f>
        <v>0</v>
      </c>
      <c r="BI310" s="246">
        <f>IF(N310="nulová",J310,0)</f>
        <v>0</v>
      </c>
      <c r="BJ310" s="17" t="s">
        <v>84</v>
      </c>
      <c r="BK310" s="246">
        <f>ROUND(I310*H310,2)</f>
        <v>0</v>
      </c>
      <c r="BL310" s="17" t="s">
        <v>160</v>
      </c>
      <c r="BM310" s="245" t="s">
        <v>521</v>
      </c>
    </row>
    <row r="311" s="12" customFormat="1" ht="22.8" customHeight="1">
      <c r="A311" s="12"/>
      <c r="B311" s="218"/>
      <c r="C311" s="219"/>
      <c r="D311" s="220" t="s">
        <v>75</v>
      </c>
      <c r="E311" s="232" t="s">
        <v>522</v>
      </c>
      <c r="F311" s="232" t="s">
        <v>523</v>
      </c>
      <c r="G311" s="219"/>
      <c r="H311" s="219"/>
      <c r="I311" s="222"/>
      <c r="J311" s="233">
        <f>BK311</f>
        <v>0</v>
      </c>
      <c r="K311" s="219"/>
      <c r="L311" s="224"/>
      <c r="M311" s="225"/>
      <c r="N311" s="226"/>
      <c r="O311" s="226"/>
      <c r="P311" s="227">
        <f>P312</f>
        <v>0</v>
      </c>
      <c r="Q311" s="226"/>
      <c r="R311" s="227">
        <f>R312</f>
        <v>0</v>
      </c>
      <c r="S311" s="226"/>
      <c r="T311" s="228">
        <f>T312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229" t="s">
        <v>84</v>
      </c>
      <c r="AT311" s="230" t="s">
        <v>75</v>
      </c>
      <c r="AU311" s="230" t="s">
        <v>84</v>
      </c>
      <c r="AY311" s="229" t="s">
        <v>153</v>
      </c>
      <c r="BK311" s="231">
        <f>BK312</f>
        <v>0</v>
      </c>
    </row>
    <row r="312" s="2" customFormat="1">
      <c r="A312" s="38"/>
      <c r="B312" s="39"/>
      <c r="C312" s="234" t="s">
        <v>524</v>
      </c>
      <c r="D312" s="234" t="s">
        <v>155</v>
      </c>
      <c r="E312" s="235" t="s">
        <v>525</v>
      </c>
      <c r="F312" s="236" t="s">
        <v>526</v>
      </c>
      <c r="G312" s="237" t="s">
        <v>211</v>
      </c>
      <c r="H312" s="238">
        <v>312.58199999999999</v>
      </c>
      <c r="I312" s="239"/>
      <c r="J312" s="240">
        <f>ROUND(I312*H312,2)</f>
        <v>0</v>
      </c>
      <c r="K312" s="236" t="s">
        <v>159</v>
      </c>
      <c r="L312" s="44"/>
      <c r="M312" s="290" t="s">
        <v>1</v>
      </c>
      <c r="N312" s="291" t="s">
        <v>41</v>
      </c>
      <c r="O312" s="292"/>
      <c r="P312" s="293">
        <f>O312*H312</f>
        <v>0</v>
      </c>
      <c r="Q312" s="293">
        <v>0</v>
      </c>
      <c r="R312" s="293">
        <f>Q312*H312</f>
        <v>0</v>
      </c>
      <c r="S312" s="293">
        <v>0</v>
      </c>
      <c r="T312" s="294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45" t="s">
        <v>160</v>
      </c>
      <c r="AT312" s="245" t="s">
        <v>155</v>
      </c>
      <c r="AU312" s="245" t="s">
        <v>86</v>
      </c>
      <c r="AY312" s="17" t="s">
        <v>153</v>
      </c>
      <c r="BE312" s="246">
        <f>IF(N312="základní",J312,0)</f>
        <v>0</v>
      </c>
      <c r="BF312" s="246">
        <f>IF(N312="snížená",J312,0)</f>
        <v>0</v>
      </c>
      <c r="BG312" s="246">
        <f>IF(N312="zákl. přenesená",J312,0)</f>
        <v>0</v>
      </c>
      <c r="BH312" s="246">
        <f>IF(N312="sníž. přenesená",J312,0)</f>
        <v>0</v>
      </c>
      <c r="BI312" s="246">
        <f>IF(N312="nulová",J312,0)</f>
        <v>0</v>
      </c>
      <c r="BJ312" s="17" t="s">
        <v>84</v>
      </c>
      <c r="BK312" s="246">
        <f>ROUND(I312*H312,2)</f>
        <v>0</v>
      </c>
      <c r="BL312" s="17" t="s">
        <v>160</v>
      </c>
      <c r="BM312" s="245" t="s">
        <v>527</v>
      </c>
    </row>
    <row r="313" s="2" customFormat="1" ht="6.96" customHeight="1">
      <c r="A313" s="38"/>
      <c r="B313" s="66"/>
      <c r="C313" s="67"/>
      <c r="D313" s="67"/>
      <c r="E313" s="67"/>
      <c r="F313" s="67"/>
      <c r="G313" s="67"/>
      <c r="H313" s="67"/>
      <c r="I313" s="67"/>
      <c r="J313" s="67"/>
      <c r="K313" s="67"/>
      <c r="L313" s="44"/>
      <c r="M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</row>
  </sheetData>
  <sheetProtection sheet="1" autoFilter="0" formatColumns="0" formatRows="0" objects="1" scenarios="1" spinCount="100000" saltValue="YVhPRpTLsAgjMTv1mizr0KtYkjCIdDUG7ooCEK3W9JSAAux7Zer5Xn4bTmZGKDuRYfL7k+yDRKLx8yCrfAriaA==" hashValue="PMAAcGI3yK7JHCeeYGuAZSLqKHxyfHqBhArTQx1RZ6mVGcEQfUrf40cA2U1UGh8I6S18UVlurUnbSQUD5K3w/w==" algorithmName="SHA-512" password="CC35"/>
  <autoFilter ref="C131:K312"/>
  <mergeCells count="14">
    <mergeCell ref="E7:H7"/>
    <mergeCell ref="E9:H9"/>
    <mergeCell ref="E18:H18"/>
    <mergeCell ref="E27:H27"/>
    <mergeCell ref="E85:H85"/>
    <mergeCell ref="E87:H87"/>
    <mergeCell ref="D106:F106"/>
    <mergeCell ref="D107:F107"/>
    <mergeCell ref="D108:F108"/>
    <mergeCell ref="D109:F109"/>
    <mergeCell ref="D110:F11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</row>
    <row r="4" s="1" customFormat="1" ht="24.96" customHeight="1">
      <c r="B4" s="20"/>
      <c r="D4" s="139" t="s">
        <v>109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Stavba chodníku, přechodu pro chodce a parkovacích stání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113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528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14. 1. 2021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26</v>
      </c>
      <c r="F15" s="38"/>
      <c r="G15" s="38"/>
      <c r="H15" s="38"/>
      <c r="I15" s="141" t="s">
        <v>27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31</v>
      </c>
      <c r="F21" s="38"/>
      <c r="G21" s="38"/>
      <c r="H21" s="38"/>
      <c r="I21" s="141" t="s">
        <v>27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">
        <v>34</v>
      </c>
      <c r="F24" s="38"/>
      <c r="G24" s="38"/>
      <c r="H24" s="38"/>
      <c r="I24" s="141" t="s">
        <v>27</v>
      </c>
      <c r="J24" s="144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144" t="s">
        <v>115</v>
      </c>
      <c r="E30" s="38"/>
      <c r="F30" s="38"/>
      <c r="G30" s="38"/>
      <c r="H30" s="38"/>
      <c r="I30" s="38"/>
      <c r="J30" s="151">
        <f>J96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52" t="s">
        <v>116</v>
      </c>
      <c r="E31" s="38"/>
      <c r="F31" s="38"/>
      <c r="G31" s="38"/>
      <c r="H31" s="38"/>
      <c r="I31" s="38"/>
      <c r="J31" s="151">
        <f>J105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3" t="s">
        <v>36</v>
      </c>
      <c r="E32" s="38"/>
      <c r="F32" s="38"/>
      <c r="G32" s="38"/>
      <c r="H32" s="38"/>
      <c r="I32" s="38"/>
      <c r="J32" s="154">
        <f>ROUND(J30 + J31,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0"/>
      <c r="E33" s="150"/>
      <c r="F33" s="150"/>
      <c r="G33" s="150"/>
      <c r="H33" s="150"/>
      <c r="I33" s="150"/>
      <c r="J33" s="150"/>
      <c r="K33" s="150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5" t="s">
        <v>38</v>
      </c>
      <c r="G34" s="38"/>
      <c r="H34" s="38"/>
      <c r="I34" s="155" t="s">
        <v>37</v>
      </c>
      <c r="J34" s="155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6" t="s">
        <v>40</v>
      </c>
      <c r="E35" s="141" t="s">
        <v>41</v>
      </c>
      <c r="F35" s="157">
        <f>ROUND((SUM(BE105:BE112) + SUM(BE132:BE193)),  2)</f>
        <v>0</v>
      </c>
      <c r="G35" s="38"/>
      <c r="H35" s="38"/>
      <c r="I35" s="158">
        <v>0.20999999999999999</v>
      </c>
      <c r="J35" s="157">
        <f>ROUND(((SUM(BE105:BE112) + SUM(BE132:BE193))*I35),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1" t="s">
        <v>42</v>
      </c>
      <c r="F36" s="157">
        <f>ROUND((SUM(BF105:BF112) + SUM(BF132:BF193)),  2)</f>
        <v>0</v>
      </c>
      <c r="G36" s="38"/>
      <c r="H36" s="38"/>
      <c r="I36" s="158">
        <v>0.14999999999999999</v>
      </c>
      <c r="J36" s="157">
        <f>ROUND(((SUM(BF105:BF112) + SUM(BF132:BF193))*I36),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43</v>
      </c>
      <c r="F37" s="157">
        <f>ROUND((SUM(BG105:BG112) + SUM(BG132:BG193)),  2)</f>
        <v>0</v>
      </c>
      <c r="G37" s="38"/>
      <c r="H37" s="38"/>
      <c r="I37" s="158">
        <v>0.20999999999999999</v>
      </c>
      <c r="J37" s="157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1" t="s">
        <v>44</v>
      </c>
      <c r="F38" s="157">
        <f>ROUND((SUM(BH105:BH112) + SUM(BH132:BH193)),  2)</f>
        <v>0</v>
      </c>
      <c r="G38" s="38"/>
      <c r="H38" s="38"/>
      <c r="I38" s="158">
        <v>0.14999999999999999</v>
      </c>
      <c r="J38" s="157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1" t="s">
        <v>45</v>
      </c>
      <c r="F39" s="157">
        <f>ROUND((SUM(BI105:BI112) + SUM(BI132:BI193)),  2)</f>
        <v>0</v>
      </c>
      <c r="G39" s="38"/>
      <c r="H39" s="38"/>
      <c r="I39" s="158">
        <v>0</v>
      </c>
      <c r="J39" s="157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9"/>
      <c r="D41" s="160" t="s">
        <v>46</v>
      </c>
      <c r="E41" s="161"/>
      <c r="F41" s="161"/>
      <c r="G41" s="162" t="s">
        <v>47</v>
      </c>
      <c r="H41" s="163" t="s">
        <v>48</v>
      </c>
      <c r="I41" s="161"/>
      <c r="J41" s="164">
        <f>SUM(J32:J39)</f>
        <v>0</v>
      </c>
      <c r="K41" s="165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6" t="s">
        <v>49</v>
      </c>
      <c r="E50" s="167"/>
      <c r="F50" s="167"/>
      <c r="G50" s="166" t="s">
        <v>50</v>
      </c>
      <c r="H50" s="167"/>
      <c r="I50" s="167"/>
      <c r="J50" s="167"/>
      <c r="K50" s="167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8" t="s">
        <v>51</v>
      </c>
      <c r="E61" s="169"/>
      <c r="F61" s="170" t="s">
        <v>52</v>
      </c>
      <c r="G61" s="168" t="s">
        <v>51</v>
      </c>
      <c r="H61" s="169"/>
      <c r="I61" s="169"/>
      <c r="J61" s="171" t="s">
        <v>52</v>
      </c>
      <c r="K61" s="169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6" t="s">
        <v>53</v>
      </c>
      <c r="E65" s="172"/>
      <c r="F65" s="172"/>
      <c r="G65" s="166" t="s">
        <v>54</v>
      </c>
      <c r="H65" s="172"/>
      <c r="I65" s="172"/>
      <c r="J65" s="172"/>
      <c r="K65" s="172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8" t="s">
        <v>51</v>
      </c>
      <c r="E76" s="169"/>
      <c r="F76" s="170" t="s">
        <v>52</v>
      </c>
      <c r="G76" s="168" t="s">
        <v>51</v>
      </c>
      <c r="H76" s="169"/>
      <c r="I76" s="169"/>
      <c r="J76" s="171" t="s">
        <v>52</v>
      </c>
      <c r="K76" s="169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5"/>
      <c r="C81" s="176"/>
      <c r="D81" s="176"/>
      <c r="E81" s="176"/>
      <c r="F81" s="176"/>
      <c r="G81" s="176"/>
      <c r="H81" s="176"/>
      <c r="I81" s="176"/>
      <c r="J81" s="176"/>
      <c r="K81" s="176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7" t="str">
        <f>E7</f>
        <v>Stavba chodníku, přechodu pro chodce a parkovacích stání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02 - SO 02 Přechod pro chodce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Nové Město na Moravě</v>
      </c>
      <c r="G89" s="40"/>
      <c r="H89" s="40"/>
      <c r="I89" s="32" t="s">
        <v>22</v>
      </c>
      <c r="J89" s="79" t="str">
        <f>IF(J12="","",J12)</f>
        <v>14. 1. 2021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Nové Město na Moravě</v>
      </c>
      <c r="G91" s="40"/>
      <c r="H91" s="40"/>
      <c r="I91" s="32" t="s">
        <v>30</v>
      </c>
      <c r="J91" s="36" t="str">
        <f>E21</f>
        <v>Ing. arch. Jitka Bidlová Ph.D.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Ing. Tereza Synková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8" t="s">
        <v>118</v>
      </c>
      <c r="D94" s="179"/>
      <c r="E94" s="179"/>
      <c r="F94" s="179"/>
      <c r="G94" s="179"/>
      <c r="H94" s="179"/>
      <c r="I94" s="179"/>
      <c r="J94" s="180" t="s">
        <v>119</v>
      </c>
      <c r="K94" s="179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1" t="s">
        <v>120</v>
      </c>
      <c r="D96" s="40"/>
      <c r="E96" s="40"/>
      <c r="F96" s="40"/>
      <c r="G96" s="40"/>
      <c r="H96" s="40"/>
      <c r="I96" s="40"/>
      <c r="J96" s="110">
        <f>J132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9" customFormat="1" ht="24.96" customHeight="1">
      <c r="A97" s="9"/>
      <c r="B97" s="182"/>
      <c r="C97" s="183"/>
      <c r="D97" s="184" t="s">
        <v>122</v>
      </c>
      <c r="E97" s="185"/>
      <c r="F97" s="185"/>
      <c r="G97" s="185"/>
      <c r="H97" s="185"/>
      <c r="I97" s="185"/>
      <c r="J97" s="186">
        <f>J133</f>
        <v>0</v>
      </c>
      <c r="K97" s="183"/>
      <c r="L97" s="18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8"/>
      <c r="C98" s="189"/>
      <c r="D98" s="190" t="s">
        <v>123</v>
      </c>
      <c r="E98" s="191"/>
      <c r="F98" s="191"/>
      <c r="G98" s="191"/>
      <c r="H98" s="191"/>
      <c r="I98" s="191"/>
      <c r="J98" s="192">
        <f>J134</f>
        <v>0</v>
      </c>
      <c r="K98" s="189"/>
      <c r="L98" s="19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8"/>
      <c r="C99" s="189"/>
      <c r="D99" s="190" t="s">
        <v>124</v>
      </c>
      <c r="E99" s="191"/>
      <c r="F99" s="191"/>
      <c r="G99" s="191"/>
      <c r="H99" s="191"/>
      <c r="I99" s="191"/>
      <c r="J99" s="192">
        <f>J158</f>
        <v>0</v>
      </c>
      <c r="K99" s="189"/>
      <c r="L99" s="19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8"/>
      <c r="C100" s="189"/>
      <c r="D100" s="190" t="s">
        <v>125</v>
      </c>
      <c r="E100" s="191"/>
      <c r="F100" s="191"/>
      <c r="G100" s="191"/>
      <c r="H100" s="191"/>
      <c r="I100" s="191"/>
      <c r="J100" s="192">
        <f>J173</f>
        <v>0</v>
      </c>
      <c r="K100" s="189"/>
      <c r="L100" s="19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8"/>
      <c r="C101" s="189"/>
      <c r="D101" s="190" t="s">
        <v>126</v>
      </c>
      <c r="E101" s="191"/>
      <c r="F101" s="191"/>
      <c r="G101" s="191"/>
      <c r="H101" s="191"/>
      <c r="I101" s="191"/>
      <c r="J101" s="192">
        <f>J186</f>
        <v>0</v>
      </c>
      <c r="K101" s="189"/>
      <c r="L101" s="19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8"/>
      <c r="C102" s="189"/>
      <c r="D102" s="190" t="s">
        <v>127</v>
      </c>
      <c r="E102" s="191"/>
      <c r="F102" s="191"/>
      <c r="G102" s="191"/>
      <c r="H102" s="191"/>
      <c r="I102" s="191"/>
      <c r="J102" s="192">
        <f>J192</f>
        <v>0</v>
      </c>
      <c r="K102" s="189"/>
      <c r="L102" s="19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9.28" customHeight="1">
      <c r="A105" s="38"/>
      <c r="B105" s="39"/>
      <c r="C105" s="181" t="s">
        <v>128</v>
      </c>
      <c r="D105" s="40"/>
      <c r="E105" s="40"/>
      <c r="F105" s="40"/>
      <c r="G105" s="40"/>
      <c r="H105" s="40"/>
      <c r="I105" s="40"/>
      <c r="J105" s="194">
        <f>ROUND(J106 + J107 + J108 + J109 + J110 + J111,2)</f>
        <v>0</v>
      </c>
      <c r="K105" s="40"/>
      <c r="L105" s="63"/>
      <c r="N105" s="195" t="s">
        <v>40</v>
      </c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8" customHeight="1">
      <c r="A106" s="38"/>
      <c r="B106" s="39"/>
      <c r="C106" s="40"/>
      <c r="D106" s="196" t="s">
        <v>129</v>
      </c>
      <c r="E106" s="197"/>
      <c r="F106" s="197"/>
      <c r="G106" s="40"/>
      <c r="H106" s="40"/>
      <c r="I106" s="40"/>
      <c r="J106" s="198">
        <v>0</v>
      </c>
      <c r="K106" s="40"/>
      <c r="L106" s="199"/>
      <c r="M106" s="200"/>
      <c r="N106" s="201" t="s">
        <v>41</v>
      </c>
      <c r="O106" s="200"/>
      <c r="P106" s="200"/>
      <c r="Q106" s="200"/>
      <c r="R106" s="200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0"/>
      <c r="AG106" s="200"/>
      <c r="AH106" s="200"/>
      <c r="AI106" s="200"/>
      <c r="AJ106" s="200"/>
      <c r="AK106" s="200"/>
      <c r="AL106" s="200"/>
      <c r="AM106" s="200"/>
      <c r="AN106" s="200"/>
      <c r="AO106" s="200"/>
      <c r="AP106" s="200"/>
      <c r="AQ106" s="200"/>
      <c r="AR106" s="200"/>
      <c r="AS106" s="200"/>
      <c r="AT106" s="200"/>
      <c r="AU106" s="200"/>
      <c r="AV106" s="200"/>
      <c r="AW106" s="200"/>
      <c r="AX106" s="200"/>
      <c r="AY106" s="203" t="s">
        <v>130</v>
      </c>
      <c r="AZ106" s="200"/>
      <c r="BA106" s="200"/>
      <c r="BB106" s="200"/>
      <c r="BC106" s="200"/>
      <c r="BD106" s="200"/>
      <c r="BE106" s="204">
        <f>IF(N106="základní",J106,0)</f>
        <v>0</v>
      </c>
      <c r="BF106" s="204">
        <f>IF(N106="snížená",J106,0)</f>
        <v>0</v>
      </c>
      <c r="BG106" s="204">
        <f>IF(N106="zákl. přenesená",J106,0)</f>
        <v>0</v>
      </c>
      <c r="BH106" s="204">
        <f>IF(N106="sníž. přenesená",J106,0)</f>
        <v>0</v>
      </c>
      <c r="BI106" s="204">
        <f>IF(N106="nulová",J106,0)</f>
        <v>0</v>
      </c>
      <c r="BJ106" s="203" t="s">
        <v>84</v>
      </c>
      <c r="BK106" s="200"/>
      <c r="BL106" s="200"/>
      <c r="BM106" s="200"/>
    </row>
    <row r="107" s="2" customFormat="1" ht="18" customHeight="1">
      <c r="A107" s="38"/>
      <c r="B107" s="39"/>
      <c r="C107" s="40"/>
      <c r="D107" s="196" t="s">
        <v>131</v>
      </c>
      <c r="E107" s="197"/>
      <c r="F107" s="197"/>
      <c r="G107" s="40"/>
      <c r="H107" s="40"/>
      <c r="I107" s="40"/>
      <c r="J107" s="198">
        <v>0</v>
      </c>
      <c r="K107" s="40"/>
      <c r="L107" s="199"/>
      <c r="M107" s="200"/>
      <c r="N107" s="201" t="s">
        <v>41</v>
      </c>
      <c r="O107" s="200"/>
      <c r="P107" s="200"/>
      <c r="Q107" s="200"/>
      <c r="R107" s="200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0"/>
      <c r="AG107" s="200"/>
      <c r="AH107" s="200"/>
      <c r="AI107" s="200"/>
      <c r="AJ107" s="200"/>
      <c r="AK107" s="200"/>
      <c r="AL107" s="200"/>
      <c r="AM107" s="200"/>
      <c r="AN107" s="200"/>
      <c r="AO107" s="200"/>
      <c r="AP107" s="200"/>
      <c r="AQ107" s="200"/>
      <c r="AR107" s="200"/>
      <c r="AS107" s="200"/>
      <c r="AT107" s="200"/>
      <c r="AU107" s="200"/>
      <c r="AV107" s="200"/>
      <c r="AW107" s="200"/>
      <c r="AX107" s="200"/>
      <c r="AY107" s="203" t="s">
        <v>130</v>
      </c>
      <c r="AZ107" s="200"/>
      <c r="BA107" s="200"/>
      <c r="BB107" s="200"/>
      <c r="BC107" s="200"/>
      <c r="BD107" s="200"/>
      <c r="BE107" s="204">
        <f>IF(N107="základní",J107,0)</f>
        <v>0</v>
      </c>
      <c r="BF107" s="204">
        <f>IF(N107="snížená",J107,0)</f>
        <v>0</v>
      </c>
      <c r="BG107" s="204">
        <f>IF(N107="zákl. přenesená",J107,0)</f>
        <v>0</v>
      </c>
      <c r="BH107" s="204">
        <f>IF(N107="sníž. přenesená",J107,0)</f>
        <v>0</v>
      </c>
      <c r="BI107" s="204">
        <f>IF(N107="nulová",J107,0)</f>
        <v>0</v>
      </c>
      <c r="BJ107" s="203" t="s">
        <v>84</v>
      </c>
      <c r="BK107" s="200"/>
      <c r="BL107" s="200"/>
      <c r="BM107" s="200"/>
    </row>
    <row r="108" s="2" customFormat="1" ht="18" customHeight="1">
      <c r="A108" s="38"/>
      <c r="B108" s="39"/>
      <c r="C108" s="40"/>
      <c r="D108" s="196" t="s">
        <v>132</v>
      </c>
      <c r="E108" s="197"/>
      <c r="F108" s="197"/>
      <c r="G108" s="40"/>
      <c r="H108" s="40"/>
      <c r="I108" s="40"/>
      <c r="J108" s="198">
        <v>0</v>
      </c>
      <c r="K108" s="40"/>
      <c r="L108" s="199"/>
      <c r="M108" s="200"/>
      <c r="N108" s="201" t="s">
        <v>41</v>
      </c>
      <c r="O108" s="200"/>
      <c r="P108" s="200"/>
      <c r="Q108" s="200"/>
      <c r="R108" s="200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0"/>
      <c r="AG108" s="200"/>
      <c r="AH108" s="200"/>
      <c r="AI108" s="200"/>
      <c r="AJ108" s="200"/>
      <c r="AK108" s="200"/>
      <c r="AL108" s="200"/>
      <c r="AM108" s="200"/>
      <c r="AN108" s="200"/>
      <c r="AO108" s="200"/>
      <c r="AP108" s="200"/>
      <c r="AQ108" s="200"/>
      <c r="AR108" s="200"/>
      <c r="AS108" s="200"/>
      <c r="AT108" s="200"/>
      <c r="AU108" s="200"/>
      <c r="AV108" s="200"/>
      <c r="AW108" s="200"/>
      <c r="AX108" s="200"/>
      <c r="AY108" s="203" t="s">
        <v>130</v>
      </c>
      <c r="AZ108" s="200"/>
      <c r="BA108" s="200"/>
      <c r="BB108" s="200"/>
      <c r="BC108" s="200"/>
      <c r="BD108" s="200"/>
      <c r="BE108" s="204">
        <f>IF(N108="základní",J108,0)</f>
        <v>0</v>
      </c>
      <c r="BF108" s="204">
        <f>IF(N108="snížená",J108,0)</f>
        <v>0</v>
      </c>
      <c r="BG108" s="204">
        <f>IF(N108="zákl. přenesená",J108,0)</f>
        <v>0</v>
      </c>
      <c r="BH108" s="204">
        <f>IF(N108="sníž. přenesená",J108,0)</f>
        <v>0</v>
      </c>
      <c r="BI108" s="204">
        <f>IF(N108="nulová",J108,0)</f>
        <v>0</v>
      </c>
      <c r="BJ108" s="203" t="s">
        <v>84</v>
      </c>
      <c r="BK108" s="200"/>
      <c r="BL108" s="200"/>
      <c r="BM108" s="200"/>
    </row>
    <row r="109" s="2" customFormat="1" ht="18" customHeight="1">
      <c r="A109" s="38"/>
      <c r="B109" s="39"/>
      <c r="C109" s="40"/>
      <c r="D109" s="196" t="s">
        <v>133</v>
      </c>
      <c r="E109" s="197"/>
      <c r="F109" s="197"/>
      <c r="G109" s="40"/>
      <c r="H109" s="40"/>
      <c r="I109" s="40"/>
      <c r="J109" s="198">
        <v>0</v>
      </c>
      <c r="K109" s="40"/>
      <c r="L109" s="199"/>
      <c r="M109" s="200"/>
      <c r="N109" s="201" t="s">
        <v>41</v>
      </c>
      <c r="O109" s="200"/>
      <c r="P109" s="200"/>
      <c r="Q109" s="200"/>
      <c r="R109" s="200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0"/>
      <c r="AG109" s="200"/>
      <c r="AH109" s="200"/>
      <c r="AI109" s="200"/>
      <c r="AJ109" s="200"/>
      <c r="AK109" s="200"/>
      <c r="AL109" s="200"/>
      <c r="AM109" s="200"/>
      <c r="AN109" s="200"/>
      <c r="AO109" s="200"/>
      <c r="AP109" s="200"/>
      <c r="AQ109" s="200"/>
      <c r="AR109" s="200"/>
      <c r="AS109" s="200"/>
      <c r="AT109" s="200"/>
      <c r="AU109" s="200"/>
      <c r="AV109" s="200"/>
      <c r="AW109" s="200"/>
      <c r="AX109" s="200"/>
      <c r="AY109" s="203" t="s">
        <v>130</v>
      </c>
      <c r="AZ109" s="200"/>
      <c r="BA109" s="200"/>
      <c r="BB109" s="200"/>
      <c r="BC109" s="200"/>
      <c r="BD109" s="200"/>
      <c r="BE109" s="204">
        <f>IF(N109="základní",J109,0)</f>
        <v>0</v>
      </c>
      <c r="BF109" s="204">
        <f>IF(N109="snížená",J109,0)</f>
        <v>0</v>
      </c>
      <c r="BG109" s="204">
        <f>IF(N109="zákl. přenesená",J109,0)</f>
        <v>0</v>
      </c>
      <c r="BH109" s="204">
        <f>IF(N109="sníž. přenesená",J109,0)</f>
        <v>0</v>
      </c>
      <c r="BI109" s="204">
        <f>IF(N109="nulová",J109,0)</f>
        <v>0</v>
      </c>
      <c r="BJ109" s="203" t="s">
        <v>84</v>
      </c>
      <c r="BK109" s="200"/>
      <c r="BL109" s="200"/>
      <c r="BM109" s="200"/>
    </row>
    <row r="110" s="2" customFormat="1" ht="18" customHeight="1">
      <c r="A110" s="38"/>
      <c r="B110" s="39"/>
      <c r="C110" s="40"/>
      <c r="D110" s="196" t="s">
        <v>134</v>
      </c>
      <c r="E110" s="197"/>
      <c r="F110" s="197"/>
      <c r="G110" s="40"/>
      <c r="H110" s="40"/>
      <c r="I110" s="40"/>
      <c r="J110" s="198">
        <v>0</v>
      </c>
      <c r="K110" s="40"/>
      <c r="L110" s="199"/>
      <c r="M110" s="200"/>
      <c r="N110" s="201" t="s">
        <v>41</v>
      </c>
      <c r="O110" s="200"/>
      <c r="P110" s="200"/>
      <c r="Q110" s="200"/>
      <c r="R110" s="200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0"/>
      <c r="AG110" s="200"/>
      <c r="AH110" s="200"/>
      <c r="AI110" s="200"/>
      <c r="AJ110" s="200"/>
      <c r="AK110" s="200"/>
      <c r="AL110" s="200"/>
      <c r="AM110" s="200"/>
      <c r="AN110" s="200"/>
      <c r="AO110" s="200"/>
      <c r="AP110" s="200"/>
      <c r="AQ110" s="200"/>
      <c r="AR110" s="200"/>
      <c r="AS110" s="200"/>
      <c r="AT110" s="200"/>
      <c r="AU110" s="200"/>
      <c r="AV110" s="200"/>
      <c r="AW110" s="200"/>
      <c r="AX110" s="200"/>
      <c r="AY110" s="203" t="s">
        <v>130</v>
      </c>
      <c r="AZ110" s="200"/>
      <c r="BA110" s="200"/>
      <c r="BB110" s="200"/>
      <c r="BC110" s="200"/>
      <c r="BD110" s="200"/>
      <c r="BE110" s="204">
        <f>IF(N110="základní",J110,0)</f>
        <v>0</v>
      </c>
      <c r="BF110" s="204">
        <f>IF(N110="snížená",J110,0)</f>
        <v>0</v>
      </c>
      <c r="BG110" s="204">
        <f>IF(N110="zákl. přenesená",J110,0)</f>
        <v>0</v>
      </c>
      <c r="BH110" s="204">
        <f>IF(N110="sníž. přenesená",J110,0)</f>
        <v>0</v>
      </c>
      <c r="BI110" s="204">
        <f>IF(N110="nulová",J110,0)</f>
        <v>0</v>
      </c>
      <c r="BJ110" s="203" t="s">
        <v>84</v>
      </c>
      <c r="BK110" s="200"/>
      <c r="BL110" s="200"/>
      <c r="BM110" s="200"/>
    </row>
    <row r="111" s="2" customFormat="1" ht="18" customHeight="1">
      <c r="A111" s="38"/>
      <c r="B111" s="39"/>
      <c r="C111" s="40"/>
      <c r="D111" s="197" t="s">
        <v>135</v>
      </c>
      <c r="E111" s="40"/>
      <c r="F111" s="40"/>
      <c r="G111" s="40"/>
      <c r="H111" s="40"/>
      <c r="I111" s="40"/>
      <c r="J111" s="198">
        <f>ROUND(J30*T111,2)</f>
        <v>0</v>
      </c>
      <c r="K111" s="40"/>
      <c r="L111" s="199"/>
      <c r="M111" s="200"/>
      <c r="N111" s="201" t="s">
        <v>41</v>
      </c>
      <c r="O111" s="200"/>
      <c r="P111" s="200"/>
      <c r="Q111" s="200"/>
      <c r="R111" s="200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0"/>
      <c r="AG111" s="200"/>
      <c r="AH111" s="200"/>
      <c r="AI111" s="200"/>
      <c r="AJ111" s="200"/>
      <c r="AK111" s="200"/>
      <c r="AL111" s="200"/>
      <c r="AM111" s="200"/>
      <c r="AN111" s="200"/>
      <c r="AO111" s="200"/>
      <c r="AP111" s="200"/>
      <c r="AQ111" s="200"/>
      <c r="AR111" s="200"/>
      <c r="AS111" s="200"/>
      <c r="AT111" s="200"/>
      <c r="AU111" s="200"/>
      <c r="AV111" s="200"/>
      <c r="AW111" s="200"/>
      <c r="AX111" s="200"/>
      <c r="AY111" s="203" t="s">
        <v>136</v>
      </c>
      <c r="AZ111" s="200"/>
      <c r="BA111" s="200"/>
      <c r="BB111" s="200"/>
      <c r="BC111" s="200"/>
      <c r="BD111" s="200"/>
      <c r="BE111" s="204">
        <f>IF(N111="základní",J111,0)</f>
        <v>0</v>
      </c>
      <c r="BF111" s="204">
        <f>IF(N111="snížená",J111,0)</f>
        <v>0</v>
      </c>
      <c r="BG111" s="204">
        <f>IF(N111="zákl. přenesená",J111,0)</f>
        <v>0</v>
      </c>
      <c r="BH111" s="204">
        <f>IF(N111="sníž. přenesená",J111,0)</f>
        <v>0</v>
      </c>
      <c r="BI111" s="204">
        <f>IF(N111="nulová",J111,0)</f>
        <v>0</v>
      </c>
      <c r="BJ111" s="203" t="s">
        <v>84</v>
      </c>
      <c r="BK111" s="200"/>
      <c r="BL111" s="200"/>
      <c r="BM111" s="200"/>
    </row>
    <row r="112" s="2" customForma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9.28" customHeight="1">
      <c r="A113" s="38"/>
      <c r="B113" s="39"/>
      <c r="C113" s="205" t="s">
        <v>137</v>
      </c>
      <c r="D113" s="179"/>
      <c r="E113" s="179"/>
      <c r="F113" s="179"/>
      <c r="G113" s="179"/>
      <c r="H113" s="179"/>
      <c r="I113" s="179"/>
      <c r="J113" s="206">
        <f>ROUND(J96+J105,2)</f>
        <v>0</v>
      </c>
      <c r="K113" s="17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66"/>
      <c r="C114" s="67"/>
      <c r="D114" s="67"/>
      <c r="E114" s="67"/>
      <c r="F114" s="67"/>
      <c r="G114" s="67"/>
      <c r="H114" s="67"/>
      <c r="I114" s="67"/>
      <c r="J114" s="67"/>
      <c r="K114" s="67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8" s="2" customFormat="1" ht="6.96" customHeight="1">
      <c r="A118" s="38"/>
      <c r="B118" s="68"/>
      <c r="C118" s="69"/>
      <c r="D118" s="69"/>
      <c r="E118" s="69"/>
      <c r="F118" s="69"/>
      <c r="G118" s="69"/>
      <c r="H118" s="69"/>
      <c r="I118" s="69"/>
      <c r="J118" s="69"/>
      <c r="K118" s="69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4.96" customHeight="1">
      <c r="A119" s="38"/>
      <c r="B119" s="39"/>
      <c r="C119" s="23" t="s">
        <v>138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16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40"/>
      <c r="D122" s="40"/>
      <c r="E122" s="177" t="str">
        <f>E7</f>
        <v>Stavba chodníku, přechodu pro chodce a parkovacích stání</v>
      </c>
      <c r="F122" s="32"/>
      <c r="G122" s="32"/>
      <c r="H122" s="32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113</v>
      </c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6.5" customHeight="1">
      <c r="A124" s="38"/>
      <c r="B124" s="39"/>
      <c r="C124" s="40"/>
      <c r="D124" s="40"/>
      <c r="E124" s="76" t="str">
        <f>E9</f>
        <v>02 - SO 02 Přechod pro chodce</v>
      </c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20</v>
      </c>
      <c r="D126" s="40"/>
      <c r="E126" s="40"/>
      <c r="F126" s="27" t="str">
        <f>F12</f>
        <v>Nové Město na Moravě</v>
      </c>
      <c r="G126" s="40"/>
      <c r="H126" s="40"/>
      <c r="I126" s="32" t="s">
        <v>22</v>
      </c>
      <c r="J126" s="79" t="str">
        <f>IF(J12="","",J12)</f>
        <v>14. 1. 2021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25.65" customHeight="1">
      <c r="A128" s="38"/>
      <c r="B128" s="39"/>
      <c r="C128" s="32" t="s">
        <v>24</v>
      </c>
      <c r="D128" s="40"/>
      <c r="E128" s="40"/>
      <c r="F128" s="27" t="str">
        <f>E15</f>
        <v>Město Nové Město na Moravě</v>
      </c>
      <c r="G128" s="40"/>
      <c r="H128" s="40"/>
      <c r="I128" s="32" t="s">
        <v>30</v>
      </c>
      <c r="J128" s="36" t="str">
        <f>E21</f>
        <v>Ing. arch. Jitka Bidlová Ph.D.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5.15" customHeight="1">
      <c r="A129" s="38"/>
      <c r="B129" s="39"/>
      <c r="C129" s="32" t="s">
        <v>28</v>
      </c>
      <c r="D129" s="40"/>
      <c r="E129" s="40"/>
      <c r="F129" s="27" t="str">
        <f>IF(E18="","",E18)</f>
        <v>Vyplň údaj</v>
      </c>
      <c r="G129" s="40"/>
      <c r="H129" s="40"/>
      <c r="I129" s="32" t="s">
        <v>33</v>
      </c>
      <c r="J129" s="36" t="str">
        <f>E24</f>
        <v>Ing. Tereza Synková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0.32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11" customFormat="1" ht="29.28" customHeight="1">
      <c r="A131" s="207"/>
      <c r="B131" s="208"/>
      <c r="C131" s="209" t="s">
        <v>139</v>
      </c>
      <c r="D131" s="210" t="s">
        <v>61</v>
      </c>
      <c r="E131" s="210" t="s">
        <v>57</v>
      </c>
      <c r="F131" s="210" t="s">
        <v>58</v>
      </c>
      <c r="G131" s="210" t="s">
        <v>140</v>
      </c>
      <c r="H131" s="210" t="s">
        <v>141</v>
      </c>
      <c r="I131" s="210" t="s">
        <v>142</v>
      </c>
      <c r="J131" s="210" t="s">
        <v>119</v>
      </c>
      <c r="K131" s="211" t="s">
        <v>143</v>
      </c>
      <c r="L131" s="212"/>
      <c r="M131" s="100" t="s">
        <v>1</v>
      </c>
      <c r="N131" s="101" t="s">
        <v>40</v>
      </c>
      <c r="O131" s="101" t="s">
        <v>144</v>
      </c>
      <c r="P131" s="101" t="s">
        <v>145</v>
      </c>
      <c r="Q131" s="101" t="s">
        <v>146</v>
      </c>
      <c r="R131" s="101" t="s">
        <v>147</v>
      </c>
      <c r="S131" s="101" t="s">
        <v>148</v>
      </c>
      <c r="T131" s="102" t="s">
        <v>149</v>
      </c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</row>
    <row r="132" s="2" customFormat="1" ht="22.8" customHeight="1">
      <c r="A132" s="38"/>
      <c r="B132" s="39"/>
      <c r="C132" s="107" t="s">
        <v>150</v>
      </c>
      <c r="D132" s="40"/>
      <c r="E132" s="40"/>
      <c r="F132" s="40"/>
      <c r="G132" s="40"/>
      <c r="H132" s="40"/>
      <c r="I132" s="40"/>
      <c r="J132" s="213">
        <f>BK132</f>
        <v>0</v>
      </c>
      <c r="K132" s="40"/>
      <c r="L132" s="44"/>
      <c r="M132" s="103"/>
      <c r="N132" s="214"/>
      <c r="O132" s="104"/>
      <c r="P132" s="215">
        <f>P133</f>
        <v>0</v>
      </c>
      <c r="Q132" s="104"/>
      <c r="R132" s="215">
        <f>R133</f>
        <v>55.657828000000002</v>
      </c>
      <c r="S132" s="104"/>
      <c r="T132" s="216">
        <f>T133</f>
        <v>5.5545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75</v>
      </c>
      <c r="AU132" s="17" t="s">
        <v>121</v>
      </c>
      <c r="BK132" s="217">
        <f>BK133</f>
        <v>0</v>
      </c>
    </row>
    <row r="133" s="12" customFormat="1" ht="25.92" customHeight="1">
      <c r="A133" s="12"/>
      <c r="B133" s="218"/>
      <c r="C133" s="219"/>
      <c r="D133" s="220" t="s">
        <v>75</v>
      </c>
      <c r="E133" s="221" t="s">
        <v>151</v>
      </c>
      <c r="F133" s="221" t="s">
        <v>152</v>
      </c>
      <c r="G133" s="219"/>
      <c r="H133" s="219"/>
      <c r="I133" s="222"/>
      <c r="J133" s="223">
        <f>BK133</f>
        <v>0</v>
      </c>
      <c r="K133" s="219"/>
      <c r="L133" s="224"/>
      <c r="M133" s="225"/>
      <c r="N133" s="226"/>
      <c r="O133" s="226"/>
      <c r="P133" s="227">
        <f>P134+P158+P173+P186+P192</f>
        <v>0</v>
      </c>
      <c r="Q133" s="226"/>
      <c r="R133" s="227">
        <f>R134+R158+R173+R186+R192</f>
        <v>55.657828000000002</v>
      </c>
      <c r="S133" s="226"/>
      <c r="T133" s="228">
        <f>T134+T158+T173+T186+T192</f>
        <v>5.5545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9" t="s">
        <v>84</v>
      </c>
      <c r="AT133" s="230" t="s">
        <v>75</v>
      </c>
      <c r="AU133" s="230" t="s">
        <v>76</v>
      </c>
      <c r="AY133" s="229" t="s">
        <v>153</v>
      </c>
      <c r="BK133" s="231">
        <f>BK134+BK158+BK173+BK186+BK192</f>
        <v>0</v>
      </c>
    </row>
    <row r="134" s="12" customFormat="1" ht="22.8" customHeight="1">
      <c r="A134" s="12"/>
      <c r="B134" s="218"/>
      <c r="C134" s="219"/>
      <c r="D134" s="220" t="s">
        <v>75</v>
      </c>
      <c r="E134" s="232" t="s">
        <v>84</v>
      </c>
      <c r="F134" s="232" t="s">
        <v>154</v>
      </c>
      <c r="G134" s="219"/>
      <c r="H134" s="219"/>
      <c r="I134" s="222"/>
      <c r="J134" s="233">
        <f>BK134</f>
        <v>0</v>
      </c>
      <c r="K134" s="219"/>
      <c r="L134" s="224"/>
      <c r="M134" s="225"/>
      <c r="N134" s="226"/>
      <c r="O134" s="226"/>
      <c r="P134" s="227">
        <f>SUM(P135:P157)</f>
        <v>0</v>
      </c>
      <c r="Q134" s="226"/>
      <c r="R134" s="227">
        <f>SUM(R135:R157)</f>
        <v>0.002898</v>
      </c>
      <c r="S134" s="226"/>
      <c r="T134" s="228">
        <f>SUM(T135:T157)</f>
        <v>5.5545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9" t="s">
        <v>84</v>
      </c>
      <c r="AT134" s="230" t="s">
        <v>75</v>
      </c>
      <c r="AU134" s="230" t="s">
        <v>84</v>
      </c>
      <c r="AY134" s="229" t="s">
        <v>153</v>
      </c>
      <c r="BK134" s="231">
        <f>SUM(BK135:BK157)</f>
        <v>0</v>
      </c>
    </row>
    <row r="135" s="2" customFormat="1">
      <c r="A135" s="38"/>
      <c r="B135" s="39"/>
      <c r="C135" s="234" t="s">
        <v>84</v>
      </c>
      <c r="D135" s="234" t="s">
        <v>155</v>
      </c>
      <c r="E135" s="235" t="s">
        <v>529</v>
      </c>
      <c r="F135" s="236" t="s">
        <v>530</v>
      </c>
      <c r="G135" s="237" t="s">
        <v>104</v>
      </c>
      <c r="H135" s="238">
        <v>48.299999999999997</v>
      </c>
      <c r="I135" s="239"/>
      <c r="J135" s="240">
        <f>ROUND(I135*H135,2)</f>
        <v>0</v>
      </c>
      <c r="K135" s="236" t="s">
        <v>159</v>
      </c>
      <c r="L135" s="44"/>
      <c r="M135" s="241" t="s">
        <v>1</v>
      </c>
      <c r="N135" s="242" t="s">
        <v>41</v>
      </c>
      <c r="O135" s="91"/>
      <c r="P135" s="243">
        <f>O135*H135</f>
        <v>0</v>
      </c>
      <c r="Q135" s="243">
        <v>6.0000000000000002E-05</v>
      </c>
      <c r="R135" s="243">
        <f>Q135*H135</f>
        <v>0.002898</v>
      </c>
      <c r="S135" s="243">
        <v>0.11500000000000001</v>
      </c>
      <c r="T135" s="244">
        <f>S135*H135</f>
        <v>5.5545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45" t="s">
        <v>160</v>
      </c>
      <c r="AT135" s="245" t="s">
        <v>155</v>
      </c>
      <c r="AU135" s="245" t="s">
        <v>86</v>
      </c>
      <c r="AY135" s="17" t="s">
        <v>153</v>
      </c>
      <c r="BE135" s="246">
        <f>IF(N135="základní",J135,0)</f>
        <v>0</v>
      </c>
      <c r="BF135" s="246">
        <f>IF(N135="snížená",J135,0)</f>
        <v>0</v>
      </c>
      <c r="BG135" s="246">
        <f>IF(N135="zákl. přenesená",J135,0)</f>
        <v>0</v>
      </c>
      <c r="BH135" s="246">
        <f>IF(N135="sníž. přenesená",J135,0)</f>
        <v>0</v>
      </c>
      <c r="BI135" s="246">
        <f>IF(N135="nulová",J135,0)</f>
        <v>0</v>
      </c>
      <c r="BJ135" s="17" t="s">
        <v>84</v>
      </c>
      <c r="BK135" s="246">
        <f>ROUND(I135*H135,2)</f>
        <v>0</v>
      </c>
      <c r="BL135" s="17" t="s">
        <v>160</v>
      </c>
      <c r="BM135" s="245" t="s">
        <v>531</v>
      </c>
    </row>
    <row r="136" s="13" customFormat="1">
      <c r="A136" s="13"/>
      <c r="B136" s="247"/>
      <c r="C136" s="248"/>
      <c r="D136" s="249" t="s">
        <v>177</v>
      </c>
      <c r="E136" s="250" t="s">
        <v>1</v>
      </c>
      <c r="F136" s="251" t="s">
        <v>532</v>
      </c>
      <c r="G136" s="248"/>
      <c r="H136" s="252">
        <v>48.299999999999997</v>
      </c>
      <c r="I136" s="253"/>
      <c r="J136" s="248"/>
      <c r="K136" s="248"/>
      <c r="L136" s="254"/>
      <c r="M136" s="255"/>
      <c r="N136" s="256"/>
      <c r="O136" s="256"/>
      <c r="P136" s="256"/>
      <c r="Q136" s="256"/>
      <c r="R136" s="256"/>
      <c r="S136" s="256"/>
      <c r="T136" s="25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8" t="s">
        <v>177</v>
      </c>
      <c r="AU136" s="258" t="s">
        <v>86</v>
      </c>
      <c r="AV136" s="13" t="s">
        <v>86</v>
      </c>
      <c r="AW136" s="13" t="s">
        <v>32</v>
      </c>
      <c r="AX136" s="13" t="s">
        <v>76</v>
      </c>
      <c r="AY136" s="258" t="s">
        <v>153</v>
      </c>
    </row>
    <row r="137" s="14" customFormat="1">
      <c r="A137" s="14"/>
      <c r="B137" s="259"/>
      <c r="C137" s="260"/>
      <c r="D137" s="249" t="s">
        <v>177</v>
      </c>
      <c r="E137" s="261" t="s">
        <v>1</v>
      </c>
      <c r="F137" s="262" t="s">
        <v>179</v>
      </c>
      <c r="G137" s="260"/>
      <c r="H137" s="263">
        <v>48.299999999999997</v>
      </c>
      <c r="I137" s="264"/>
      <c r="J137" s="260"/>
      <c r="K137" s="260"/>
      <c r="L137" s="265"/>
      <c r="M137" s="266"/>
      <c r="N137" s="267"/>
      <c r="O137" s="267"/>
      <c r="P137" s="267"/>
      <c r="Q137" s="267"/>
      <c r="R137" s="267"/>
      <c r="S137" s="267"/>
      <c r="T137" s="26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9" t="s">
        <v>177</v>
      </c>
      <c r="AU137" s="269" t="s">
        <v>86</v>
      </c>
      <c r="AV137" s="14" t="s">
        <v>160</v>
      </c>
      <c r="AW137" s="14" t="s">
        <v>32</v>
      </c>
      <c r="AX137" s="14" t="s">
        <v>84</v>
      </c>
      <c r="AY137" s="269" t="s">
        <v>153</v>
      </c>
    </row>
    <row r="138" s="2" customFormat="1" ht="33" customHeight="1">
      <c r="A138" s="38"/>
      <c r="B138" s="39"/>
      <c r="C138" s="234" t="s">
        <v>86</v>
      </c>
      <c r="D138" s="234" t="s">
        <v>155</v>
      </c>
      <c r="E138" s="235" t="s">
        <v>533</v>
      </c>
      <c r="F138" s="236" t="s">
        <v>534</v>
      </c>
      <c r="G138" s="237" t="s">
        <v>183</v>
      </c>
      <c r="H138" s="238">
        <v>19.32</v>
      </c>
      <c r="I138" s="239"/>
      <c r="J138" s="240">
        <f>ROUND(I138*H138,2)</f>
        <v>0</v>
      </c>
      <c r="K138" s="236" t="s">
        <v>159</v>
      </c>
      <c r="L138" s="44"/>
      <c r="M138" s="241" t="s">
        <v>1</v>
      </c>
      <c r="N138" s="242" t="s">
        <v>41</v>
      </c>
      <c r="O138" s="91"/>
      <c r="P138" s="243">
        <f>O138*H138</f>
        <v>0</v>
      </c>
      <c r="Q138" s="243">
        <v>0</v>
      </c>
      <c r="R138" s="243">
        <f>Q138*H138</f>
        <v>0</v>
      </c>
      <c r="S138" s="243">
        <v>0</v>
      </c>
      <c r="T138" s="24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45" t="s">
        <v>160</v>
      </c>
      <c r="AT138" s="245" t="s">
        <v>155</v>
      </c>
      <c r="AU138" s="245" t="s">
        <v>86</v>
      </c>
      <c r="AY138" s="17" t="s">
        <v>153</v>
      </c>
      <c r="BE138" s="246">
        <f>IF(N138="základní",J138,0)</f>
        <v>0</v>
      </c>
      <c r="BF138" s="246">
        <f>IF(N138="snížená",J138,0)</f>
        <v>0</v>
      </c>
      <c r="BG138" s="246">
        <f>IF(N138="zákl. přenesená",J138,0)</f>
        <v>0</v>
      </c>
      <c r="BH138" s="246">
        <f>IF(N138="sníž. přenesená",J138,0)</f>
        <v>0</v>
      </c>
      <c r="BI138" s="246">
        <f>IF(N138="nulová",J138,0)</f>
        <v>0</v>
      </c>
      <c r="BJ138" s="17" t="s">
        <v>84</v>
      </c>
      <c r="BK138" s="246">
        <f>ROUND(I138*H138,2)</f>
        <v>0</v>
      </c>
      <c r="BL138" s="17" t="s">
        <v>160</v>
      </c>
      <c r="BM138" s="245" t="s">
        <v>184</v>
      </c>
    </row>
    <row r="139" s="13" customFormat="1">
      <c r="A139" s="13"/>
      <c r="B139" s="247"/>
      <c r="C139" s="248"/>
      <c r="D139" s="249" t="s">
        <v>177</v>
      </c>
      <c r="E139" s="250" t="s">
        <v>1</v>
      </c>
      <c r="F139" s="251" t="s">
        <v>535</v>
      </c>
      <c r="G139" s="248"/>
      <c r="H139" s="252">
        <v>19.32</v>
      </c>
      <c r="I139" s="253"/>
      <c r="J139" s="248"/>
      <c r="K139" s="248"/>
      <c r="L139" s="254"/>
      <c r="M139" s="255"/>
      <c r="N139" s="256"/>
      <c r="O139" s="256"/>
      <c r="P139" s="256"/>
      <c r="Q139" s="256"/>
      <c r="R139" s="256"/>
      <c r="S139" s="256"/>
      <c r="T139" s="25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8" t="s">
        <v>177</v>
      </c>
      <c r="AU139" s="258" t="s">
        <v>86</v>
      </c>
      <c r="AV139" s="13" t="s">
        <v>86</v>
      </c>
      <c r="AW139" s="13" t="s">
        <v>32</v>
      </c>
      <c r="AX139" s="13" t="s">
        <v>76</v>
      </c>
      <c r="AY139" s="258" t="s">
        <v>153</v>
      </c>
    </row>
    <row r="140" s="14" customFormat="1">
      <c r="A140" s="14"/>
      <c r="B140" s="259"/>
      <c r="C140" s="260"/>
      <c r="D140" s="249" t="s">
        <v>177</v>
      </c>
      <c r="E140" s="261" t="s">
        <v>1</v>
      </c>
      <c r="F140" s="262" t="s">
        <v>179</v>
      </c>
      <c r="G140" s="260"/>
      <c r="H140" s="263">
        <v>19.32</v>
      </c>
      <c r="I140" s="264"/>
      <c r="J140" s="260"/>
      <c r="K140" s="260"/>
      <c r="L140" s="265"/>
      <c r="M140" s="266"/>
      <c r="N140" s="267"/>
      <c r="O140" s="267"/>
      <c r="P140" s="267"/>
      <c r="Q140" s="267"/>
      <c r="R140" s="267"/>
      <c r="S140" s="267"/>
      <c r="T140" s="26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9" t="s">
        <v>177</v>
      </c>
      <c r="AU140" s="269" t="s">
        <v>86</v>
      </c>
      <c r="AV140" s="14" t="s">
        <v>160</v>
      </c>
      <c r="AW140" s="14" t="s">
        <v>32</v>
      </c>
      <c r="AX140" s="14" t="s">
        <v>84</v>
      </c>
      <c r="AY140" s="269" t="s">
        <v>153</v>
      </c>
    </row>
    <row r="141" s="2" customFormat="1" ht="33" customHeight="1">
      <c r="A141" s="38"/>
      <c r="B141" s="39"/>
      <c r="C141" s="234" t="s">
        <v>165</v>
      </c>
      <c r="D141" s="234" t="s">
        <v>155</v>
      </c>
      <c r="E141" s="235" t="s">
        <v>536</v>
      </c>
      <c r="F141" s="236" t="s">
        <v>537</v>
      </c>
      <c r="G141" s="237" t="s">
        <v>183</v>
      </c>
      <c r="H141" s="238">
        <v>6</v>
      </c>
      <c r="I141" s="239"/>
      <c r="J141" s="240">
        <f>ROUND(I141*H141,2)</f>
        <v>0</v>
      </c>
      <c r="K141" s="236" t="s">
        <v>159</v>
      </c>
      <c r="L141" s="44"/>
      <c r="M141" s="241" t="s">
        <v>1</v>
      </c>
      <c r="N141" s="242" t="s">
        <v>41</v>
      </c>
      <c r="O141" s="91"/>
      <c r="P141" s="243">
        <f>O141*H141</f>
        <v>0</v>
      </c>
      <c r="Q141" s="243">
        <v>0</v>
      </c>
      <c r="R141" s="243">
        <f>Q141*H141</f>
        <v>0</v>
      </c>
      <c r="S141" s="243">
        <v>0</v>
      </c>
      <c r="T141" s="244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45" t="s">
        <v>160</v>
      </c>
      <c r="AT141" s="245" t="s">
        <v>155</v>
      </c>
      <c r="AU141" s="245" t="s">
        <v>86</v>
      </c>
      <c r="AY141" s="17" t="s">
        <v>153</v>
      </c>
      <c r="BE141" s="246">
        <f>IF(N141="základní",J141,0)</f>
        <v>0</v>
      </c>
      <c r="BF141" s="246">
        <f>IF(N141="snížená",J141,0)</f>
        <v>0</v>
      </c>
      <c r="BG141" s="246">
        <f>IF(N141="zákl. přenesená",J141,0)</f>
        <v>0</v>
      </c>
      <c r="BH141" s="246">
        <f>IF(N141="sníž. přenesená",J141,0)</f>
        <v>0</v>
      </c>
      <c r="BI141" s="246">
        <f>IF(N141="nulová",J141,0)</f>
        <v>0</v>
      </c>
      <c r="BJ141" s="17" t="s">
        <v>84</v>
      </c>
      <c r="BK141" s="246">
        <f>ROUND(I141*H141,2)</f>
        <v>0</v>
      </c>
      <c r="BL141" s="17" t="s">
        <v>160</v>
      </c>
      <c r="BM141" s="245" t="s">
        <v>192</v>
      </c>
    </row>
    <row r="142" s="13" customFormat="1">
      <c r="A142" s="13"/>
      <c r="B142" s="247"/>
      <c r="C142" s="248"/>
      <c r="D142" s="249" t="s">
        <v>177</v>
      </c>
      <c r="E142" s="250" t="s">
        <v>1</v>
      </c>
      <c r="F142" s="251" t="s">
        <v>538</v>
      </c>
      <c r="G142" s="248"/>
      <c r="H142" s="252">
        <v>6</v>
      </c>
      <c r="I142" s="253"/>
      <c r="J142" s="248"/>
      <c r="K142" s="248"/>
      <c r="L142" s="254"/>
      <c r="M142" s="255"/>
      <c r="N142" s="256"/>
      <c r="O142" s="256"/>
      <c r="P142" s="256"/>
      <c r="Q142" s="256"/>
      <c r="R142" s="256"/>
      <c r="S142" s="256"/>
      <c r="T142" s="25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8" t="s">
        <v>177</v>
      </c>
      <c r="AU142" s="258" t="s">
        <v>86</v>
      </c>
      <c r="AV142" s="13" t="s">
        <v>86</v>
      </c>
      <c r="AW142" s="13" t="s">
        <v>32</v>
      </c>
      <c r="AX142" s="13" t="s">
        <v>76</v>
      </c>
      <c r="AY142" s="258" t="s">
        <v>153</v>
      </c>
    </row>
    <row r="143" s="14" customFormat="1">
      <c r="A143" s="14"/>
      <c r="B143" s="259"/>
      <c r="C143" s="260"/>
      <c r="D143" s="249" t="s">
        <v>177</v>
      </c>
      <c r="E143" s="261" t="s">
        <v>1</v>
      </c>
      <c r="F143" s="262" t="s">
        <v>179</v>
      </c>
      <c r="G143" s="260"/>
      <c r="H143" s="263">
        <v>6</v>
      </c>
      <c r="I143" s="264"/>
      <c r="J143" s="260"/>
      <c r="K143" s="260"/>
      <c r="L143" s="265"/>
      <c r="M143" s="266"/>
      <c r="N143" s="267"/>
      <c r="O143" s="267"/>
      <c r="P143" s="267"/>
      <c r="Q143" s="267"/>
      <c r="R143" s="267"/>
      <c r="S143" s="267"/>
      <c r="T143" s="268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9" t="s">
        <v>177</v>
      </c>
      <c r="AU143" s="269" t="s">
        <v>86</v>
      </c>
      <c r="AV143" s="14" t="s">
        <v>160</v>
      </c>
      <c r="AW143" s="14" t="s">
        <v>32</v>
      </c>
      <c r="AX143" s="14" t="s">
        <v>84</v>
      </c>
      <c r="AY143" s="269" t="s">
        <v>153</v>
      </c>
    </row>
    <row r="144" s="2" customFormat="1" ht="33" customHeight="1">
      <c r="A144" s="38"/>
      <c r="B144" s="39"/>
      <c r="C144" s="234" t="s">
        <v>160</v>
      </c>
      <c r="D144" s="234" t="s">
        <v>155</v>
      </c>
      <c r="E144" s="235" t="s">
        <v>220</v>
      </c>
      <c r="F144" s="236" t="s">
        <v>221</v>
      </c>
      <c r="G144" s="237" t="s">
        <v>183</v>
      </c>
      <c r="H144" s="238">
        <v>25.32</v>
      </c>
      <c r="I144" s="239"/>
      <c r="J144" s="240">
        <f>ROUND(I144*H144,2)</f>
        <v>0</v>
      </c>
      <c r="K144" s="236" t="s">
        <v>159</v>
      </c>
      <c r="L144" s="44"/>
      <c r="M144" s="241" t="s">
        <v>1</v>
      </c>
      <c r="N144" s="242" t="s">
        <v>41</v>
      </c>
      <c r="O144" s="91"/>
      <c r="P144" s="243">
        <f>O144*H144</f>
        <v>0</v>
      </c>
      <c r="Q144" s="243">
        <v>0</v>
      </c>
      <c r="R144" s="243">
        <f>Q144*H144</f>
        <v>0</v>
      </c>
      <c r="S144" s="243">
        <v>0</v>
      </c>
      <c r="T144" s="244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45" t="s">
        <v>160</v>
      </c>
      <c r="AT144" s="245" t="s">
        <v>155</v>
      </c>
      <c r="AU144" s="245" t="s">
        <v>86</v>
      </c>
      <c r="AY144" s="17" t="s">
        <v>153</v>
      </c>
      <c r="BE144" s="246">
        <f>IF(N144="základní",J144,0)</f>
        <v>0</v>
      </c>
      <c r="BF144" s="246">
        <f>IF(N144="snížená",J144,0)</f>
        <v>0</v>
      </c>
      <c r="BG144" s="246">
        <f>IF(N144="zákl. přenesená",J144,0)</f>
        <v>0</v>
      </c>
      <c r="BH144" s="246">
        <f>IF(N144="sníž. přenesená",J144,0)</f>
        <v>0</v>
      </c>
      <c r="BI144" s="246">
        <f>IF(N144="nulová",J144,0)</f>
        <v>0</v>
      </c>
      <c r="BJ144" s="17" t="s">
        <v>84</v>
      </c>
      <c r="BK144" s="246">
        <f>ROUND(I144*H144,2)</f>
        <v>0</v>
      </c>
      <c r="BL144" s="17" t="s">
        <v>160</v>
      </c>
      <c r="BM144" s="245" t="s">
        <v>222</v>
      </c>
    </row>
    <row r="145" s="13" customFormat="1">
      <c r="A145" s="13"/>
      <c r="B145" s="247"/>
      <c r="C145" s="248"/>
      <c r="D145" s="249" t="s">
        <v>177</v>
      </c>
      <c r="E145" s="250" t="s">
        <v>1</v>
      </c>
      <c r="F145" s="251" t="s">
        <v>539</v>
      </c>
      <c r="G145" s="248"/>
      <c r="H145" s="252">
        <v>25.32</v>
      </c>
      <c r="I145" s="253"/>
      <c r="J145" s="248"/>
      <c r="K145" s="248"/>
      <c r="L145" s="254"/>
      <c r="M145" s="255"/>
      <c r="N145" s="256"/>
      <c r="O145" s="256"/>
      <c r="P145" s="256"/>
      <c r="Q145" s="256"/>
      <c r="R145" s="256"/>
      <c r="S145" s="256"/>
      <c r="T145" s="25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8" t="s">
        <v>177</v>
      </c>
      <c r="AU145" s="258" t="s">
        <v>86</v>
      </c>
      <c r="AV145" s="13" t="s">
        <v>86</v>
      </c>
      <c r="AW145" s="13" t="s">
        <v>32</v>
      </c>
      <c r="AX145" s="13" t="s">
        <v>76</v>
      </c>
      <c r="AY145" s="258" t="s">
        <v>153</v>
      </c>
    </row>
    <row r="146" s="14" customFormat="1">
      <c r="A146" s="14"/>
      <c r="B146" s="259"/>
      <c r="C146" s="260"/>
      <c r="D146" s="249" t="s">
        <v>177</v>
      </c>
      <c r="E146" s="261" t="s">
        <v>1</v>
      </c>
      <c r="F146" s="262" t="s">
        <v>179</v>
      </c>
      <c r="G146" s="260"/>
      <c r="H146" s="263">
        <v>25.32</v>
      </c>
      <c r="I146" s="264"/>
      <c r="J146" s="260"/>
      <c r="K146" s="260"/>
      <c r="L146" s="265"/>
      <c r="M146" s="266"/>
      <c r="N146" s="267"/>
      <c r="O146" s="267"/>
      <c r="P146" s="267"/>
      <c r="Q146" s="267"/>
      <c r="R146" s="267"/>
      <c r="S146" s="267"/>
      <c r="T146" s="268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9" t="s">
        <v>177</v>
      </c>
      <c r="AU146" s="269" t="s">
        <v>86</v>
      </c>
      <c r="AV146" s="14" t="s">
        <v>160</v>
      </c>
      <c r="AW146" s="14" t="s">
        <v>32</v>
      </c>
      <c r="AX146" s="14" t="s">
        <v>84</v>
      </c>
      <c r="AY146" s="269" t="s">
        <v>153</v>
      </c>
    </row>
    <row r="147" s="2" customFormat="1" ht="16.5" customHeight="1">
      <c r="A147" s="38"/>
      <c r="B147" s="39"/>
      <c r="C147" s="234" t="s">
        <v>173</v>
      </c>
      <c r="D147" s="234" t="s">
        <v>155</v>
      </c>
      <c r="E147" s="235" t="s">
        <v>228</v>
      </c>
      <c r="F147" s="236" t="s">
        <v>229</v>
      </c>
      <c r="G147" s="237" t="s">
        <v>183</v>
      </c>
      <c r="H147" s="238">
        <v>25.32</v>
      </c>
      <c r="I147" s="239"/>
      <c r="J147" s="240">
        <f>ROUND(I147*H147,2)</f>
        <v>0</v>
      </c>
      <c r="K147" s="236" t="s">
        <v>159</v>
      </c>
      <c r="L147" s="44"/>
      <c r="M147" s="241" t="s">
        <v>1</v>
      </c>
      <c r="N147" s="242" t="s">
        <v>41</v>
      </c>
      <c r="O147" s="91"/>
      <c r="P147" s="243">
        <f>O147*H147</f>
        <v>0</v>
      </c>
      <c r="Q147" s="243">
        <v>0</v>
      </c>
      <c r="R147" s="243">
        <f>Q147*H147</f>
        <v>0</v>
      </c>
      <c r="S147" s="243">
        <v>0</v>
      </c>
      <c r="T147" s="244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45" t="s">
        <v>160</v>
      </c>
      <c r="AT147" s="245" t="s">
        <v>155</v>
      </c>
      <c r="AU147" s="245" t="s">
        <v>86</v>
      </c>
      <c r="AY147" s="17" t="s">
        <v>153</v>
      </c>
      <c r="BE147" s="246">
        <f>IF(N147="základní",J147,0)</f>
        <v>0</v>
      </c>
      <c r="BF147" s="246">
        <f>IF(N147="snížená",J147,0)</f>
        <v>0</v>
      </c>
      <c r="BG147" s="246">
        <f>IF(N147="zákl. přenesená",J147,0)</f>
        <v>0</v>
      </c>
      <c r="BH147" s="246">
        <f>IF(N147="sníž. přenesená",J147,0)</f>
        <v>0</v>
      </c>
      <c r="BI147" s="246">
        <f>IF(N147="nulová",J147,0)</f>
        <v>0</v>
      </c>
      <c r="BJ147" s="17" t="s">
        <v>84</v>
      </c>
      <c r="BK147" s="246">
        <f>ROUND(I147*H147,2)</f>
        <v>0</v>
      </c>
      <c r="BL147" s="17" t="s">
        <v>160</v>
      </c>
      <c r="BM147" s="245" t="s">
        <v>230</v>
      </c>
    </row>
    <row r="148" s="2" customFormat="1" ht="33" customHeight="1">
      <c r="A148" s="38"/>
      <c r="B148" s="39"/>
      <c r="C148" s="234" t="s">
        <v>180</v>
      </c>
      <c r="D148" s="234" t="s">
        <v>155</v>
      </c>
      <c r="E148" s="235" t="s">
        <v>232</v>
      </c>
      <c r="F148" s="236" t="s">
        <v>233</v>
      </c>
      <c r="G148" s="237" t="s">
        <v>211</v>
      </c>
      <c r="H148" s="238">
        <v>50.640000000000001</v>
      </c>
      <c r="I148" s="239"/>
      <c r="J148" s="240">
        <f>ROUND(I148*H148,2)</f>
        <v>0</v>
      </c>
      <c r="K148" s="236" t="s">
        <v>159</v>
      </c>
      <c r="L148" s="44"/>
      <c r="M148" s="241" t="s">
        <v>1</v>
      </c>
      <c r="N148" s="242" t="s">
        <v>41</v>
      </c>
      <c r="O148" s="91"/>
      <c r="P148" s="243">
        <f>O148*H148</f>
        <v>0</v>
      </c>
      <c r="Q148" s="243">
        <v>0</v>
      </c>
      <c r="R148" s="243">
        <f>Q148*H148</f>
        <v>0</v>
      </c>
      <c r="S148" s="243">
        <v>0</v>
      </c>
      <c r="T148" s="244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45" t="s">
        <v>160</v>
      </c>
      <c r="AT148" s="245" t="s">
        <v>155</v>
      </c>
      <c r="AU148" s="245" t="s">
        <v>86</v>
      </c>
      <c r="AY148" s="17" t="s">
        <v>153</v>
      </c>
      <c r="BE148" s="246">
        <f>IF(N148="základní",J148,0)</f>
        <v>0</v>
      </c>
      <c r="BF148" s="246">
        <f>IF(N148="snížená",J148,0)</f>
        <v>0</v>
      </c>
      <c r="BG148" s="246">
        <f>IF(N148="zákl. přenesená",J148,0)</f>
        <v>0</v>
      </c>
      <c r="BH148" s="246">
        <f>IF(N148="sníž. přenesená",J148,0)</f>
        <v>0</v>
      </c>
      <c r="BI148" s="246">
        <f>IF(N148="nulová",J148,0)</f>
        <v>0</v>
      </c>
      <c r="BJ148" s="17" t="s">
        <v>84</v>
      </c>
      <c r="BK148" s="246">
        <f>ROUND(I148*H148,2)</f>
        <v>0</v>
      </c>
      <c r="BL148" s="17" t="s">
        <v>160</v>
      </c>
      <c r="BM148" s="245" t="s">
        <v>234</v>
      </c>
    </row>
    <row r="149" s="13" customFormat="1">
      <c r="A149" s="13"/>
      <c r="B149" s="247"/>
      <c r="C149" s="248"/>
      <c r="D149" s="249" t="s">
        <v>177</v>
      </c>
      <c r="E149" s="250" t="s">
        <v>1</v>
      </c>
      <c r="F149" s="251" t="s">
        <v>540</v>
      </c>
      <c r="G149" s="248"/>
      <c r="H149" s="252">
        <v>25.32</v>
      </c>
      <c r="I149" s="253"/>
      <c r="J149" s="248"/>
      <c r="K149" s="248"/>
      <c r="L149" s="254"/>
      <c r="M149" s="255"/>
      <c r="N149" s="256"/>
      <c r="O149" s="256"/>
      <c r="P149" s="256"/>
      <c r="Q149" s="256"/>
      <c r="R149" s="256"/>
      <c r="S149" s="256"/>
      <c r="T149" s="25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8" t="s">
        <v>177</v>
      </c>
      <c r="AU149" s="258" t="s">
        <v>86</v>
      </c>
      <c r="AV149" s="13" t="s">
        <v>86</v>
      </c>
      <c r="AW149" s="13" t="s">
        <v>32</v>
      </c>
      <c r="AX149" s="13" t="s">
        <v>76</v>
      </c>
      <c r="AY149" s="258" t="s">
        <v>153</v>
      </c>
    </row>
    <row r="150" s="14" customFormat="1">
      <c r="A150" s="14"/>
      <c r="B150" s="259"/>
      <c r="C150" s="260"/>
      <c r="D150" s="249" t="s">
        <v>177</v>
      </c>
      <c r="E150" s="261" t="s">
        <v>1</v>
      </c>
      <c r="F150" s="262" t="s">
        <v>179</v>
      </c>
      <c r="G150" s="260"/>
      <c r="H150" s="263">
        <v>25.32</v>
      </c>
      <c r="I150" s="264"/>
      <c r="J150" s="260"/>
      <c r="K150" s="260"/>
      <c r="L150" s="265"/>
      <c r="M150" s="266"/>
      <c r="N150" s="267"/>
      <c r="O150" s="267"/>
      <c r="P150" s="267"/>
      <c r="Q150" s="267"/>
      <c r="R150" s="267"/>
      <c r="S150" s="267"/>
      <c r="T150" s="26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9" t="s">
        <v>177</v>
      </c>
      <c r="AU150" s="269" t="s">
        <v>86</v>
      </c>
      <c r="AV150" s="14" t="s">
        <v>160</v>
      </c>
      <c r="AW150" s="14" t="s">
        <v>32</v>
      </c>
      <c r="AX150" s="14" t="s">
        <v>84</v>
      </c>
      <c r="AY150" s="269" t="s">
        <v>153</v>
      </c>
    </row>
    <row r="151" s="13" customFormat="1">
      <c r="A151" s="13"/>
      <c r="B151" s="247"/>
      <c r="C151" s="248"/>
      <c r="D151" s="249" t="s">
        <v>177</v>
      </c>
      <c r="E151" s="248"/>
      <c r="F151" s="251" t="s">
        <v>541</v>
      </c>
      <c r="G151" s="248"/>
      <c r="H151" s="252">
        <v>50.640000000000001</v>
      </c>
      <c r="I151" s="253"/>
      <c r="J151" s="248"/>
      <c r="K151" s="248"/>
      <c r="L151" s="254"/>
      <c r="M151" s="255"/>
      <c r="N151" s="256"/>
      <c r="O151" s="256"/>
      <c r="P151" s="256"/>
      <c r="Q151" s="256"/>
      <c r="R151" s="256"/>
      <c r="S151" s="256"/>
      <c r="T151" s="25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8" t="s">
        <v>177</v>
      </c>
      <c r="AU151" s="258" t="s">
        <v>86</v>
      </c>
      <c r="AV151" s="13" t="s">
        <v>86</v>
      </c>
      <c r="AW151" s="13" t="s">
        <v>4</v>
      </c>
      <c r="AX151" s="13" t="s">
        <v>84</v>
      </c>
      <c r="AY151" s="258" t="s">
        <v>153</v>
      </c>
    </row>
    <row r="152" s="2" customFormat="1">
      <c r="A152" s="38"/>
      <c r="B152" s="39"/>
      <c r="C152" s="234" t="s">
        <v>189</v>
      </c>
      <c r="D152" s="234" t="s">
        <v>155</v>
      </c>
      <c r="E152" s="235" t="s">
        <v>248</v>
      </c>
      <c r="F152" s="236" t="s">
        <v>249</v>
      </c>
      <c r="G152" s="237" t="s">
        <v>104</v>
      </c>
      <c r="H152" s="238">
        <v>48.299999999999997</v>
      </c>
      <c r="I152" s="239"/>
      <c r="J152" s="240">
        <f>ROUND(I152*H152,2)</f>
        <v>0</v>
      </c>
      <c r="K152" s="236" t="s">
        <v>159</v>
      </c>
      <c r="L152" s="44"/>
      <c r="M152" s="241" t="s">
        <v>1</v>
      </c>
      <c r="N152" s="242" t="s">
        <v>41</v>
      </c>
      <c r="O152" s="91"/>
      <c r="P152" s="243">
        <f>O152*H152</f>
        <v>0</v>
      </c>
      <c r="Q152" s="243">
        <v>0</v>
      </c>
      <c r="R152" s="243">
        <f>Q152*H152</f>
        <v>0</v>
      </c>
      <c r="S152" s="243">
        <v>0</v>
      </c>
      <c r="T152" s="244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45" t="s">
        <v>160</v>
      </c>
      <c r="AT152" s="245" t="s">
        <v>155</v>
      </c>
      <c r="AU152" s="245" t="s">
        <v>86</v>
      </c>
      <c r="AY152" s="17" t="s">
        <v>153</v>
      </c>
      <c r="BE152" s="246">
        <f>IF(N152="základní",J152,0)</f>
        <v>0</v>
      </c>
      <c r="BF152" s="246">
        <f>IF(N152="snížená",J152,0)</f>
        <v>0</v>
      </c>
      <c r="BG152" s="246">
        <f>IF(N152="zákl. přenesená",J152,0)</f>
        <v>0</v>
      </c>
      <c r="BH152" s="246">
        <f>IF(N152="sníž. přenesená",J152,0)</f>
        <v>0</v>
      </c>
      <c r="BI152" s="246">
        <f>IF(N152="nulová",J152,0)</f>
        <v>0</v>
      </c>
      <c r="BJ152" s="17" t="s">
        <v>84</v>
      </c>
      <c r="BK152" s="246">
        <f>ROUND(I152*H152,2)</f>
        <v>0</v>
      </c>
      <c r="BL152" s="17" t="s">
        <v>160</v>
      </c>
      <c r="BM152" s="245" t="s">
        <v>250</v>
      </c>
    </row>
    <row r="153" s="13" customFormat="1">
      <c r="A153" s="13"/>
      <c r="B153" s="247"/>
      <c r="C153" s="248"/>
      <c r="D153" s="249" t="s">
        <v>177</v>
      </c>
      <c r="E153" s="250" t="s">
        <v>1</v>
      </c>
      <c r="F153" s="251" t="s">
        <v>532</v>
      </c>
      <c r="G153" s="248"/>
      <c r="H153" s="252">
        <v>48.299999999999997</v>
      </c>
      <c r="I153" s="253"/>
      <c r="J153" s="248"/>
      <c r="K153" s="248"/>
      <c r="L153" s="254"/>
      <c r="M153" s="255"/>
      <c r="N153" s="256"/>
      <c r="O153" s="256"/>
      <c r="P153" s="256"/>
      <c r="Q153" s="256"/>
      <c r="R153" s="256"/>
      <c r="S153" s="256"/>
      <c r="T153" s="25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8" t="s">
        <v>177</v>
      </c>
      <c r="AU153" s="258" t="s">
        <v>86</v>
      </c>
      <c r="AV153" s="13" t="s">
        <v>86</v>
      </c>
      <c r="AW153" s="13" t="s">
        <v>32</v>
      </c>
      <c r="AX153" s="13" t="s">
        <v>76</v>
      </c>
      <c r="AY153" s="258" t="s">
        <v>153</v>
      </c>
    </row>
    <row r="154" s="14" customFormat="1">
      <c r="A154" s="14"/>
      <c r="B154" s="259"/>
      <c r="C154" s="260"/>
      <c r="D154" s="249" t="s">
        <v>177</v>
      </c>
      <c r="E154" s="261" t="s">
        <v>1</v>
      </c>
      <c r="F154" s="262" t="s">
        <v>179</v>
      </c>
      <c r="G154" s="260"/>
      <c r="H154" s="263">
        <v>48.299999999999997</v>
      </c>
      <c r="I154" s="264"/>
      <c r="J154" s="260"/>
      <c r="K154" s="260"/>
      <c r="L154" s="265"/>
      <c r="M154" s="266"/>
      <c r="N154" s="267"/>
      <c r="O154" s="267"/>
      <c r="P154" s="267"/>
      <c r="Q154" s="267"/>
      <c r="R154" s="267"/>
      <c r="S154" s="267"/>
      <c r="T154" s="26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9" t="s">
        <v>177</v>
      </c>
      <c r="AU154" s="269" t="s">
        <v>86</v>
      </c>
      <c r="AV154" s="14" t="s">
        <v>160</v>
      </c>
      <c r="AW154" s="14" t="s">
        <v>32</v>
      </c>
      <c r="AX154" s="14" t="s">
        <v>84</v>
      </c>
      <c r="AY154" s="269" t="s">
        <v>153</v>
      </c>
    </row>
    <row r="155" s="2" customFormat="1">
      <c r="A155" s="38"/>
      <c r="B155" s="39"/>
      <c r="C155" s="234" t="s">
        <v>194</v>
      </c>
      <c r="D155" s="234" t="s">
        <v>155</v>
      </c>
      <c r="E155" s="235" t="s">
        <v>267</v>
      </c>
      <c r="F155" s="236" t="s">
        <v>268</v>
      </c>
      <c r="G155" s="237" t="s">
        <v>104</v>
      </c>
      <c r="H155" s="238">
        <v>48.299999999999997</v>
      </c>
      <c r="I155" s="239"/>
      <c r="J155" s="240">
        <f>ROUND(I155*H155,2)</f>
        <v>0</v>
      </c>
      <c r="K155" s="236" t="s">
        <v>159</v>
      </c>
      <c r="L155" s="44"/>
      <c r="M155" s="241" t="s">
        <v>1</v>
      </c>
      <c r="N155" s="242" t="s">
        <v>41</v>
      </c>
      <c r="O155" s="91"/>
      <c r="P155" s="243">
        <f>O155*H155</f>
        <v>0</v>
      </c>
      <c r="Q155" s="243">
        <v>0</v>
      </c>
      <c r="R155" s="243">
        <f>Q155*H155</f>
        <v>0</v>
      </c>
      <c r="S155" s="243">
        <v>0</v>
      </c>
      <c r="T155" s="244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45" t="s">
        <v>160</v>
      </c>
      <c r="AT155" s="245" t="s">
        <v>155</v>
      </c>
      <c r="AU155" s="245" t="s">
        <v>86</v>
      </c>
      <c r="AY155" s="17" t="s">
        <v>153</v>
      </c>
      <c r="BE155" s="246">
        <f>IF(N155="základní",J155,0)</f>
        <v>0</v>
      </c>
      <c r="BF155" s="246">
        <f>IF(N155="snížená",J155,0)</f>
        <v>0</v>
      </c>
      <c r="BG155" s="246">
        <f>IF(N155="zákl. přenesená",J155,0)</f>
        <v>0</v>
      </c>
      <c r="BH155" s="246">
        <f>IF(N155="sníž. přenesená",J155,0)</f>
        <v>0</v>
      </c>
      <c r="BI155" s="246">
        <f>IF(N155="nulová",J155,0)</f>
        <v>0</v>
      </c>
      <c r="BJ155" s="17" t="s">
        <v>84</v>
      </c>
      <c r="BK155" s="246">
        <f>ROUND(I155*H155,2)</f>
        <v>0</v>
      </c>
      <c r="BL155" s="17" t="s">
        <v>160</v>
      </c>
      <c r="BM155" s="245" t="s">
        <v>269</v>
      </c>
    </row>
    <row r="156" s="13" customFormat="1">
      <c r="A156" s="13"/>
      <c r="B156" s="247"/>
      <c r="C156" s="248"/>
      <c r="D156" s="249" t="s">
        <v>177</v>
      </c>
      <c r="E156" s="250" t="s">
        <v>1</v>
      </c>
      <c r="F156" s="251" t="s">
        <v>532</v>
      </c>
      <c r="G156" s="248"/>
      <c r="H156" s="252">
        <v>48.299999999999997</v>
      </c>
      <c r="I156" s="253"/>
      <c r="J156" s="248"/>
      <c r="K156" s="248"/>
      <c r="L156" s="254"/>
      <c r="M156" s="255"/>
      <c r="N156" s="256"/>
      <c r="O156" s="256"/>
      <c r="P156" s="256"/>
      <c r="Q156" s="256"/>
      <c r="R156" s="256"/>
      <c r="S156" s="256"/>
      <c r="T156" s="25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8" t="s">
        <v>177</v>
      </c>
      <c r="AU156" s="258" t="s">
        <v>86</v>
      </c>
      <c r="AV156" s="13" t="s">
        <v>86</v>
      </c>
      <c r="AW156" s="13" t="s">
        <v>32</v>
      </c>
      <c r="AX156" s="13" t="s">
        <v>76</v>
      </c>
      <c r="AY156" s="258" t="s">
        <v>153</v>
      </c>
    </row>
    <row r="157" s="14" customFormat="1">
      <c r="A157" s="14"/>
      <c r="B157" s="259"/>
      <c r="C157" s="260"/>
      <c r="D157" s="249" t="s">
        <v>177</v>
      </c>
      <c r="E157" s="261" t="s">
        <v>1</v>
      </c>
      <c r="F157" s="262" t="s">
        <v>179</v>
      </c>
      <c r="G157" s="260"/>
      <c r="H157" s="263">
        <v>48.299999999999997</v>
      </c>
      <c r="I157" s="264"/>
      <c r="J157" s="260"/>
      <c r="K157" s="260"/>
      <c r="L157" s="265"/>
      <c r="M157" s="266"/>
      <c r="N157" s="267"/>
      <c r="O157" s="267"/>
      <c r="P157" s="267"/>
      <c r="Q157" s="267"/>
      <c r="R157" s="267"/>
      <c r="S157" s="267"/>
      <c r="T157" s="26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9" t="s">
        <v>177</v>
      </c>
      <c r="AU157" s="269" t="s">
        <v>86</v>
      </c>
      <c r="AV157" s="14" t="s">
        <v>160</v>
      </c>
      <c r="AW157" s="14" t="s">
        <v>32</v>
      </c>
      <c r="AX157" s="14" t="s">
        <v>84</v>
      </c>
      <c r="AY157" s="269" t="s">
        <v>153</v>
      </c>
    </row>
    <row r="158" s="12" customFormat="1" ht="22.8" customHeight="1">
      <c r="A158" s="12"/>
      <c r="B158" s="218"/>
      <c r="C158" s="219"/>
      <c r="D158" s="220" t="s">
        <v>75</v>
      </c>
      <c r="E158" s="232" t="s">
        <v>173</v>
      </c>
      <c r="F158" s="232" t="s">
        <v>300</v>
      </c>
      <c r="G158" s="219"/>
      <c r="H158" s="219"/>
      <c r="I158" s="222"/>
      <c r="J158" s="233">
        <f>BK158</f>
        <v>0</v>
      </c>
      <c r="K158" s="219"/>
      <c r="L158" s="224"/>
      <c r="M158" s="225"/>
      <c r="N158" s="226"/>
      <c r="O158" s="226"/>
      <c r="P158" s="227">
        <f>SUM(P159:P172)</f>
        <v>0</v>
      </c>
      <c r="Q158" s="226"/>
      <c r="R158" s="227">
        <f>SUM(R159:R172)</f>
        <v>51.225546000000001</v>
      </c>
      <c r="S158" s="226"/>
      <c r="T158" s="228">
        <f>SUM(T159:T172)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9" t="s">
        <v>84</v>
      </c>
      <c r="AT158" s="230" t="s">
        <v>75</v>
      </c>
      <c r="AU158" s="230" t="s">
        <v>84</v>
      </c>
      <c r="AY158" s="229" t="s">
        <v>153</v>
      </c>
      <c r="BK158" s="231">
        <f>SUM(BK159:BK172)</f>
        <v>0</v>
      </c>
    </row>
    <row r="159" s="2" customFormat="1" ht="16.5" customHeight="1">
      <c r="A159" s="38"/>
      <c r="B159" s="39"/>
      <c r="C159" s="234" t="s">
        <v>198</v>
      </c>
      <c r="D159" s="234" t="s">
        <v>155</v>
      </c>
      <c r="E159" s="235" t="s">
        <v>311</v>
      </c>
      <c r="F159" s="236" t="s">
        <v>312</v>
      </c>
      <c r="G159" s="237" t="s">
        <v>104</v>
      </c>
      <c r="H159" s="238">
        <v>84</v>
      </c>
      <c r="I159" s="239"/>
      <c r="J159" s="240">
        <f>ROUND(I159*H159,2)</f>
        <v>0</v>
      </c>
      <c r="K159" s="236" t="s">
        <v>159</v>
      </c>
      <c r="L159" s="44"/>
      <c r="M159" s="241" t="s">
        <v>1</v>
      </c>
      <c r="N159" s="242" t="s">
        <v>41</v>
      </c>
      <c r="O159" s="91"/>
      <c r="P159" s="243">
        <f>O159*H159</f>
        <v>0</v>
      </c>
      <c r="Q159" s="243">
        <v>0.46000000000000002</v>
      </c>
      <c r="R159" s="243">
        <f>Q159*H159</f>
        <v>38.640000000000001</v>
      </c>
      <c r="S159" s="243">
        <v>0</v>
      </c>
      <c r="T159" s="244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45" t="s">
        <v>160</v>
      </c>
      <c r="AT159" s="245" t="s">
        <v>155</v>
      </c>
      <c r="AU159" s="245" t="s">
        <v>86</v>
      </c>
      <c r="AY159" s="17" t="s">
        <v>153</v>
      </c>
      <c r="BE159" s="246">
        <f>IF(N159="základní",J159,0)</f>
        <v>0</v>
      </c>
      <c r="BF159" s="246">
        <f>IF(N159="snížená",J159,0)</f>
        <v>0</v>
      </c>
      <c r="BG159" s="246">
        <f>IF(N159="zákl. přenesená",J159,0)</f>
        <v>0</v>
      </c>
      <c r="BH159" s="246">
        <f>IF(N159="sníž. přenesená",J159,0)</f>
        <v>0</v>
      </c>
      <c r="BI159" s="246">
        <f>IF(N159="nulová",J159,0)</f>
        <v>0</v>
      </c>
      <c r="BJ159" s="17" t="s">
        <v>84</v>
      </c>
      <c r="BK159" s="246">
        <f>ROUND(I159*H159,2)</f>
        <v>0</v>
      </c>
      <c r="BL159" s="17" t="s">
        <v>160</v>
      </c>
      <c r="BM159" s="245" t="s">
        <v>542</v>
      </c>
    </row>
    <row r="160" s="13" customFormat="1">
      <c r="A160" s="13"/>
      <c r="B160" s="247"/>
      <c r="C160" s="248"/>
      <c r="D160" s="249" t="s">
        <v>177</v>
      </c>
      <c r="E160" s="250" t="s">
        <v>1</v>
      </c>
      <c r="F160" s="251" t="s">
        <v>543</v>
      </c>
      <c r="G160" s="248"/>
      <c r="H160" s="252">
        <v>35.200000000000003</v>
      </c>
      <c r="I160" s="253"/>
      <c r="J160" s="248"/>
      <c r="K160" s="248"/>
      <c r="L160" s="254"/>
      <c r="M160" s="255"/>
      <c r="N160" s="256"/>
      <c r="O160" s="256"/>
      <c r="P160" s="256"/>
      <c r="Q160" s="256"/>
      <c r="R160" s="256"/>
      <c r="S160" s="256"/>
      <c r="T160" s="25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8" t="s">
        <v>177</v>
      </c>
      <c r="AU160" s="258" t="s">
        <v>86</v>
      </c>
      <c r="AV160" s="13" t="s">
        <v>86</v>
      </c>
      <c r="AW160" s="13" t="s">
        <v>32</v>
      </c>
      <c r="AX160" s="13" t="s">
        <v>76</v>
      </c>
      <c r="AY160" s="258" t="s">
        <v>153</v>
      </c>
    </row>
    <row r="161" s="13" customFormat="1">
      <c r="A161" s="13"/>
      <c r="B161" s="247"/>
      <c r="C161" s="248"/>
      <c r="D161" s="249" t="s">
        <v>177</v>
      </c>
      <c r="E161" s="250" t="s">
        <v>1</v>
      </c>
      <c r="F161" s="251" t="s">
        <v>544</v>
      </c>
      <c r="G161" s="248"/>
      <c r="H161" s="252">
        <v>48.799999999999997</v>
      </c>
      <c r="I161" s="253"/>
      <c r="J161" s="248"/>
      <c r="K161" s="248"/>
      <c r="L161" s="254"/>
      <c r="M161" s="255"/>
      <c r="N161" s="256"/>
      <c r="O161" s="256"/>
      <c r="P161" s="256"/>
      <c r="Q161" s="256"/>
      <c r="R161" s="256"/>
      <c r="S161" s="256"/>
      <c r="T161" s="25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8" t="s">
        <v>177</v>
      </c>
      <c r="AU161" s="258" t="s">
        <v>86</v>
      </c>
      <c r="AV161" s="13" t="s">
        <v>86</v>
      </c>
      <c r="AW161" s="13" t="s">
        <v>32</v>
      </c>
      <c r="AX161" s="13" t="s">
        <v>76</v>
      </c>
      <c r="AY161" s="258" t="s">
        <v>153</v>
      </c>
    </row>
    <row r="162" s="14" customFormat="1">
      <c r="A162" s="14"/>
      <c r="B162" s="259"/>
      <c r="C162" s="260"/>
      <c r="D162" s="249" t="s">
        <v>177</v>
      </c>
      <c r="E162" s="261" t="s">
        <v>1</v>
      </c>
      <c r="F162" s="262" t="s">
        <v>179</v>
      </c>
      <c r="G162" s="260"/>
      <c r="H162" s="263">
        <v>84</v>
      </c>
      <c r="I162" s="264"/>
      <c r="J162" s="260"/>
      <c r="K162" s="260"/>
      <c r="L162" s="265"/>
      <c r="M162" s="266"/>
      <c r="N162" s="267"/>
      <c r="O162" s="267"/>
      <c r="P162" s="267"/>
      <c r="Q162" s="267"/>
      <c r="R162" s="267"/>
      <c r="S162" s="267"/>
      <c r="T162" s="26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9" t="s">
        <v>177</v>
      </c>
      <c r="AU162" s="269" t="s">
        <v>86</v>
      </c>
      <c r="AV162" s="14" t="s">
        <v>160</v>
      </c>
      <c r="AW162" s="14" t="s">
        <v>32</v>
      </c>
      <c r="AX162" s="14" t="s">
        <v>84</v>
      </c>
      <c r="AY162" s="269" t="s">
        <v>153</v>
      </c>
    </row>
    <row r="163" s="2" customFormat="1">
      <c r="A163" s="38"/>
      <c r="B163" s="39"/>
      <c r="C163" s="234" t="s">
        <v>204</v>
      </c>
      <c r="D163" s="234" t="s">
        <v>155</v>
      </c>
      <c r="E163" s="235" t="s">
        <v>545</v>
      </c>
      <c r="F163" s="236" t="s">
        <v>546</v>
      </c>
      <c r="G163" s="237" t="s">
        <v>104</v>
      </c>
      <c r="H163" s="238">
        <v>1.2</v>
      </c>
      <c r="I163" s="239"/>
      <c r="J163" s="240">
        <f>ROUND(I163*H163,2)</f>
        <v>0</v>
      </c>
      <c r="K163" s="236" t="s">
        <v>159</v>
      </c>
      <c r="L163" s="44"/>
      <c r="M163" s="241" t="s">
        <v>1</v>
      </c>
      <c r="N163" s="242" t="s">
        <v>41</v>
      </c>
      <c r="O163" s="91"/>
      <c r="P163" s="243">
        <f>O163*H163</f>
        <v>0</v>
      </c>
      <c r="Q163" s="243">
        <v>0.19536000000000001</v>
      </c>
      <c r="R163" s="243">
        <f>Q163*H163</f>
        <v>0.234432</v>
      </c>
      <c r="S163" s="243">
        <v>0</v>
      </c>
      <c r="T163" s="244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45" t="s">
        <v>160</v>
      </c>
      <c r="AT163" s="245" t="s">
        <v>155</v>
      </c>
      <c r="AU163" s="245" t="s">
        <v>86</v>
      </c>
      <c r="AY163" s="17" t="s">
        <v>153</v>
      </c>
      <c r="BE163" s="246">
        <f>IF(N163="základní",J163,0)</f>
        <v>0</v>
      </c>
      <c r="BF163" s="246">
        <f>IF(N163="snížená",J163,0)</f>
        <v>0</v>
      </c>
      <c r="BG163" s="246">
        <f>IF(N163="zákl. přenesená",J163,0)</f>
        <v>0</v>
      </c>
      <c r="BH163" s="246">
        <f>IF(N163="sníž. přenesená",J163,0)</f>
        <v>0</v>
      </c>
      <c r="BI163" s="246">
        <f>IF(N163="nulová",J163,0)</f>
        <v>0</v>
      </c>
      <c r="BJ163" s="17" t="s">
        <v>84</v>
      </c>
      <c r="BK163" s="246">
        <f>ROUND(I163*H163,2)</f>
        <v>0</v>
      </c>
      <c r="BL163" s="17" t="s">
        <v>160</v>
      </c>
      <c r="BM163" s="245" t="s">
        <v>547</v>
      </c>
    </row>
    <row r="164" s="13" customFormat="1">
      <c r="A164" s="13"/>
      <c r="B164" s="247"/>
      <c r="C164" s="248"/>
      <c r="D164" s="249" t="s">
        <v>177</v>
      </c>
      <c r="E164" s="250" t="s">
        <v>1</v>
      </c>
      <c r="F164" s="251" t="s">
        <v>548</v>
      </c>
      <c r="G164" s="248"/>
      <c r="H164" s="252">
        <v>1.2</v>
      </c>
      <c r="I164" s="253"/>
      <c r="J164" s="248"/>
      <c r="K164" s="248"/>
      <c r="L164" s="254"/>
      <c r="M164" s="255"/>
      <c r="N164" s="256"/>
      <c r="O164" s="256"/>
      <c r="P164" s="256"/>
      <c r="Q164" s="256"/>
      <c r="R164" s="256"/>
      <c r="S164" s="256"/>
      <c r="T164" s="25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8" t="s">
        <v>177</v>
      </c>
      <c r="AU164" s="258" t="s">
        <v>86</v>
      </c>
      <c r="AV164" s="13" t="s">
        <v>86</v>
      </c>
      <c r="AW164" s="13" t="s">
        <v>32</v>
      </c>
      <c r="AX164" s="13" t="s">
        <v>76</v>
      </c>
      <c r="AY164" s="258" t="s">
        <v>153</v>
      </c>
    </row>
    <row r="165" s="14" customFormat="1">
      <c r="A165" s="14"/>
      <c r="B165" s="259"/>
      <c r="C165" s="260"/>
      <c r="D165" s="249" t="s">
        <v>177</v>
      </c>
      <c r="E165" s="261" t="s">
        <v>1</v>
      </c>
      <c r="F165" s="262" t="s">
        <v>179</v>
      </c>
      <c r="G165" s="260"/>
      <c r="H165" s="263">
        <v>1.2</v>
      </c>
      <c r="I165" s="264"/>
      <c r="J165" s="260"/>
      <c r="K165" s="260"/>
      <c r="L165" s="265"/>
      <c r="M165" s="266"/>
      <c r="N165" s="267"/>
      <c r="O165" s="267"/>
      <c r="P165" s="267"/>
      <c r="Q165" s="267"/>
      <c r="R165" s="267"/>
      <c r="S165" s="267"/>
      <c r="T165" s="26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9" t="s">
        <v>177</v>
      </c>
      <c r="AU165" s="269" t="s">
        <v>86</v>
      </c>
      <c r="AV165" s="14" t="s">
        <v>160</v>
      </c>
      <c r="AW165" s="14" t="s">
        <v>32</v>
      </c>
      <c r="AX165" s="14" t="s">
        <v>84</v>
      </c>
      <c r="AY165" s="269" t="s">
        <v>153</v>
      </c>
    </row>
    <row r="166" s="2" customFormat="1" ht="16.5" customHeight="1">
      <c r="A166" s="38"/>
      <c r="B166" s="39"/>
      <c r="C166" s="270" t="s">
        <v>208</v>
      </c>
      <c r="D166" s="270" t="s">
        <v>199</v>
      </c>
      <c r="E166" s="271" t="s">
        <v>549</v>
      </c>
      <c r="F166" s="272" t="s">
        <v>550</v>
      </c>
      <c r="G166" s="273" t="s">
        <v>104</v>
      </c>
      <c r="H166" s="274">
        <v>1.212</v>
      </c>
      <c r="I166" s="275"/>
      <c r="J166" s="276">
        <f>ROUND(I166*H166,2)</f>
        <v>0</v>
      </c>
      <c r="K166" s="272" t="s">
        <v>159</v>
      </c>
      <c r="L166" s="277"/>
      <c r="M166" s="278" t="s">
        <v>1</v>
      </c>
      <c r="N166" s="279" t="s">
        <v>41</v>
      </c>
      <c r="O166" s="91"/>
      <c r="P166" s="243">
        <f>O166*H166</f>
        <v>0</v>
      </c>
      <c r="Q166" s="243">
        <v>0.41699999999999998</v>
      </c>
      <c r="R166" s="243">
        <f>Q166*H166</f>
        <v>0.50540399999999996</v>
      </c>
      <c r="S166" s="243">
        <v>0</v>
      </c>
      <c r="T166" s="244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45" t="s">
        <v>194</v>
      </c>
      <c r="AT166" s="245" t="s">
        <v>199</v>
      </c>
      <c r="AU166" s="245" t="s">
        <v>86</v>
      </c>
      <c r="AY166" s="17" t="s">
        <v>153</v>
      </c>
      <c r="BE166" s="246">
        <f>IF(N166="základní",J166,0)</f>
        <v>0</v>
      </c>
      <c r="BF166" s="246">
        <f>IF(N166="snížená",J166,0)</f>
        <v>0</v>
      </c>
      <c r="BG166" s="246">
        <f>IF(N166="zákl. přenesená",J166,0)</f>
        <v>0</v>
      </c>
      <c r="BH166" s="246">
        <f>IF(N166="sníž. přenesená",J166,0)</f>
        <v>0</v>
      </c>
      <c r="BI166" s="246">
        <f>IF(N166="nulová",J166,0)</f>
        <v>0</v>
      </c>
      <c r="BJ166" s="17" t="s">
        <v>84</v>
      </c>
      <c r="BK166" s="246">
        <f>ROUND(I166*H166,2)</f>
        <v>0</v>
      </c>
      <c r="BL166" s="17" t="s">
        <v>160</v>
      </c>
      <c r="BM166" s="245" t="s">
        <v>551</v>
      </c>
    </row>
    <row r="167" s="13" customFormat="1">
      <c r="A167" s="13"/>
      <c r="B167" s="247"/>
      <c r="C167" s="248"/>
      <c r="D167" s="249" t="s">
        <v>177</v>
      </c>
      <c r="E167" s="248"/>
      <c r="F167" s="251" t="s">
        <v>552</v>
      </c>
      <c r="G167" s="248"/>
      <c r="H167" s="252">
        <v>1.212</v>
      </c>
      <c r="I167" s="253"/>
      <c r="J167" s="248"/>
      <c r="K167" s="248"/>
      <c r="L167" s="254"/>
      <c r="M167" s="255"/>
      <c r="N167" s="256"/>
      <c r="O167" s="256"/>
      <c r="P167" s="256"/>
      <c r="Q167" s="256"/>
      <c r="R167" s="256"/>
      <c r="S167" s="256"/>
      <c r="T167" s="25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8" t="s">
        <v>177</v>
      </c>
      <c r="AU167" s="258" t="s">
        <v>86</v>
      </c>
      <c r="AV167" s="13" t="s">
        <v>86</v>
      </c>
      <c r="AW167" s="13" t="s">
        <v>4</v>
      </c>
      <c r="AX167" s="13" t="s">
        <v>84</v>
      </c>
      <c r="AY167" s="258" t="s">
        <v>153</v>
      </c>
    </row>
    <row r="168" s="2" customFormat="1" ht="33" customHeight="1">
      <c r="A168" s="38"/>
      <c r="B168" s="39"/>
      <c r="C168" s="234" t="s">
        <v>214</v>
      </c>
      <c r="D168" s="234" t="s">
        <v>155</v>
      </c>
      <c r="E168" s="235" t="s">
        <v>553</v>
      </c>
      <c r="F168" s="236" t="s">
        <v>554</v>
      </c>
      <c r="G168" s="237" t="s">
        <v>104</v>
      </c>
      <c r="H168" s="238">
        <v>43.799999999999997</v>
      </c>
      <c r="I168" s="239"/>
      <c r="J168" s="240">
        <f>ROUND(I168*H168,2)</f>
        <v>0</v>
      </c>
      <c r="K168" s="236" t="s">
        <v>1</v>
      </c>
      <c r="L168" s="44"/>
      <c r="M168" s="241" t="s">
        <v>1</v>
      </c>
      <c r="N168" s="242" t="s">
        <v>41</v>
      </c>
      <c r="O168" s="91"/>
      <c r="P168" s="243">
        <f>O168*H168</f>
        <v>0</v>
      </c>
      <c r="Q168" s="243">
        <v>0.085650000000000004</v>
      </c>
      <c r="R168" s="243">
        <f>Q168*H168</f>
        <v>3.7514699999999999</v>
      </c>
      <c r="S168" s="243">
        <v>0</v>
      </c>
      <c r="T168" s="244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45" t="s">
        <v>160</v>
      </c>
      <c r="AT168" s="245" t="s">
        <v>155</v>
      </c>
      <c r="AU168" s="245" t="s">
        <v>86</v>
      </c>
      <c r="AY168" s="17" t="s">
        <v>153</v>
      </c>
      <c r="BE168" s="246">
        <f>IF(N168="základní",J168,0)</f>
        <v>0</v>
      </c>
      <c r="BF168" s="246">
        <f>IF(N168="snížená",J168,0)</f>
        <v>0</v>
      </c>
      <c r="BG168" s="246">
        <f>IF(N168="zákl. přenesená",J168,0)</f>
        <v>0</v>
      </c>
      <c r="BH168" s="246">
        <f>IF(N168="sníž. přenesená",J168,0)</f>
        <v>0</v>
      </c>
      <c r="BI168" s="246">
        <f>IF(N168="nulová",J168,0)</f>
        <v>0</v>
      </c>
      <c r="BJ168" s="17" t="s">
        <v>84</v>
      </c>
      <c r="BK168" s="246">
        <f>ROUND(I168*H168,2)</f>
        <v>0</v>
      </c>
      <c r="BL168" s="17" t="s">
        <v>160</v>
      </c>
      <c r="BM168" s="245" t="s">
        <v>347</v>
      </c>
    </row>
    <row r="169" s="13" customFormat="1">
      <c r="A169" s="13"/>
      <c r="B169" s="247"/>
      <c r="C169" s="248"/>
      <c r="D169" s="249" t="s">
        <v>177</v>
      </c>
      <c r="E169" s="250" t="s">
        <v>1</v>
      </c>
      <c r="F169" s="251" t="s">
        <v>555</v>
      </c>
      <c r="G169" s="248"/>
      <c r="H169" s="252">
        <v>43.799999999999997</v>
      </c>
      <c r="I169" s="253"/>
      <c r="J169" s="248"/>
      <c r="K169" s="248"/>
      <c r="L169" s="254"/>
      <c r="M169" s="255"/>
      <c r="N169" s="256"/>
      <c r="O169" s="256"/>
      <c r="P169" s="256"/>
      <c r="Q169" s="256"/>
      <c r="R169" s="256"/>
      <c r="S169" s="256"/>
      <c r="T169" s="25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8" t="s">
        <v>177</v>
      </c>
      <c r="AU169" s="258" t="s">
        <v>86</v>
      </c>
      <c r="AV169" s="13" t="s">
        <v>86</v>
      </c>
      <c r="AW169" s="13" t="s">
        <v>32</v>
      </c>
      <c r="AX169" s="13" t="s">
        <v>76</v>
      </c>
      <c r="AY169" s="258" t="s">
        <v>153</v>
      </c>
    </row>
    <row r="170" s="14" customFormat="1">
      <c r="A170" s="14"/>
      <c r="B170" s="259"/>
      <c r="C170" s="260"/>
      <c r="D170" s="249" t="s">
        <v>177</v>
      </c>
      <c r="E170" s="261" t="s">
        <v>1</v>
      </c>
      <c r="F170" s="262" t="s">
        <v>179</v>
      </c>
      <c r="G170" s="260"/>
      <c r="H170" s="263">
        <v>43.799999999999997</v>
      </c>
      <c r="I170" s="264"/>
      <c r="J170" s="260"/>
      <c r="K170" s="260"/>
      <c r="L170" s="265"/>
      <c r="M170" s="266"/>
      <c r="N170" s="267"/>
      <c r="O170" s="267"/>
      <c r="P170" s="267"/>
      <c r="Q170" s="267"/>
      <c r="R170" s="267"/>
      <c r="S170" s="267"/>
      <c r="T170" s="26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9" t="s">
        <v>177</v>
      </c>
      <c r="AU170" s="269" t="s">
        <v>86</v>
      </c>
      <c r="AV170" s="14" t="s">
        <v>160</v>
      </c>
      <c r="AW170" s="14" t="s">
        <v>32</v>
      </c>
      <c r="AX170" s="14" t="s">
        <v>84</v>
      </c>
      <c r="AY170" s="269" t="s">
        <v>153</v>
      </c>
    </row>
    <row r="171" s="2" customFormat="1" ht="21.75" customHeight="1">
      <c r="A171" s="38"/>
      <c r="B171" s="39"/>
      <c r="C171" s="270" t="s">
        <v>219</v>
      </c>
      <c r="D171" s="270" t="s">
        <v>199</v>
      </c>
      <c r="E171" s="271" t="s">
        <v>556</v>
      </c>
      <c r="F171" s="272" t="s">
        <v>557</v>
      </c>
      <c r="G171" s="273" t="s">
        <v>104</v>
      </c>
      <c r="H171" s="274">
        <v>45.990000000000002</v>
      </c>
      <c r="I171" s="275"/>
      <c r="J171" s="276">
        <f>ROUND(I171*H171,2)</f>
        <v>0</v>
      </c>
      <c r="K171" s="272" t="s">
        <v>159</v>
      </c>
      <c r="L171" s="277"/>
      <c r="M171" s="278" t="s">
        <v>1</v>
      </c>
      <c r="N171" s="279" t="s">
        <v>41</v>
      </c>
      <c r="O171" s="91"/>
      <c r="P171" s="243">
        <f>O171*H171</f>
        <v>0</v>
      </c>
      <c r="Q171" s="243">
        <v>0.17599999999999999</v>
      </c>
      <c r="R171" s="243">
        <f>Q171*H171</f>
        <v>8.0942399999999992</v>
      </c>
      <c r="S171" s="243">
        <v>0</v>
      </c>
      <c r="T171" s="244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45" t="s">
        <v>194</v>
      </c>
      <c r="AT171" s="245" t="s">
        <v>199</v>
      </c>
      <c r="AU171" s="245" t="s">
        <v>86</v>
      </c>
      <c r="AY171" s="17" t="s">
        <v>153</v>
      </c>
      <c r="BE171" s="246">
        <f>IF(N171="základní",J171,0)</f>
        <v>0</v>
      </c>
      <c r="BF171" s="246">
        <f>IF(N171="snížená",J171,0)</f>
        <v>0</v>
      </c>
      <c r="BG171" s="246">
        <f>IF(N171="zákl. přenesená",J171,0)</f>
        <v>0</v>
      </c>
      <c r="BH171" s="246">
        <f>IF(N171="sníž. přenesená",J171,0)</f>
        <v>0</v>
      </c>
      <c r="BI171" s="246">
        <f>IF(N171="nulová",J171,0)</f>
        <v>0</v>
      </c>
      <c r="BJ171" s="17" t="s">
        <v>84</v>
      </c>
      <c r="BK171" s="246">
        <f>ROUND(I171*H171,2)</f>
        <v>0</v>
      </c>
      <c r="BL171" s="17" t="s">
        <v>160</v>
      </c>
      <c r="BM171" s="245" t="s">
        <v>558</v>
      </c>
    </row>
    <row r="172" s="13" customFormat="1">
      <c r="A172" s="13"/>
      <c r="B172" s="247"/>
      <c r="C172" s="248"/>
      <c r="D172" s="249" t="s">
        <v>177</v>
      </c>
      <c r="E172" s="248"/>
      <c r="F172" s="251" t="s">
        <v>559</v>
      </c>
      <c r="G172" s="248"/>
      <c r="H172" s="252">
        <v>45.990000000000002</v>
      </c>
      <c r="I172" s="253"/>
      <c r="J172" s="248"/>
      <c r="K172" s="248"/>
      <c r="L172" s="254"/>
      <c r="M172" s="255"/>
      <c r="N172" s="256"/>
      <c r="O172" s="256"/>
      <c r="P172" s="256"/>
      <c r="Q172" s="256"/>
      <c r="R172" s="256"/>
      <c r="S172" s="256"/>
      <c r="T172" s="25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8" t="s">
        <v>177</v>
      </c>
      <c r="AU172" s="258" t="s">
        <v>86</v>
      </c>
      <c r="AV172" s="13" t="s">
        <v>86</v>
      </c>
      <c r="AW172" s="13" t="s">
        <v>4</v>
      </c>
      <c r="AX172" s="13" t="s">
        <v>84</v>
      </c>
      <c r="AY172" s="258" t="s">
        <v>153</v>
      </c>
    </row>
    <row r="173" s="12" customFormat="1" ht="22.8" customHeight="1">
      <c r="A173" s="12"/>
      <c r="B173" s="218"/>
      <c r="C173" s="219"/>
      <c r="D173" s="220" t="s">
        <v>75</v>
      </c>
      <c r="E173" s="232" t="s">
        <v>198</v>
      </c>
      <c r="F173" s="232" t="s">
        <v>369</v>
      </c>
      <c r="G173" s="219"/>
      <c r="H173" s="219"/>
      <c r="I173" s="222"/>
      <c r="J173" s="233">
        <f>BK173</f>
        <v>0</v>
      </c>
      <c r="K173" s="219"/>
      <c r="L173" s="224"/>
      <c r="M173" s="225"/>
      <c r="N173" s="226"/>
      <c r="O173" s="226"/>
      <c r="P173" s="227">
        <f>SUM(P174:P185)</f>
        <v>0</v>
      </c>
      <c r="Q173" s="226"/>
      <c r="R173" s="227">
        <f>SUM(R174:R185)</f>
        <v>4.4293839999999998</v>
      </c>
      <c r="S173" s="226"/>
      <c r="T173" s="228">
        <f>SUM(T174:T185)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9" t="s">
        <v>84</v>
      </c>
      <c r="AT173" s="230" t="s">
        <v>75</v>
      </c>
      <c r="AU173" s="230" t="s">
        <v>84</v>
      </c>
      <c r="AY173" s="229" t="s">
        <v>153</v>
      </c>
      <c r="BK173" s="231">
        <f>SUM(BK174:BK185)</f>
        <v>0</v>
      </c>
    </row>
    <row r="174" s="2" customFormat="1">
      <c r="A174" s="38"/>
      <c r="B174" s="39"/>
      <c r="C174" s="234" t="s">
        <v>224</v>
      </c>
      <c r="D174" s="234" t="s">
        <v>155</v>
      </c>
      <c r="E174" s="235" t="s">
        <v>371</v>
      </c>
      <c r="F174" s="236" t="s">
        <v>372</v>
      </c>
      <c r="G174" s="237" t="s">
        <v>158</v>
      </c>
      <c r="H174" s="238">
        <v>4</v>
      </c>
      <c r="I174" s="239"/>
      <c r="J174" s="240">
        <f>ROUND(I174*H174,2)</f>
        <v>0</v>
      </c>
      <c r="K174" s="236" t="s">
        <v>159</v>
      </c>
      <c r="L174" s="44"/>
      <c r="M174" s="241" t="s">
        <v>1</v>
      </c>
      <c r="N174" s="242" t="s">
        <v>41</v>
      </c>
      <c r="O174" s="91"/>
      <c r="P174" s="243">
        <f>O174*H174</f>
        <v>0</v>
      </c>
      <c r="Q174" s="243">
        <v>0.00069999999999999999</v>
      </c>
      <c r="R174" s="243">
        <f>Q174*H174</f>
        <v>0.0028</v>
      </c>
      <c r="S174" s="243">
        <v>0</v>
      </c>
      <c r="T174" s="244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45" t="s">
        <v>160</v>
      </c>
      <c r="AT174" s="245" t="s">
        <v>155</v>
      </c>
      <c r="AU174" s="245" t="s">
        <v>86</v>
      </c>
      <c r="AY174" s="17" t="s">
        <v>153</v>
      </c>
      <c r="BE174" s="246">
        <f>IF(N174="základní",J174,0)</f>
        <v>0</v>
      </c>
      <c r="BF174" s="246">
        <f>IF(N174="snížená",J174,0)</f>
        <v>0</v>
      </c>
      <c r="BG174" s="246">
        <f>IF(N174="zákl. přenesená",J174,0)</f>
        <v>0</v>
      </c>
      <c r="BH174" s="246">
        <f>IF(N174="sníž. přenesená",J174,0)</f>
        <v>0</v>
      </c>
      <c r="BI174" s="246">
        <f>IF(N174="nulová",J174,0)</f>
        <v>0</v>
      </c>
      <c r="BJ174" s="17" t="s">
        <v>84</v>
      </c>
      <c r="BK174" s="246">
        <f>ROUND(I174*H174,2)</f>
        <v>0</v>
      </c>
      <c r="BL174" s="17" t="s">
        <v>160</v>
      </c>
      <c r="BM174" s="245" t="s">
        <v>560</v>
      </c>
    </row>
    <row r="175" s="2" customFormat="1" ht="21.75" customHeight="1">
      <c r="A175" s="38"/>
      <c r="B175" s="39"/>
      <c r="C175" s="270" t="s">
        <v>8</v>
      </c>
      <c r="D175" s="270" t="s">
        <v>199</v>
      </c>
      <c r="E175" s="271" t="s">
        <v>561</v>
      </c>
      <c r="F175" s="272" t="s">
        <v>562</v>
      </c>
      <c r="G175" s="273" t="s">
        <v>158</v>
      </c>
      <c r="H175" s="274">
        <v>4</v>
      </c>
      <c r="I175" s="275"/>
      <c r="J175" s="276">
        <f>ROUND(I175*H175,2)</f>
        <v>0</v>
      </c>
      <c r="K175" s="272" t="s">
        <v>563</v>
      </c>
      <c r="L175" s="277"/>
      <c r="M175" s="278" t="s">
        <v>1</v>
      </c>
      <c r="N175" s="279" t="s">
        <v>41</v>
      </c>
      <c r="O175" s="91"/>
      <c r="P175" s="243">
        <f>O175*H175</f>
        <v>0</v>
      </c>
      <c r="Q175" s="243">
        <v>0.0040000000000000001</v>
      </c>
      <c r="R175" s="243">
        <f>Q175*H175</f>
        <v>0.016</v>
      </c>
      <c r="S175" s="243">
        <v>0</v>
      </c>
      <c r="T175" s="244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45" t="s">
        <v>194</v>
      </c>
      <c r="AT175" s="245" t="s">
        <v>199</v>
      </c>
      <c r="AU175" s="245" t="s">
        <v>86</v>
      </c>
      <c r="AY175" s="17" t="s">
        <v>153</v>
      </c>
      <c r="BE175" s="246">
        <f>IF(N175="základní",J175,0)</f>
        <v>0</v>
      </c>
      <c r="BF175" s="246">
        <f>IF(N175="snížená",J175,0)</f>
        <v>0</v>
      </c>
      <c r="BG175" s="246">
        <f>IF(N175="zákl. přenesená",J175,0)</f>
        <v>0</v>
      </c>
      <c r="BH175" s="246">
        <f>IF(N175="sníž. přenesená",J175,0)</f>
        <v>0</v>
      </c>
      <c r="BI175" s="246">
        <f>IF(N175="nulová",J175,0)</f>
        <v>0</v>
      </c>
      <c r="BJ175" s="17" t="s">
        <v>84</v>
      </c>
      <c r="BK175" s="246">
        <f>ROUND(I175*H175,2)</f>
        <v>0</v>
      </c>
      <c r="BL175" s="17" t="s">
        <v>160</v>
      </c>
      <c r="BM175" s="245" t="s">
        <v>564</v>
      </c>
    </row>
    <row r="176" s="2" customFormat="1">
      <c r="A176" s="38"/>
      <c r="B176" s="39"/>
      <c r="C176" s="234" t="s">
        <v>270</v>
      </c>
      <c r="D176" s="234" t="s">
        <v>155</v>
      </c>
      <c r="E176" s="235" t="s">
        <v>379</v>
      </c>
      <c r="F176" s="236" t="s">
        <v>380</v>
      </c>
      <c r="G176" s="237" t="s">
        <v>158</v>
      </c>
      <c r="H176" s="238">
        <v>4</v>
      </c>
      <c r="I176" s="239"/>
      <c r="J176" s="240">
        <f>ROUND(I176*H176,2)</f>
        <v>0</v>
      </c>
      <c r="K176" s="236" t="s">
        <v>159</v>
      </c>
      <c r="L176" s="44"/>
      <c r="M176" s="241" t="s">
        <v>1</v>
      </c>
      <c r="N176" s="242" t="s">
        <v>41</v>
      </c>
      <c r="O176" s="91"/>
      <c r="P176" s="243">
        <f>O176*H176</f>
        <v>0</v>
      </c>
      <c r="Q176" s="243">
        <v>0.10940999999999999</v>
      </c>
      <c r="R176" s="243">
        <f>Q176*H176</f>
        <v>0.43763999999999997</v>
      </c>
      <c r="S176" s="243">
        <v>0</v>
      </c>
      <c r="T176" s="244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45" t="s">
        <v>160</v>
      </c>
      <c r="AT176" s="245" t="s">
        <v>155</v>
      </c>
      <c r="AU176" s="245" t="s">
        <v>86</v>
      </c>
      <c r="AY176" s="17" t="s">
        <v>153</v>
      </c>
      <c r="BE176" s="246">
        <f>IF(N176="základní",J176,0)</f>
        <v>0</v>
      </c>
      <c r="BF176" s="246">
        <f>IF(N176="snížená",J176,0)</f>
        <v>0</v>
      </c>
      <c r="BG176" s="246">
        <f>IF(N176="zákl. přenesená",J176,0)</f>
        <v>0</v>
      </c>
      <c r="BH176" s="246">
        <f>IF(N176="sníž. přenesená",J176,0)</f>
        <v>0</v>
      </c>
      <c r="BI176" s="246">
        <f>IF(N176="nulová",J176,0)</f>
        <v>0</v>
      </c>
      <c r="BJ176" s="17" t="s">
        <v>84</v>
      </c>
      <c r="BK176" s="246">
        <f>ROUND(I176*H176,2)</f>
        <v>0</v>
      </c>
      <c r="BL176" s="17" t="s">
        <v>160</v>
      </c>
      <c r="BM176" s="245" t="s">
        <v>565</v>
      </c>
    </row>
    <row r="177" s="2" customFormat="1" ht="21.75" customHeight="1">
      <c r="A177" s="38"/>
      <c r="B177" s="39"/>
      <c r="C177" s="270" t="s">
        <v>274</v>
      </c>
      <c r="D177" s="270" t="s">
        <v>199</v>
      </c>
      <c r="E177" s="271" t="s">
        <v>566</v>
      </c>
      <c r="F177" s="272" t="s">
        <v>567</v>
      </c>
      <c r="G177" s="273" t="s">
        <v>158</v>
      </c>
      <c r="H177" s="274">
        <v>4</v>
      </c>
      <c r="I177" s="275"/>
      <c r="J177" s="276">
        <f>ROUND(I177*H177,2)</f>
        <v>0</v>
      </c>
      <c r="K177" s="272" t="s">
        <v>159</v>
      </c>
      <c r="L177" s="277"/>
      <c r="M177" s="278" t="s">
        <v>1</v>
      </c>
      <c r="N177" s="279" t="s">
        <v>41</v>
      </c>
      <c r="O177" s="91"/>
      <c r="P177" s="243">
        <f>O177*H177</f>
        <v>0</v>
      </c>
      <c r="Q177" s="243">
        <v>0.0064999999999999997</v>
      </c>
      <c r="R177" s="243">
        <f>Q177*H177</f>
        <v>0.025999999999999999</v>
      </c>
      <c r="S177" s="243">
        <v>0</v>
      </c>
      <c r="T177" s="244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45" t="s">
        <v>194</v>
      </c>
      <c r="AT177" s="245" t="s">
        <v>199</v>
      </c>
      <c r="AU177" s="245" t="s">
        <v>86</v>
      </c>
      <c r="AY177" s="17" t="s">
        <v>153</v>
      </c>
      <c r="BE177" s="246">
        <f>IF(N177="základní",J177,0)</f>
        <v>0</v>
      </c>
      <c r="BF177" s="246">
        <f>IF(N177="snížená",J177,0)</f>
        <v>0</v>
      </c>
      <c r="BG177" s="246">
        <f>IF(N177="zákl. přenesená",J177,0)</f>
        <v>0</v>
      </c>
      <c r="BH177" s="246">
        <f>IF(N177="sníž. přenesená",J177,0)</f>
        <v>0</v>
      </c>
      <c r="BI177" s="246">
        <f>IF(N177="nulová",J177,0)</f>
        <v>0</v>
      </c>
      <c r="BJ177" s="17" t="s">
        <v>84</v>
      </c>
      <c r="BK177" s="246">
        <f>ROUND(I177*H177,2)</f>
        <v>0</v>
      </c>
      <c r="BL177" s="17" t="s">
        <v>160</v>
      </c>
      <c r="BM177" s="245" t="s">
        <v>568</v>
      </c>
    </row>
    <row r="178" s="2" customFormat="1" ht="33" customHeight="1">
      <c r="A178" s="38"/>
      <c r="B178" s="39"/>
      <c r="C178" s="234" t="s">
        <v>231</v>
      </c>
      <c r="D178" s="234" t="s">
        <v>155</v>
      </c>
      <c r="E178" s="235" t="s">
        <v>413</v>
      </c>
      <c r="F178" s="236" t="s">
        <v>414</v>
      </c>
      <c r="G178" s="237" t="s">
        <v>171</v>
      </c>
      <c r="H178" s="238">
        <v>24</v>
      </c>
      <c r="I178" s="239"/>
      <c r="J178" s="240">
        <f>ROUND(I178*H178,2)</f>
        <v>0</v>
      </c>
      <c r="K178" s="236" t="s">
        <v>159</v>
      </c>
      <c r="L178" s="44"/>
      <c r="M178" s="241" t="s">
        <v>1</v>
      </c>
      <c r="N178" s="242" t="s">
        <v>41</v>
      </c>
      <c r="O178" s="91"/>
      <c r="P178" s="243">
        <f>O178*H178</f>
        <v>0</v>
      </c>
      <c r="Q178" s="243">
        <v>0.11519</v>
      </c>
      <c r="R178" s="243">
        <f>Q178*H178</f>
        <v>2.7645599999999999</v>
      </c>
      <c r="S178" s="243">
        <v>0</v>
      </c>
      <c r="T178" s="244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45" t="s">
        <v>160</v>
      </c>
      <c r="AT178" s="245" t="s">
        <v>155</v>
      </c>
      <c r="AU178" s="245" t="s">
        <v>86</v>
      </c>
      <c r="AY178" s="17" t="s">
        <v>153</v>
      </c>
      <c r="BE178" s="246">
        <f>IF(N178="základní",J178,0)</f>
        <v>0</v>
      </c>
      <c r="BF178" s="246">
        <f>IF(N178="snížená",J178,0)</f>
        <v>0</v>
      </c>
      <c r="BG178" s="246">
        <f>IF(N178="zákl. přenesená",J178,0)</f>
        <v>0</v>
      </c>
      <c r="BH178" s="246">
        <f>IF(N178="sníž. přenesená",J178,0)</f>
        <v>0</v>
      </c>
      <c r="BI178" s="246">
        <f>IF(N178="nulová",J178,0)</f>
        <v>0</v>
      </c>
      <c r="BJ178" s="17" t="s">
        <v>84</v>
      </c>
      <c r="BK178" s="246">
        <f>ROUND(I178*H178,2)</f>
        <v>0</v>
      </c>
      <c r="BL178" s="17" t="s">
        <v>160</v>
      </c>
      <c r="BM178" s="245" t="s">
        <v>415</v>
      </c>
    </row>
    <row r="179" s="13" customFormat="1">
      <c r="A179" s="13"/>
      <c r="B179" s="247"/>
      <c r="C179" s="248"/>
      <c r="D179" s="249" t="s">
        <v>177</v>
      </c>
      <c r="E179" s="250" t="s">
        <v>1</v>
      </c>
      <c r="F179" s="251" t="s">
        <v>270</v>
      </c>
      <c r="G179" s="248"/>
      <c r="H179" s="252">
        <v>24</v>
      </c>
      <c r="I179" s="253"/>
      <c r="J179" s="248"/>
      <c r="K179" s="248"/>
      <c r="L179" s="254"/>
      <c r="M179" s="255"/>
      <c r="N179" s="256"/>
      <c r="O179" s="256"/>
      <c r="P179" s="256"/>
      <c r="Q179" s="256"/>
      <c r="R179" s="256"/>
      <c r="S179" s="256"/>
      <c r="T179" s="25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8" t="s">
        <v>177</v>
      </c>
      <c r="AU179" s="258" t="s">
        <v>86</v>
      </c>
      <c r="AV179" s="13" t="s">
        <v>86</v>
      </c>
      <c r="AW179" s="13" t="s">
        <v>32</v>
      </c>
      <c r="AX179" s="13" t="s">
        <v>76</v>
      </c>
      <c r="AY179" s="258" t="s">
        <v>153</v>
      </c>
    </row>
    <row r="180" s="14" customFormat="1">
      <c r="A180" s="14"/>
      <c r="B180" s="259"/>
      <c r="C180" s="260"/>
      <c r="D180" s="249" t="s">
        <v>177</v>
      </c>
      <c r="E180" s="261" t="s">
        <v>1</v>
      </c>
      <c r="F180" s="262" t="s">
        <v>179</v>
      </c>
      <c r="G180" s="260"/>
      <c r="H180" s="263">
        <v>24</v>
      </c>
      <c r="I180" s="264"/>
      <c r="J180" s="260"/>
      <c r="K180" s="260"/>
      <c r="L180" s="265"/>
      <c r="M180" s="266"/>
      <c r="N180" s="267"/>
      <c r="O180" s="267"/>
      <c r="P180" s="267"/>
      <c r="Q180" s="267"/>
      <c r="R180" s="267"/>
      <c r="S180" s="267"/>
      <c r="T180" s="268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9" t="s">
        <v>177</v>
      </c>
      <c r="AU180" s="269" t="s">
        <v>86</v>
      </c>
      <c r="AV180" s="14" t="s">
        <v>160</v>
      </c>
      <c r="AW180" s="14" t="s">
        <v>32</v>
      </c>
      <c r="AX180" s="14" t="s">
        <v>84</v>
      </c>
      <c r="AY180" s="269" t="s">
        <v>153</v>
      </c>
    </row>
    <row r="181" s="2" customFormat="1">
      <c r="A181" s="38"/>
      <c r="B181" s="39"/>
      <c r="C181" s="270" t="s">
        <v>237</v>
      </c>
      <c r="D181" s="270" t="s">
        <v>199</v>
      </c>
      <c r="E181" s="271" t="s">
        <v>423</v>
      </c>
      <c r="F181" s="272" t="s">
        <v>424</v>
      </c>
      <c r="G181" s="273" t="s">
        <v>171</v>
      </c>
      <c r="H181" s="274">
        <v>24.48</v>
      </c>
      <c r="I181" s="275"/>
      <c r="J181" s="276">
        <f>ROUND(I181*H181,2)</f>
        <v>0</v>
      </c>
      <c r="K181" s="272" t="s">
        <v>159</v>
      </c>
      <c r="L181" s="277"/>
      <c r="M181" s="278" t="s">
        <v>1</v>
      </c>
      <c r="N181" s="279" t="s">
        <v>41</v>
      </c>
      <c r="O181" s="91"/>
      <c r="P181" s="243">
        <f>O181*H181</f>
        <v>0</v>
      </c>
      <c r="Q181" s="243">
        <v>0.048300000000000003</v>
      </c>
      <c r="R181" s="243">
        <f>Q181*H181</f>
        <v>1.1823840000000001</v>
      </c>
      <c r="S181" s="243">
        <v>0</v>
      </c>
      <c r="T181" s="244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45" t="s">
        <v>194</v>
      </c>
      <c r="AT181" s="245" t="s">
        <v>199</v>
      </c>
      <c r="AU181" s="245" t="s">
        <v>86</v>
      </c>
      <c r="AY181" s="17" t="s">
        <v>153</v>
      </c>
      <c r="BE181" s="246">
        <f>IF(N181="základní",J181,0)</f>
        <v>0</v>
      </c>
      <c r="BF181" s="246">
        <f>IF(N181="snížená",J181,0)</f>
        <v>0</v>
      </c>
      <c r="BG181" s="246">
        <f>IF(N181="zákl. přenesená",J181,0)</f>
        <v>0</v>
      </c>
      <c r="BH181" s="246">
        <f>IF(N181="sníž. přenesená",J181,0)</f>
        <v>0</v>
      </c>
      <c r="BI181" s="246">
        <f>IF(N181="nulová",J181,0)</f>
        <v>0</v>
      </c>
      <c r="BJ181" s="17" t="s">
        <v>84</v>
      </c>
      <c r="BK181" s="246">
        <f>ROUND(I181*H181,2)</f>
        <v>0</v>
      </c>
      <c r="BL181" s="17" t="s">
        <v>160</v>
      </c>
      <c r="BM181" s="245" t="s">
        <v>425</v>
      </c>
    </row>
    <row r="182" s="13" customFormat="1">
      <c r="A182" s="13"/>
      <c r="B182" s="247"/>
      <c r="C182" s="248"/>
      <c r="D182" s="249" t="s">
        <v>177</v>
      </c>
      <c r="E182" s="250" t="s">
        <v>1</v>
      </c>
      <c r="F182" s="251" t="s">
        <v>270</v>
      </c>
      <c r="G182" s="248"/>
      <c r="H182" s="252">
        <v>24</v>
      </c>
      <c r="I182" s="253"/>
      <c r="J182" s="248"/>
      <c r="K182" s="248"/>
      <c r="L182" s="254"/>
      <c r="M182" s="255"/>
      <c r="N182" s="256"/>
      <c r="O182" s="256"/>
      <c r="P182" s="256"/>
      <c r="Q182" s="256"/>
      <c r="R182" s="256"/>
      <c r="S182" s="256"/>
      <c r="T182" s="25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8" t="s">
        <v>177</v>
      </c>
      <c r="AU182" s="258" t="s">
        <v>86</v>
      </c>
      <c r="AV182" s="13" t="s">
        <v>86</v>
      </c>
      <c r="AW182" s="13" t="s">
        <v>32</v>
      </c>
      <c r="AX182" s="13" t="s">
        <v>76</v>
      </c>
      <c r="AY182" s="258" t="s">
        <v>153</v>
      </c>
    </row>
    <row r="183" s="14" customFormat="1">
      <c r="A183" s="14"/>
      <c r="B183" s="259"/>
      <c r="C183" s="260"/>
      <c r="D183" s="249" t="s">
        <v>177</v>
      </c>
      <c r="E183" s="261" t="s">
        <v>1</v>
      </c>
      <c r="F183" s="262" t="s">
        <v>179</v>
      </c>
      <c r="G183" s="260"/>
      <c r="H183" s="263">
        <v>24</v>
      </c>
      <c r="I183" s="264"/>
      <c r="J183" s="260"/>
      <c r="K183" s="260"/>
      <c r="L183" s="265"/>
      <c r="M183" s="266"/>
      <c r="N183" s="267"/>
      <c r="O183" s="267"/>
      <c r="P183" s="267"/>
      <c r="Q183" s="267"/>
      <c r="R183" s="267"/>
      <c r="S183" s="267"/>
      <c r="T183" s="268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9" t="s">
        <v>177</v>
      </c>
      <c r="AU183" s="269" t="s">
        <v>86</v>
      </c>
      <c r="AV183" s="14" t="s">
        <v>160</v>
      </c>
      <c r="AW183" s="14" t="s">
        <v>32</v>
      </c>
      <c r="AX183" s="14" t="s">
        <v>84</v>
      </c>
      <c r="AY183" s="269" t="s">
        <v>153</v>
      </c>
    </row>
    <row r="184" s="13" customFormat="1">
      <c r="A184" s="13"/>
      <c r="B184" s="247"/>
      <c r="C184" s="248"/>
      <c r="D184" s="249" t="s">
        <v>177</v>
      </c>
      <c r="E184" s="248"/>
      <c r="F184" s="251" t="s">
        <v>569</v>
      </c>
      <c r="G184" s="248"/>
      <c r="H184" s="252">
        <v>24.48</v>
      </c>
      <c r="I184" s="253"/>
      <c r="J184" s="248"/>
      <c r="K184" s="248"/>
      <c r="L184" s="254"/>
      <c r="M184" s="255"/>
      <c r="N184" s="256"/>
      <c r="O184" s="256"/>
      <c r="P184" s="256"/>
      <c r="Q184" s="256"/>
      <c r="R184" s="256"/>
      <c r="S184" s="256"/>
      <c r="T184" s="25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8" t="s">
        <v>177</v>
      </c>
      <c r="AU184" s="258" t="s">
        <v>86</v>
      </c>
      <c r="AV184" s="13" t="s">
        <v>86</v>
      </c>
      <c r="AW184" s="13" t="s">
        <v>4</v>
      </c>
      <c r="AX184" s="13" t="s">
        <v>84</v>
      </c>
      <c r="AY184" s="258" t="s">
        <v>153</v>
      </c>
    </row>
    <row r="185" s="2" customFormat="1" ht="16.5" customHeight="1">
      <c r="A185" s="38"/>
      <c r="B185" s="39"/>
      <c r="C185" s="234" t="s">
        <v>242</v>
      </c>
      <c r="D185" s="234" t="s">
        <v>155</v>
      </c>
      <c r="E185" s="235" t="s">
        <v>467</v>
      </c>
      <c r="F185" s="236" t="s">
        <v>468</v>
      </c>
      <c r="G185" s="237" t="s">
        <v>104</v>
      </c>
      <c r="H185" s="238">
        <v>43.799999999999997</v>
      </c>
      <c r="I185" s="239"/>
      <c r="J185" s="240">
        <f>ROUND(I185*H185,2)</f>
        <v>0</v>
      </c>
      <c r="K185" s="236" t="s">
        <v>159</v>
      </c>
      <c r="L185" s="44"/>
      <c r="M185" s="241" t="s">
        <v>1</v>
      </c>
      <c r="N185" s="242" t="s">
        <v>41</v>
      </c>
      <c r="O185" s="91"/>
      <c r="P185" s="243">
        <f>O185*H185</f>
        <v>0</v>
      </c>
      <c r="Q185" s="243">
        <v>0</v>
      </c>
      <c r="R185" s="243">
        <f>Q185*H185</f>
        <v>0</v>
      </c>
      <c r="S185" s="243">
        <v>0</v>
      </c>
      <c r="T185" s="244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45" t="s">
        <v>160</v>
      </c>
      <c r="AT185" s="245" t="s">
        <v>155</v>
      </c>
      <c r="AU185" s="245" t="s">
        <v>86</v>
      </c>
      <c r="AY185" s="17" t="s">
        <v>153</v>
      </c>
      <c r="BE185" s="246">
        <f>IF(N185="základní",J185,0)</f>
        <v>0</v>
      </c>
      <c r="BF185" s="246">
        <f>IF(N185="snížená",J185,0)</f>
        <v>0</v>
      </c>
      <c r="BG185" s="246">
        <f>IF(N185="zákl. přenesená",J185,0)</f>
        <v>0</v>
      </c>
      <c r="BH185" s="246">
        <f>IF(N185="sníž. přenesená",J185,0)</f>
        <v>0</v>
      </c>
      <c r="BI185" s="246">
        <f>IF(N185="nulová",J185,0)</f>
        <v>0</v>
      </c>
      <c r="BJ185" s="17" t="s">
        <v>84</v>
      </c>
      <c r="BK185" s="246">
        <f>ROUND(I185*H185,2)</f>
        <v>0</v>
      </c>
      <c r="BL185" s="17" t="s">
        <v>160</v>
      </c>
      <c r="BM185" s="245" t="s">
        <v>469</v>
      </c>
    </row>
    <row r="186" s="12" customFormat="1" ht="22.8" customHeight="1">
      <c r="A186" s="12"/>
      <c r="B186" s="218"/>
      <c r="C186" s="219"/>
      <c r="D186" s="220" t="s">
        <v>75</v>
      </c>
      <c r="E186" s="232" t="s">
        <v>489</v>
      </c>
      <c r="F186" s="232" t="s">
        <v>490</v>
      </c>
      <c r="G186" s="219"/>
      <c r="H186" s="219"/>
      <c r="I186" s="222"/>
      <c r="J186" s="233">
        <f>BK186</f>
        <v>0</v>
      </c>
      <c r="K186" s="219"/>
      <c r="L186" s="224"/>
      <c r="M186" s="225"/>
      <c r="N186" s="226"/>
      <c r="O186" s="226"/>
      <c r="P186" s="227">
        <f>SUM(P187:P191)</f>
        <v>0</v>
      </c>
      <c r="Q186" s="226"/>
      <c r="R186" s="227">
        <f>SUM(R187:R191)</f>
        <v>0</v>
      </c>
      <c r="S186" s="226"/>
      <c r="T186" s="228">
        <f>SUM(T187:T191)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9" t="s">
        <v>84</v>
      </c>
      <c r="AT186" s="230" t="s">
        <v>75</v>
      </c>
      <c r="AU186" s="230" t="s">
        <v>84</v>
      </c>
      <c r="AY186" s="229" t="s">
        <v>153</v>
      </c>
      <c r="BK186" s="231">
        <f>SUM(BK187:BK191)</f>
        <v>0</v>
      </c>
    </row>
    <row r="187" s="2" customFormat="1" ht="21.75" customHeight="1">
      <c r="A187" s="38"/>
      <c r="B187" s="39"/>
      <c r="C187" s="234" t="s">
        <v>247</v>
      </c>
      <c r="D187" s="234" t="s">
        <v>155</v>
      </c>
      <c r="E187" s="235" t="s">
        <v>501</v>
      </c>
      <c r="F187" s="236" t="s">
        <v>502</v>
      </c>
      <c r="G187" s="237" t="s">
        <v>211</v>
      </c>
      <c r="H187" s="238">
        <v>5.5549999999999997</v>
      </c>
      <c r="I187" s="239"/>
      <c r="J187" s="240">
        <f>ROUND(I187*H187,2)</f>
        <v>0</v>
      </c>
      <c r="K187" s="236" t="s">
        <v>159</v>
      </c>
      <c r="L187" s="44"/>
      <c r="M187" s="241" t="s">
        <v>1</v>
      </c>
      <c r="N187" s="242" t="s">
        <v>41</v>
      </c>
      <c r="O187" s="91"/>
      <c r="P187" s="243">
        <f>O187*H187</f>
        <v>0</v>
      </c>
      <c r="Q187" s="243">
        <v>0</v>
      </c>
      <c r="R187" s="243">
        <f>Q187*H187</f>
        <v>0</v>
      </c>
      <c r="S187" s="243">
        <v>0</v>
      </c>
      <c r="T187" s="244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45" t="s">
        <v>160</v>
      </c>
      <c r="AT187" s="245" t="s">
        <v>155</v>
      </c>
      <c r="AU187" s="245" t="s">
        <v>86</v>
      </c>
      <c r="AY187" s="17" t="s">
        <v>153</v>
      </c>
      <c r="BE187" s="246">
        <f>IF(N187="základní",J187,0)</f>
        <v>0</v>
      </c>
      <c r="BF187" s="246">
        <f>IF(N187="snížená",J187,0)</f>
        <v>0</v>
      </c>
      <c r="BG187" s="246">
        <f>IF(N187="zákl. přenesená",J187,0)</f>
        <v>0</v>
      </c>
      <c r="BH187" s="246">
        <f>IF(N187="sníž. přenesená",J187,0)</f>
        <v>0</v>
      </c>
      <c r="BI187" s="246">
        <f>IF(N187="nulová",J187,0)</f>
        <v>0</v>
      </c>
      <c r="BJ187" s="17" t="s">
        <v>84</v>
      </c>
      <c r="BK187" s="246">
        <f>ROUND(I187*H187,2)</f>
        <v>0</v>
      </c>
      <c r="BL187" s="17" t="s">
        <v>160</v>
      </c>
      <c r="BM187" s="245" t="s">
        <v>503</v>
      </c>
    </row>
    <row r="188" s="2" customFormat="1">
      <c r="A188" s="38"/>
      <c r="B188" s="39"/>
      <c r="C188" s="234" t="s">
        <v>252</v>
      </c>
      <c r="D188" s="234" t="s">
        <v>155</v>
      </c>
      <c r="E188" s="235" t="s">
        <v>505</v>
      </c>
      <c r="F188" s="236" t="s">
        <v>506</v>
      </c>
      <c r="G188" s="237" t="s">
        <v>211</v>
      </c>
      <c r="H188" s="238">
        <v>105.545</v>
      </c>
      <c r="I188" s="239"/>
      <c r="J188" s="240">
        <f>ROUND(I188*H188,2)</f>
        <v>0</v>
      </c>
      <c r="K188" s="236" t="s">
        <v>159</v>
      </c>
      <c r="L188" s="44"/>
      <c r="M188" s="241" t="s">
        <v>1</v>
      </c>
      <c r="N188" s="242" t="s">
        <v>41</v>
      </c>
      <c r="O188" s="91"/>
      <c r="P188" s="243">
        <f>O188*H188</f>
        <v>0</v>
      </c>
      <c r="Q188" s="243">
        <v>0</v>
      </c>
      <c r="R188" s="243">
        <f>Q188*H188</f>
        <v>0</v>
      </c>
      <c r="S188" s="243">
        <v>0</v>
      </c>
      <c r="T188" s="244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45" t="s">
        <v>160</v>
      </c>
      <c r="AT188" s="245" t="s">
        <v>155</v>
      </c>
      <c r="AU188" s="245" t="s">
        <v>86</v>
      </c>
      <c r="AY188" s="17" t="s">
        <v>153</v>
      </c>
      <c r="BE188" s="246">
        <f>IF(N188="základní",J188,0)</f>
        <v>0</v>
      </c>
      <c r="BF188" s="246">
        <f>IF(N188="snížená",J188,0)</f>
        <v>0</v>
      </c>
      <c r="BG188" s="246">
        <f>IF(N188="zákl. přenesená",J188,0)</f>
        <v>0</v>
      </c>
      <c r="BH188" s="246">
        <f>IF(N188="sníž. přenesená",J188,0)</f>
        <v>0</v>
      </c>
      <c r="BI188" s="246">
        <f>IF(N188="nulová",J188,0)</f>
        <v>0</v>
      </c>
      <c r="BJ188" s="17" t="s">
        <v>84</v>
      </c>
      <c r="BK188" s="246">
        <f>ROUND(I188*H188,2)</f>
        <v>0</v>
      </c>
      <c r="BL188" s="17" t="s">
        <v>160</v>
      </c>
      <c r="BM188" s="245" t="s">
        <v>507</v>
      </c>
    </row>
    <row r="189" s="13" customFormat="1">
      <c r="A189" s="13"/>
      <c r="B189" s="247"/>
      <c r="C189" s="248"/>
      <c r="D189" s="249" t="s">
        <v>177</v>
      </c>
      <c r="E189" s="248"/>
      <c r="F189" s="251" t="s">
        <v>570</v>
      </c>
      <c r="G189" s="248"/>
      <c r="H189" s="252">
        <v>105.545</v>
      </c>
      <c r="I189" s="253"/>
      <c r="J189" s="248"/>
      <c r="K189" s="248"/>
      <c r="L189" s="254"/>
      <c r="M189" s="255"/>
      <c r="N189" s="256"/>
      <c r="O189" s="256"/>
      <c r="P189" s="256"/>
      <c r="Q189" s="256"/>
      <c r="R189" s="256"/>
      <c r="S189" s="256"/>
      <c r="T189" s="25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8" t="s">
        <v>177</v>
      </c>
      <c r="AU189" s="258" t="s">
        <v>86</v>
      </c>
      <c r="AV189" s="13" t="s">
        <v>86</v>
      </c>
      <c r="AW189" s="13" t="s">
        <v>4</v>
      </c>
      <c r="AX189" s="13" t="s">
        <v>84</v>
      </c>
      <c r="AY189" s="258" t="s">
        <v>153</v>
      </c>
    </row>
    <row r="190" s="2" customFormat="1">
      <c r="A190" s="38"/>
      <c r="B190" s="39"/>
      <c r="C190" s="234" t="s">
        <v>7</v>
      </c>
      <c r="D190" s="234" t="s">
        <v>155</v>
      </c>
      <c r="E190" s="235" t="s">
        <v>511</v>
      </c>
      <c r="F190" s="236" t="s">
        <v>512</v>
      </c>
      <c r="G190" s="237" t="s">
        <v>211</v>
      </c>
      <c r="H190" s="238">
        <v>6.1820000000000004</v>
      </c>
      <c r="I190" s="239"/>
      <c r="J190" s="240">
        <f>ROUND(I190*H190,2)</f>
        <v>0</v>
      </c>
      <c r="K190" s="236" t="s">
        <v>159</v>
      </c>
      <c r="L190" s="44"/>
      <c r="M190" s="241" t="s">
        <v>1</v>
      </c>
      <c r="N190" s="242" t="s">
        <v>41</v>
      </c>
      <c r="O190" s="91"/>
      <c r="P190" s="243">
        <f>O190*H190</f>
        <v>0</v>
      </c>
      <c r="Q190" s="243">
        <v>0</v>
      </c>
      <c r="R190" s="243">
        <f>Q190*H190</f>
        <v>0</v>
      </c>
      <c r="S190" s="243">
        <v>0</v>
      </c>
      <c r="T190" s="244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45" t="s">
        <v>160</v>
      </c>
      <c r="AT190" s="245" t="s">
        <v>155</v>
      </c>
      <c r="AU190" s="245" t="s">
        <v>86</v>
      </c>
      <c r="AY190" s="17" t="s">
        <v>153</v>
      </c>
      <c r="BE190" s="246">
        <f>IF(N190="základní",J190,0)</f>
        <v>0</v>
      </c>
      <c r="BF190" s="246">
        <f>IF(N190="snížená",J190,0)</f>
        <v>0</v>
      </c>
      <c r="BG190" s="246">
        <f>IF(N190="zákl. přenesená",J190,0)</f>
        <v>0</v>
      </c>
      <c r="BH190" s="246">
        <f>IF(N190="sníž. přenesená",J190,0)</f>
        <v>0</v>
      </c>
      <c r="BI190" s="246">
        <f>IF(N190="nulová",J190,0)</f>
        <v>0</v>
      </c>
      <c r="BJ190" s="17" t="s">
        <v>84</v>
      </c>
      <c r="BK190" s="246">
        <f>ROUND(I190*H190,2)</f>
        <v>0</v>
      </c>
      <c r="BL190" s="17" t="s">
        <v>160</v>
      </c>
      <c r="BM190" s="245" t="s">
        <v>513</v>
      </c>
    </row>
    <row r="191" s="2" customFormat="1">
      <c r="A191" s="38"/>
      <c r="B191" s="39"/>
      <c r="C191" s="234" t="s">
        <v>260</v>
      </c>
      <c r="D191" s="234" t="s">
        <v>155</v>
      </c>
      <c r="E191" s="235" t="s">
        <v>515</v>
      </c>
      <c r="F191" s="236" t="s">
        <v>516</v>
      </c>
      <c r="G191" s="237" t="s">
        <v>211</v>
      </c>
      <c r="H191" s="238">
        <v>6.1820000000000004</v>
      </c>
      <c r="I191" s="239"/>
      <c r="J191" s="240">
        <f>ROUND(I191*H191,2)</f>
        <v>0</v>
      </c>
      <c r="K191" s="236" t="s">
        <v>159</v>
      </c>
      <c r="L191" s="44"/>
      <c r="M191" s="241" t="s">
        <v>1</v>
      </c>
      <c r="N191" s="242" t="s">
        <v>41</v>
      </c>
      <c r="O191" s="91"/>
      <c r="P191" s="243">
        <f>O191*H191</f>
        <v>0</v>
      </c>
      <c r="Q191" s="243">
        <v>0</v>
      </c>
      <c r="R191" s="243">
        <f>Q191*H191</f>
        <v>0</v>
      </c>
      <c r="S191" s="243">
        <v>0</v>
      </c>
      <c r="T191" s="244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45" t="s">
        <v>160</v>
      </c>
      <c r="AT191" s="245" t="s">
        <v>155</v>
      </c>
      <c r="AU191" s="245" t="s">
        <v>86</v>
      </c>
      <c r="AY191" s="17" t="s">
        <v>153</v>
      </c>
      <c r="BE191" s="246">
        <f>IF(N191="základní",J191,0)</f>
        <v>0</v>
      </c>
      <c r="BF191" s="246">
        <f>IF(N191="snížená",J191,0)</f>
        <v>0</v>
      </c>
      <c r="BG191" s="246">
        <f>IF(N191="zákl. přenesená",J191,0)</f>
        <v>0</v>
      </c>
      <c r="BH191" s="246">
        <f>IF(N191="sníž. přenesená",J191,0)</f>
        <v>0</v>
      </c>
      <c r="BI191" s="246">
        <f>IF(N191="nulová",J191,0)</f>
        <v>0</v>
      </c>
      <c r="BJ191" s="17" t="s">
        <v>84</v>
      </c>
      <c r="BK191" s="246">
        <f>ROUND(I191*H191,2)</f>
        <v>0</v>
      </c>
      <c r="BL191" s="17" t="s">
        <v>160</v>
      </c>
      <c r="BM191" s="245" t="s">
        <v>517</v>
      </c>
    </row>
    <row r="192" s="12" customFormat="1" ht="22.8" customHeight="1">
      <c r="A192" s="12"/>
      <c r="B192" s="218"/>
      <c r="C192" s="219"/>
      <c r="D192" s="220" t="s">
        <v>75</v>
      </c>
      <c r="E192" s="232" t="s">
        <v>522</v>
      </c>
      <c r="F192" s="232" t="s">
        <v>523</v>
      </c>
      <c r="G192" s="219"/>
      <c r="H192" s="219"/>
      <c r="I192" s="222"/>
      <c r="J192" s="233">
        <f>BK192</f>
        <v>0</v>
      </c>
      <c r="K192" s="219"/>
      <c r="L192" s="224"/>
      <c r="M192" s="225"/>
      <c r="N192" s="226"/>
      <c r="O192" s="226"/>
      <c r="P192" s="227">
        <f>P193</f>
        <v>0</v>
      </c>
      <c r="Q192" s="226"/>
      <c r="R192" s="227">
        <f>R193</f>
        <v>0</v>
      </c>
      <c r="S192" s="226"/>
      <c r="T192" s="228">
        <f>T193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29" t="s">
        <v>84</v>
      </c>
      <c r="AT192" s="230" t="s">
        <v>75</v>
      </c>
      <c r="AU192" s="230" t="s">
        <v>84</v>
      </c>
      <c r="AY192" s="229" t="s">
        <v>153</v>
      </c>
      <c r="BK192" s="231">
        <f>BK193</f>
        <v>0</v>
      </c>
    </row>
    <row r="193" s="2" customFormat="1">
      <c r="A193" s="38"/>
      <c r="B193" s="39"/>
      <c r="C193" s="234" t="s">
        <v>266</v>
      </c>
      <c r="D193" s="234" t="s">
        <v>155</v>
      </c>
      <c r="E193" s="235" t="s">
        <v>525</v>
      </c>
      <c r="F193" s="236" t="s">
        <v>526</v>
      </c>
      <c r="G193" s="237" t="s">
        <v>211</v>
      </c>
      <c r="H193" s="238">
        <v>55.658000000000001</v>
      </c>
      <c r="I193" s="239"/>
      <c r="J193" s="240">
        <f>ROUND(I193*H193,2)</f>
        <v>0</v>
      </c>
      <c r="K193" s="236" t="s">
        <v>159</v>
      </c>
      <c r="L193" s="44"/>
      <c r="M193" s="290" t="s">
        <v>1</v>
      </c>
      <c r="N193" s="291" t="s">
        <v>41</v>
      </c>
      <c r="O193" s="292"/>
      <c r="P193" s="293">
        <f>O193*H193</f>
        <v>0</v>
      </c>
      <c r="Q193" s="293">
        <v>0</v>
      </c>
      <c r="R193" s="293">
        <f>Q193*H193</f>
        <v>0</v>
      </c>
      <c r="S193" s="293">
        <v>0</v>
      </c>
      <c r="T193" s="294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45" t="s">
        <v>160</v>
      </c>
      <c r="AT193" s="245" t="s">
        <v>155</v>
      </c>
      <c r="AU193" s="245" t="s">
        <v>86</v>
      </c>
      <c r="AY193" s="17" t="s">
        <v>153</v>
      </c>
      <c r="BE193" s="246">
        <f>IF(N193="základní",J193,0)</f>
        <v>0</v>
      </c>
      <c r="BF193" s="246">
        <f>IF(N193="snížená",J193,0)</f>
        <v>0</v>
      </c>
      <c r="BG193" s="246">
        <f>IF(N193="zákl. přenesená",J193,0)</f>
        <v>0</v>
      </c>
      <c r="BH193" s="246">
        <f>IF(N193="sníž. přenesená",J193,0)</f>
        <v>0</v>
      </c>
      <c r="BI193" s="246">
        <f>IF(N193="nulová",J193,0)</f>
        <v>0</v>
      </c>
      <c r="BJ193" s="17" t="s">
        <v>84</v>
      </c>
      <c r="BK193" s="246">
        <f>ROUND(I193*H193,2)</f>
        <v>0</v>
      </c>
      <c r="BL193" s="17" t="s">
        <v>160</v>
      </c>
      <c r="BM193" s="245" t="s">
        <v>527</v>
      </c>
    </row>
    <row r="194" s="2" customFormat="1" ht="6.96" customHeight="1">
      <c r="A194" s="38"/>
      <c r="B194" s="66"/>
      <c r="C194" s="67"/>
      <c r="D194" s="67"/>
      <c r="E194" s="67"/>
      <c r="F194" s="67"/>
      <c r="G194" s="67"/>
      <c r="H194" s="67"/>
      <c r="I194" s="67"/>
      <c r="J194" s="67"/>
      <c r="K194" s="67"/>
      <c r="L194" s="44"/>
      <c r="M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</row>
  </sheetData>
  <sheetProtection sheet="1" autoFilter="0" formatColumns="0" formatRows="0" objects="1" scenarios="1" spinCount="100000" saltValue="Cz5/Dygt119JrApWtEeT/0HmFKR3jr3J3mFTqTyyaCcnQRfSHNkyByZSnGIXrcYyxUfH7Q6iS2j4D3cIO2gklA==" hashValue="BeswKrpNsYDKkIvyR9YUcwtRsq3cdbDAoe7RxNlUZVGvGFVXTZUEs/bV7JAYShZ9iCy+EFhc9Te2H/Bv3utloA==" algorithmName="SHA-512" password="CC35"/>
  <autoFilter ref="C131:K193"/>
  <mergeCells count="14">
    <mergeCell ref="E7:H7"/>
    <mergeCell ref="E9:H9"/>
    <mergeCell ref="E18:H18"/>
    <mergeCell ref="E27:H27"/>
    <mergeCell ref="E85:H85"/>
    <mergeCell ref="E87:H87"/>
    <mergeCell ref="D106:F106"/>
    <mergeCell ref="D107:F107"/>
    <mergeCell ref="D108:F108"/>
    <mergeCell ref="D109:F109"/>
    <mergeCell ref="D110:F11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</row>
    <row r="4" s="1" customFormat="1" ht="24.96" customHeight="1">
      <c r="B4" s="20"/>
      <c r="D4" s="139" t="s">
        <v>109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Stavba chodníku, přechodu pro chodce a parkovacích stání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113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571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14. 1. 2021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26</v>
      </c>
      <c r="F15" s="38"/>
      <c r="G15" s="38"/>
      <c r="H15" s="38"/>
      <c r="I15" s="141" t="s">
        <v>27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31</v>
      </c>
      <c r="F21" s="38"/>
      <c r="G21" s="38"/>
      <c r="H21" s="38"/>
      <c r="I21" s="141" t="s">
        <v>27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">
        <v>34</v>
      </c>
      <c r="F24" s="38"/>
      <c r="G24" s="38"/>
      <c r="H24" s="38"/>
      <c r="I24" s="141" t="s">
        <v>27</v>
      </c>
      <c r="J24" s="144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144" t="s">
        <v>115</v>
      </c>
      <c r="E30" s="38"/>
      <c r="F30" s="38"/>
      <c r="G30" s="38"/>
      <c r="H30" s="38"/>
      <c r="I30" s="38"/>
      <c r="J30" s="151">
        <f>J96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52" t="s">
        <v>116</v>
      </c>
      <c r="E31" s="38"/>
      <c r="F31" s="38"/>
      <c r="G31" s="38"/>
      <c r="H31" s="38"/>
      <c r="I31" s="38"/>
      <c r="J31" s="151">
        <f>J106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3" t="s">
        <v>36</v>
      </c>
      <c r="E32" s="38"/>
      <c r="F32" s="38"/>
      <c r="G32" s="38"/>
      <c r="H32" s="38"/>
      <c r="I32" s="38"/>
      <c r="J32" s="154">
        <f>ROUND(J30 + J31,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0"/>
      <c r="E33" s="150"/>
      <c r="F33" s="150"/>
      <c r="G33" s="150"/>
      <c r="H33" s="150"/>
      <c r="I33" s="150"/>
      <c r="J33" s="150"/>
      <c r="K33" s="150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5" t="s">
        <v>38</v>
      </c>
      <c r="G34" s="38"/>
      <c r="H34" s="38"/>
      <c r="I34" s="155" t="s">
        <v>37</v>
      </c>
      <c r="J34" s="155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6" t="s">
        <v>40</v>
      </c>
      <c r="E35" s="141" t="s">
        <v>41</v>
      </c>
      <c r="F35" s="157">
        <f>ROUND((SUM(BE106:BE113) + SUM(BE133:BE289)),  2)</f>
        <v>0</v>
      </c>
      <c r="G35" s="38"/>
      <c r="H35" s="38"/>
      <c r="I35" s="158">
        <v>0.20999999999999999</v>
      </c>
      <c r="J35" s="157">
        <f>ROUND(((SUM(BE106:BE113) + SUM(BE133:BE289))*I35),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1" t="s">
        <v>42</v>
      </c>
      <c r="F36" s="157">
        <f>ROUND((SUM(BF106:BF113) + SUM(BF133:BF289)),  2)</f>
        <v>0</v>
      </c>
      <c r="G36" s="38"/>
      <c r="H36" s="38"/>
      <c r="I36" s="158">
        <v>0.14999999999999999</v>
      </c>
      <c r="J36" s="157">
        <f>ROUND(((SUM(BF106:BF113) + SUM(BF133:BF289))*I36),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43</v>
      </c>
      <c r="F37" s="157">
        <f>ROUND((SUM(BG106:BG113) + SUM(BG133:BG289)),  2)</f>
        <v>0</v>
      </c>
      <c r="G37" s="38"/>
      <c r="H37" s="38"/>
      <c r="I37" s="158">
        <v>0.20999999999999999</v>
      </c>
      <c r="J37" s="157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1" t="s">
        <v>44</v>
      </c>
      <c r="F38" s="157">
        <f>ROUND((SUM(BH106:BH113) + SUM(BH133:BH289)),  2)</f>
        <v>0</v>
      </c>
      <c r="G38" s="38"/>
      <c r="H38" s="38"/>
      <c r="I38" s="158">
        <v>0.14999999999999999</v>
      </c>
      <c r="J38" s="157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1" t="s">
        <v>45</v>
      </c>
      <c r="F39" s="157">
        <f>ROUND((SUM(BI106:BI113) + SUM(BI133:BI289)),  2)</f>
        <v>0</v>
      </c>
      <c r="G39" s="38"/>
      <c r="H39" s="38"/>
      <c r="I39" s="158">
        <v>0</v>
      </c>
      <c r="J39" s="157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9"/>
      <c r="D41" s="160" t="s">
        <v>46</v>
      </c>
      <c r="E41" s="161"/>
      <c r="F41" s="161"/>
      <c r="G41" s="162" t="s">
        <v>47</v>
      </c>
      <c r="H41" s="163" t="s">
        <v>48</v>
      </c>
      <c r="I41" s="161"/>
      <c r="J41" s="164">
        <f>SUM(J32:J39)</f>
        <v>0</v>
      </c>
      <c r="K41" s="165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6" t="s">
        <v>49</v>
      </c>
      <c r="E50" s="167"/>
      <c r="F50" s="167"/>
      <c r="G50" s="166" t="s">
        <v>50</v>
      </c>
      <c r="H50" s="167"/>
      <c r="I50" s="167"/>
      <c r="J50" s="167"/>
      <c r="K50" s="167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8" t="s">
        <v>51</v>
      </c>
      <c r="E61" s="169"/>
      <c r="F61" s="170" t="s">
        <v>52</v>
      </c>
      <c r="G61" s="168" t="s">
        <v>51</v>
      </c>
      <c r="H61" s="169"/>
      <c r="I61" s="169"/>
      <c r="J61" s="171" t="s">
        <v>52</v>
      </c>
      <c r="K61" s="169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6" t="s">
        <v>53</v>
      </c>
      <c r="E65" s="172"/>
      <c r="F65" s="172"/>
      <c r="G65" s="166" t="s">
        <v>54</v>
      </c>
      <c r="H65" s="172"/>
      <c r="I65" s="172"/>
      <c r="J65" s="172"/>
      <c r="K65" s="172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8" t="s">
        <v>51</v>
      </c>
      <c r="E76" s="169"/>
      <c r="F76" s="170" t="s">
        <v>52</v>
      </c>
      <c r="G76" s="168" t="s">
        <v>51</v>
      </c>
      <c r="H76" s="169"/>
      <c r="I76" s="169"/>
      <c r="J76" s="171" t="s">
        <v>52</v>
      </c>
      <c r="K76" s="169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5"/>
      <c r="C81" s="176"/>
      <c r="D81" s="176"/>
      <c r="E81" s="176"/>
      <c r="F81" s="176"/>
      <c r="G81" s="176"/>
      <c r="H81" s="176"/>
      <c r="I81" s="176"/>
      <c r="J81" s="176"/>
      <c r="K81" s="176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7" t="str">
        <f>E7</f>
        <v>Stavba chodníku, přechodu pro chodce a parkovacích stání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03 - SO 03 Chodník pro pěší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Nové Město na Moravě</v>
      </c>
      <c r="G89" s="40"/>
      <c r="H89" s="40"/>
      <c r="I89" s="32" t="s">
        <v>22</v>
      </c>
      <c r="J89" s="79" t="str">
        <f>IF(J12="","",J12)</f>
        <v>14. 1. 2021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Nové Město na Moravě</v>
      </c>
      <c r="G91" s="40"/>
      <c r="H91" s="40"/>
      <c r="I91" s="32" t="s">
        <v>30</v>
      </c>
      <c r="J91" s="36" t="str">
        <f>E21</f>
        <v>Ing. arch. Jitka Bidlová Ph.D.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Ing. Tereza Synková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8" t="s">
        <v>118</v>
      </c>
      <c r="D94" s="179"/>
      <c r="E94" s="179"/>
      <c r="F94" s="179"/>
      <c r="G94" s="179"/>
      <c r="H94" s="179"/>
      <c r="I94" s="179"/>
      <c r="J94" s="180" t="s">
        <v>119</v>
      </c>
      <c r="K94" s="179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1" t="s">
        <v>120</v>
      </c>
      <c r="D96" s="40"/>
      <c r="E96" s="40"/>
      <c r="F96" s="40"/>
      <c r="G96" s="40"/>
      <c r="H96" s="40"/>
      <c r="I96" s="40"/>
      <c r="J96" s="110">
        <f>J133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9" customFormat="1" ht="24.96" customHeight="1">
      <c r="A97" s="9"/>
      <c r="B97" s="182"/>
      <c r="C97" s="183"/>
      <c r="D97" s="184" t="s">
        <v>122</v>
      </c>
      <c r="E97" s="185"/>
      <c r="F97" s="185"/>
      <c r="G97" s="185"/>
      <c r="H97" s="185"/>
      <c r="I97" s="185"/>
      <c r="J97" s="186">
        <f>J134</f>
        <v>0</v>
      </c>
      <c r="K97" s="183"/>
      <c r="L97" s="18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8"/>
      <c r="C98" s="189"/>
      <c r="D98" s="190" t="s">
        <v>123</v>
      </c>
      <c r="E98" s="191"/>
      <c r="F98" s="191"/>
      <c r="G98" s="191"/>
      <c r="H98" s="191"/>
      <c r="I98" s="191"/>
      <c r="J98" s="192">
        <f>J135</f>
        <v>0</v>
      </c>
      <c r="K98" s="189"/>
      <c r="L98" s="19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8"/>
      <c r="C99" s="189"/>
      <c r="D99" s="190" t="s">
        <v>572</v>
      </c>
      <c r="E99" s="191"/>
      <c r="F99" s="191"/>
      <c r="G99" s="191"/>
      <c r="H99" s="191"/>
      <c r="I99" s="191"/>
      <c r="J99" s="192">
        <f>J187</f>
        <v>0</v>
      </c>
      <c r="K99" s="189"/>
      <c r="L99" s="19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8"/>
      <c r="C100" s="189"/>
      <c r="D100" s="190" t="s">
        <v>124</v>
      </c>
      <c r="E100" s="191"/>
      <c r="F100" s="191"/>
      <c r="G100" s="191"/>
      <c r="H100" s="191"/>
      <c r="I100" s="191"/>
      <c r="J100" s="192">
        <f>J198</f>
        <v>0</v>
      </c>
      <c r="K100" s="189"/>
      <c r="L100" s="19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8"/>
      <c r="C101" s="189"/>
      <c r="D101" s="190" t="s">
        <v>125</v>
      </c>
      <c r="E101" s="191"/>
      <c r="F101" s="191"/>
      <c r="G101" s="191"/>
      <c r="H101" s="191"/>
      <c r="I101" s="191"/>
      <c r="J101" s="192">
        <f>J246</f>
        <v>0</v>
      </c>
      <c r="K101" s="189"/>
      <c r="L101" s="19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8"/>
      <c r="C102" s="189"/>
      <c r="D102" s="190" t="s">
        <v>126</v>
      </c>
      <c r="E102" s="191"/>
      <c r="F102" s="191"/>
      <c r="G102" s="191"/>
      <c r="H102" s="191"/>
      <c r="I102" s="191"/>
      <c r="J102" s="192">
        <f>J282</f>
        <v>0</v>
      </c>
      <c r="K102" s="189"/>
      <c r="L102" s="19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8"/>
      <c r="C103" s="189"/>
      <c r="D103" s="190" t="s">
        <v>127</v>
      </c>
      <c r="E103" s="191"/>
      <c r="F103" s="191"/>
      <c r="G103" s="191"/>
      <c r="H103" s="191"/>
      <c r="I103" s="191"/>
      <c r="J103" s="192">
        <f>J288</f>
        <v>0</v>
      </c>
      <c r="K103" s="189"/>
      <c r="L103" s="19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9.28" customHeight="1">
      <c r="A106" s="38"/>
      <c r="B106" s="39"/>
      <c r="C106" s="181" t="s">
        <v>128</v>
      </c>
      <c r="D106" s="40"/>
      <c r="E106" s="40"/>
      <c r="F106" s="40"/>
      <c r="G106" s="40"/>
      <c r="H106" s="40"/>
      <c r="I106" s="40"/>
      <c r="J106" s="194">
        <f>ROUND(J107 + J108 + J109 + J110 + J111 + J112,2)</f>
        <v>0</v>
      </c>
      <c r="K106" s="40"/>
      <c r="L106" s="63"/>
      <c r="N106" s="195" t="s">
        <v>40</v>
      </c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8" customHeight="1">
      <c r="A107" s="38"/>
      <c r="B107" s="39"/>
      <c r="C107" s="40"/>
      <c r="D107" s="196" t="s">
        <v>129</v>
      </c>
      <c r="E107" s="197"/>
      <c r="F107" s="197"/>
      <c r="G107" s="40"/>
      <c r="H107" s="40"/>
      <c r="I107" s="40"/>
      <c r="J107" s="198">
        <v>0</v>
      </c>
      <c r="K107" s="40"/>
      <c r="L107" s="199"/>
      <c r="M107" s="200"/>
      <c r="N107" s="201" t="s">
        <v>41</v>
      </c>
      <c r="O107" s="200"/>
      <c r="P107" s="200"/>
      <c r="Q107" s="200"/>
      <c r="R107" s="200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0"/>
      <c r="AG107" s="200"/>
      <c r="AH107" s="200"/>
      <c r="AI107" s="200"/>
      <c r="AJ107" s="200"/>
      <c r="AK107" s="200"/>
      <c r="AL107" s="200"/>
      <c r="AM107" s="200"/>
      <c r="AN107" s="200"/>
      <c r="AO107" s="200"/>
      <c r="AP107" s="200"/>
      <c r="AQ107" s="200"/>
      <c r="AR107" s="200"/>
      <c r="AS107" s="200"/>
      <c r="AT107" s="200"/>
      <c r="AU107" s="200"/>
      <c r="AV107" s="200"/>
      <c r="AW107" s="200"/>
      <c r="AX107" s="200"/>
      <c r="AY107" s="203" t="s">
        <v>130</v>
      </c>
      <c r="AZ107" s="200"/>
      <c r="BA107" s="200"/>
      <c r="BB107" s="200"/>
      <c r="BC107" s="200"/>
      <c r="BD107" s="200"/>
      <c r="BE107" s="204">
        <f>IF(N107="základní",J107,0)</f>
        <v>0</v>
      </c>
      <c r="BF107" s="204">
        <f>IF(N107="snížená",J107,0)</f>
        <v>0</v>
      </c>
      <c r="BG107" s="204">
        <f>IF(N107="zákl. přenesená",J107,0)</f>
        <v>0</v>
      </c>
      <c r="BH107" s="204">
        <f>IF(N107="sníž. přenesená",J107,0)</f>
        <v>0</v>
      </c>
      <c r="BI107" s="204">
        <f>IF(N107="nulová",J107,0)</f>
        <v>0</v>
      </c>
      <c r="BJ107" s="203" t="s">
        <v>84</v>
      </c>
      <c r="BK107" s="200"/>
      <c r="BL107" s="200"/>
      <c r="BM107" s="200"/>
    </row>
    <row r="108" s="2" customFormat="1" ht="18" customHeight="1">
      <c r="A108" s="38"/>
      <c r="B108" s="39"/>
      <c r="C108" s="40"/>
      <c r="D108" s="196" t="s">
        <v>131</v>
      </c>
      <c r="E108" s="197"/>
      <c r="F108" s="197"/>
      <c r="G108" s="40"/>
      <c r="H108" s="40"/>
      <c r="I108" s="40"/>
      <c r="J108" s="198">
        <v>0</v>
      </c>
      <c r="K108" s="40"/>
      <c r="L108" s="199"/>
      <c r="M108" s="200"/>
      <c r="N108" s="201" t="s">
        <v>41</v>
      </c>
      <c r="O108" s="200"/>
      <c r="P108" s="200"/>
      <c r="Q108" s="200"/>
      <c r="R108" s="200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0"/>
      <c r="AG108" s="200"/>
      <c r="AH108" s="200"/>
      <c r="AI108" s="200"/>
      <c r="AJ108" s="200"/>
      <c r="AK108" s="200"/>
      <c r="AL108" s="200"/>
      <c r="AM108" s="200"/>
      <c r="AN108" s="200"/>
      <c r="AO108" s="200"/>
      <c r="AP108" s="200"/>
      <c r="AQ108" s="200"/>
      <c r="AR108" s="200"/>
      <c r="AS108" s="200"/>
      <c r="AT108" s="200"/>
      <c r="AU108" s="200"/>
      <c r="AV108" s="200"/>
      <c r="AW108" s="200"/>
      <c r="AX108" s="200"/>
      <c r="AY108" s="203" t="s">
        <v>130</v>
      </c>
      <c r="AZ108" s="200"/>
      <c r="BA108" s="200"/>
      <c r="BB108" s="200"/>
      <c r="BC108" s="200"/>
      <c r="BD108" s="200"/>
      <c r="BE108" s="204">
        <f>IF(N108="základní",J108,0)</f>
        <v>0</v>
      </c>
      <c r="BF108" s="204">
        <f>IF(N108="snížená",J108,0)</f>
        <v>0</v>
      </c>
      <c r="BG108" s="204">
        <f>IF(N108="zákl. přenesená",J108,0)</f>
        <v>0</v>
      </c>
      <c r="BH108" s="204">
        <f>IF(N108="sníž. přenesená",J108,0)</f>
        <v>0</v>
      </c>
      <c r="BI108" s="204">
        <f>IF(N108="nulová",J108,0)</f>
        <v>0</v>
      </c>
      <c r="BJ108" s="203" t="s">
        <v>84</v>
      </c>
      <c r="BK108" s="200"/>
      <c r="BL108" s="200"/>
      <c r="BM108" s="200"/>
    </row>
    <row r="109" s="2" customFormat="1" ht="18" customHeight="1">
      <c r="A109" s="38"/>
      <c r="B109" s="39"/>
      <c r="C109" s="40"/>
      <c r="D109" s="196" t="s">
        <v>132</v>
      </c>
      <c r="E109" s="197"/>
      <c r="F109" s="197"/>
      <c r="G109" s="40"/>
      <c r="H109" s="40"/>
      <c r="I109" s="40"/>
      <c r="J109" s="198">
        <v>0</v>
      </c>
      <c r="K109" s="40"/>
      <c r="L109" s="199"/>
      <c r="M109" s="200"/>
      <c r="N109" s="201" t="s">
        <v>41</v>
      </c>
      <c r="O109" s="200"/>
      <c r="P109" s="200"/>
      <c r="Q109" s="200"/>
      <c r="R109" s="200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0"/>
      <c r="AG109" s="200"/>
      <c r="AH109" s="200"/>
      <c r="AI109" s="200"/>
      <c r="AJ109" s="200"/>
      <c r="AK109" s="200"/>
      <c r="AL109" s="200"/>
      <c r="AM109" s="200"/>
      <c r="AN109" s="200"/>
      <c r="AO109" s="200"/>
      <c r="AP109" s="200"/>
      <c r="AQ109" s="200"/>
      <c r="AR109" s="200"/>
      <c r="AS109" s="200"/>
      <c r="AT109" s="200"/>
      <c r="AU109" s="200"/>
      <c r="AV109" s="200"/>
      <c r="AW109" s="200"/>
      <c r="AX109" s="200"/>
      <c r="AY109" s="203" t="s">
        <v>130</v>
      </c>
      <c r="AZ109" s="200"/>
      <c r="BA109" s="200"/>
      <c r="BB109" s="200"/>
      <c r="BC109" s="200"/>
      <c r="BD109" s="200"/>
      <c r="BE109" s="204">
        <f>IF(N109="základní",J109,0)</f>
        <v>0</v>
      </c>
      <c r="BF109" s="204">
        <f>IF(N109="snížená",J109,0)</f>
        <v>0</v>
      </c>
      <c r="BG109" s="204">
        <f>IF(N109="zákl. přenesená",J109,0)</f>
        <v>0</v>
      </c>
      <c r="BH109" s="204">
        <f>IF(N109="sníž. přenesená",J109,0)</f>
        <v>0</v>
      </c>
      <c r="BI109" s="204">
        <f>IF(N109="nulová",J109,0)</f>
        <v>0</v>
      </c>
      <c r="BJ109" s="203" t="s">
        <v>84</v>
      </c>
      <c r="BK109" s="200"/>
      <c r="BL109" s="200"/>
      <c r="BM109" s="200"/>
    </row>
    <row r="110" s="2" customFormat="1" ht="18" customHeight="1">
      <c r="A110" s="38"/>
      <c r="B110" s="39"/>
      <c r="C110" s="40"/>
      <c r="D110" s="196" t="s">
        <v>133</v>
      </c>
      <c r="E110" s="197"/>
      <c r="F110" s="197"/>
      <c r="G110" s="40"/>
      <c r="H110" s="40"/>
      <c r="I110" s="40"/>
      <c r="J110" s="198">
        <v>0</v>
      </c>
      <c r="K110" s="40"/>
      <c r="L110" s="199"/>
      <c r="M110" s="200"/>
      <c r="N110" s="201" t="s">
        <v>41</v>
      </c>
      <c r="O110" s="200"/>
      <c r="P110" s="200"/>
      <c r="Q110" s="200"/>
      <c r="R110" s="200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0"/>
      <c r="AG110" s="200"/>
      <c r="AH110" s="200"/>
      <c r="AI110" s="200"/>
      <c r="AJ110" s="200"/>
      <c r="AK110" s="200"/>
      <c r="AL110" s="200"/>
      <c r="AM110" s="200"/>
      <c r="AN110" s="200"/>
      <c r="AO110" s="200"/>
      <c r="AP110" s="200"/>
      <c r="AQ110" s="200"/>
      <c r="AR110" s="200"/>
      <c r="AS110" s="200"/>
      <c r="AT110" s="200"/>
      <c r="AU110" s="200"/>
      <c r="AV110" s="200"/>
      <c r="AW110" s="200"/>
      <c r="AX110" s="200"/>
      <c r="AY110" s="203" t="s">
        <v>130</v>
      </c>
      <c r="AZ110" s="200"/>
      <c r="BA110" s="200"/>
      <c r="BB110" s="200"/>
      <c r="BC110" s="200"/>
      <c r="BD110" s="200"/>
      <c r="BE110" s="204">
        <f>IF(N110="základní",J110,0)</f>
        <v>0</v>
      </c>
      <c r="BF110" s="204">
        <f>IF(N110="snížená",J110,0)</f>
        <v>0</v>
      </c>
      <c r="BG110" s="204">
        <f>IF(N110="zákl. přenesená",J110,0)</f>
        <v>0</v>
      </c>
      <c r="BH110" s="204">
        <f>IF(N110="sníž. přenesená",J110,0)</f>
        <v>0</v>
      </c>
      <c r="BI110" s="204">
        <f>IF(N110="nulová",J110,0)</f>
        <v>0</v>
      </c>
      <c r="BJ110" s="203" t="s">
        <v>84</v>
      </c>
      <c r="BK110" s="200"/>
      <c r="BL110" s="200"/>
      <c r="BM110" s="200"/>
    </row>
    <row r="111" s="2" customFormat="1" ht="18" customHeight="1">
      <c r="A111" s="38"/>
      <c r="B111" s="39"/>
      <c r="C111" s="40"/>
      <c r="D111" s="196" t="s">
        <v>134</v>
      </c>
      <c r="E111" s="197"/>
      <c r="F111" s="197"/>
      <c r="G111" s="40"/>
      <c r="H111" s="40"/>
      <c r="I111" s="40"/>
      <c r="J111" s="198">
        <v>0</v>
      </c>
      <c r="K111" s="40"/>
      <c r="L111" s="199"/>
      <c r="M111" s="200"/>
      <c r="N111" s="201" t="s">
        <v>41</v>
      </c>
      <c r="O111" s="200"/>
      <c r="P111" s="200"/>
      <c r="Q111" s="200"/>
      <c r="R111" s="200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0"/>
      <c r="AG111" s="200"/>
      <c r="AH111" s="200"/>
      <c r="AI111" s="200"/>
      <c r="AJ111" s="200"/>
      <c r="AK111" s="200"/>
      <c r="AL111" s="200"/>
      <c r="AM111" s="200"/>
      <c r="AN111" s="200"/>
      <c r="AO111" s="200"/>
      <c r="AP111" s="200"/>
      <c r="AQ111" s="200"/>
      <c r="AR111" s="200"/>
      <c r="AS111" s="200"/>
      <c r="AT111" s="200"/>
      <c r="AU111" s="200"/>
      <c r="AV111" s="200"/>
      <c r="AW111" s="200"/>
      <c r="AX111" s="200"/>
      <c r="AY111" s="203" t="s">
        <v>130</v>
      </c>
      <c r="AZ111" s="200"/>
      <c r="BA111" s="200"/>
      <c r="BB111" s="200"/>
      <c r="BC111" s="200"/>
      <c r="BD111" s="200"/>
      <c r="BE111" s="204">
        <f>IF(N111="základní",J111,0)</f>
        <v>0</v>
      </c>
      <c r="BF111" s="204">
        <f>IF(N111="snížená",J111,0)</f>
        <v>0</v>
      </c>
      <c r="BG111" s="204">
        <f>IF(N111="zákl. přenesená",J111,0)</f>
        <v>0</v>
      </c>
      <c r="BH111" s="204">
        <f>IF(N111="sníž. přenesená",J111,0)</f>
        <v>0</v>
      </c>
      <c r="BI111" s="204">
        <f>IF(N111="nulová",J111,0)</f>
        <v>0</v>
      </c>
      <c r="BJ111" s="203" t="s">
        <v>84</v>
      </c>
      <c r="BK111" s="200"/>
      <c r="BL111" s="200"/>
      <c r="BM111" s="200"/>
    </row>
    <row r="112" s="2" customFormat="1" ht="18" customHeight="1">
      <c r="A112" s="38"/>
      <c r="B112" s="39"/>
      <c r="C112" s="40"/>
      <c r="D112" s="197" t="s">
        <v>135</v>
      </c>
      <c r="E112" s="40"/>
      <c r="F112" s="40"/>
      <c r="G112" s="40"/>
      <c r="H112" s="40"/>
      <c r="I112" s="40"/>
      <c r="J112" s="198">
        <f>ROUND(J30*T112,2)</f>
        <v>0</v>
      </c>
      <c r="K112" s="40"/>
      <c r="L112" s="199"/>
      <c r="M112" s="200"/>
      <c r="N112" s="201" t="s">
        <v>41</v>
      </c>
      <c r="O112" s="200"/>
      <c r="P112" s="200"/>
      <c r="Q112" s="200"/>
      <c r="R112" s="200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0"/>
      <c r="AG112" s="200"/>
      <c r="AH112" s="200"/>
      <c r="AI112" s="200"/>
      <c r="AJ112" s="200"/>
      <c r="AK112" s="200"/>
      <c r="AL112" s="200"/>
      <c r="AM112" s="200"/>
      <c r="AN112" s="200"/>
      <c r="AO112" s="200"/>
      <c r="AP112" s="200"/>
      <c r="AQ112" s="200"/>
      <c r="AR112" s="200"/>
      <c r="AS112" s="200"/>
      <c r="AT112" s="200"/>
      <c r="AU112" s="200"/>
      <c r="AV112" s="200"/>
      <c r="AW112" s="200"/>
      <c r="AX112" s="200"/>
      <c r="AY112" s="203" t="s">
        <v>136</v>
      </c>
      <c r="AZ112" s="200"/>
      <c r="BA112" s="200"/>
      <c r="BB112" s="200"/>
      <c r="BC112" s="200"/>
      <c r="BD112" s="200"/>
      <c r="BE112" s="204">
        <f>IF(N112="základní",J112,0)</f>
        <v>0</v>
      </c>
      <c r="BF112" s="204">
        <f>IF(N112="snížená",J112,0)</f>
        <v>0</v>
      </c>
      <c r="BG112" s="204">
        <f>IF(N112="zákl. přenesená",J112,0)</f>
        <v>0</v>
      </c>
      <c r="BH112" s="204">
        <f>IF(N112="sníž. přenesená",J112,0)</f>
        <v>0</v>
      </c>
      <c r="BI112" s="204">
        <f>IF(N112="nulová",J112,0)</f>
        <v>0</v>
      </c>
      <c r="BJ112" s="203" t="s">
        <v>84</v>
      </c>
      <c r="BK112" s="200"/>
      <c r="BL112" s="200"/>
      <c r="BM112" s="200"/>
    </row>
    <row r="113" s="2" customForma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9.28" customHeight="1">
      <c r="A114" s="38"/>
      <c r="B114" s="39"/>
      <c r="C114" s="205" t="s">
        <v>137</v>
      </c>
      <c r="D114" s="179"/>
      <c r="E114" s="179"/>
      <c r="F114" s="179"/>
      <c r="G114" s="179"/>
      <c r="H114" s="179"/>
      <c r="I114" s="179"/>
      <c r="J114" s="206">
        <f>ROUND(J96+J106,2)</f>
        <v>0</v>
      </c>
      <c r="K114" s="17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66"/>
      <c r="C115" s="67"/>
      <c r="D115" s="67"/>
      <c r="E115" s="67"/>
      <c r="F115" s="67"/>
      <c r="G115" s="67"/>
      <c r="H115" s="67"/>
      <c r="I115" s="67"/>
      <c r="J115" s="67"/>
      <c r="K115" s="67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9" s="2" customFormat="1" ht="6.96" customHeight="1">
      <c r="A119" s="38"/>
      <c r="B119" s="68"/>
      <c r="C119" s="69"/>
      <c r="D119" s="69"/>
      <c r="E119" s="69"/>
      <c r="F119" s="69"/>
      <c r="G119" s="69"/>
      <c r="H119" s="69"/>
      <c r="I119" s="69"/>
      <c r="J119" s="69"/>
      <c r="K119" s="69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4.96" customHeight="1">
      <c r="A120" s="38"/>
      <c r="B120" s="39"/>
      <c r="C120" s="23" t="s">
        <v>138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16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40"/>
      <c r="D123" s="40"/>
      <c r="E123" s="177" t="str">
        <f>E7</f>
        <v>Stavba chodníku, přechodu pro chodce a parkovacích stání</v>
      </c>
      <c r="F123" s="32"/>
      <c r="G123" s="32"/>
      <c r="H123" s="32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113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6.5" customHeight="1">
      <c r="A125" s="38"/>
      <c r="B125" s="39"/>
      <c r="C125" s="40"/>
      <c r="D125" s="40"/>
      <c r="E125" s="76" t="str">
        <f>E9</f>
        <v>03 - SO 03 Chodník pro pěší</v>
      </c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20</v>
      </c>
      <c r="D127" s="40"/>
      <c r="E127" s="40"/>
      <c r="F127" s="27" t="str">
        <f>F12</f>
        <v>Nové Město na Moravě</v>
      </c>
      <c r="G127" s="40"/>
      <c r="H127" s="40"/>
      <c r="I127" s="32" t="s">
        <v>22</v>
      </c>
      <c r="J127" s="79" t="str">
        <f>IF(J12="","",J12)</f>
        <v>14. 1. 2021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25.65" customHeight="1">
      <c r="A129" s="38"/>
      <c r="B129" s="39"/>
      <c r="C129" s="32" t="s">
        <v>24</v>
      </c>
      <c r="D129" s="40"/>
      <c r="E129" s="40"/>
      <c r="F129" s="27" t="str">
        <f>E15</f>
        <v>Město Nové Město na Moravě</v>
      </c>
      <c r="G129" s="40"/>
      <c r="H129" s="40"/>
      <c r="I129" s="32" t="s">
        <v>30</v>
      </c>
      <c r="J129" s="36" t="str">
        <f>E21</f>
        <v>Ing. arch. Jitka Bidlová Ph.D.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5.15" customHeight="1">
      <c r="A130" s="38"/>
      <c r="B130" s="39"/>
      <c r="C130" s="32" t="s">
        <v>28</v>
      </c>
      <c r="D130" s="40"/>
      <c r="E130" s="40"/>
      <c r="F130" s="27" t="str">
        <f>IF(E18="","",E18)</f>
        <v>Vyplň údaj</v>
      </c>
      <c r="G130" s="40"/>
      <c r="H130" s="40"/>
      <c r="I130" s="32" t="s">
        <v>33</v>
      </c>
      <c r="J130" s="36" t="str">
        <f>E24</f>
        <v>Ing. Tereza Synková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0.32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11" customFormat="1" ht="29.28" customHeight="1">
      <c r="A132" s="207"/>
      <c r="B132" s="208"/>
      <c r="C132" s="209" t="s">
        <v>139</v>
      </c>
      <c r="D132" s="210" t="s">
        <v>61</v>
      </c>
      <c r="E132" s="210" t="s">
        <v>57</v>
      </c>
      <c r="F132" s="210" t="s">
        <v>58</v>
      </c>
      <c r="G132" s="210" t="s">
        <v>140</v>
      </c>
      <c r="H132" s="210" t="s">
        <v>141</v>
      </c>
      <c r="I132" s="210" t="s">
        <v>142</v>
      </c>
      <c r="J132" s="210" t="s">
        <v>119</v>
      </c>
      <c r="K132" s="211" t="s">
        <v>143</v>
      </c>
      <c r="L132" s="212"/>
      <c r="M132" s="100" t="s">
        <v>1</v>
      </c>
      <c r="N132" s="101" t="s">
        <v>40</v>
      </c>
      <c r="O132" s="101" t="s">
        <v>144</v>
      </c>
      <c r="P132" s="101" t="s">
        <v>145</v>
      </c>
      <c r="Q132" s="101" t="s">
        <v>146</v>
      </c>
      <c r="R132" s="101" t="s">
        <v>147</v>
      </c>
      <c r="S132" s="101" t="s">
        <v>148</v>
      </c>
      <c r="T132" s="102" t="s">
        <v>149</v>
      </c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</row>
    <row r="133" s="2" customFormat="1" ht="22.8" customHeight="1">
      <c r="A133" s="38"/>
      <c r="B133" s="39"/>
      <c r="C133" s="107" t="s">
        <v>150</v>
      </c>
      <c r="D133" s="40"/>
      <c r="E133" s="40"/>
      <c r="F133" s="40"/>
      <c r="G133" s="40"/>
      <c r="H133" s="40"/>
      <c r="I133" s="40"/>
      <c r="J133" s="213">
        <f>BK133</f>
        <v>0</v>
      </c>
      <c r="K133" s="40"/>
      <c r="L133" s="44"/>
      <c r="M133" s="103"/>
      <c r="N133" s="214"/>
      <c r="O133" s="104"/>
      <c r="P133" s="215">
        <f>P134</f>
        <v>0</v>
      </c>
      <c r="Q133" s="104"/>
      <c r="R133" s="215">
        <f>R134</f>
        <v>399.89324333999997</v>
      </c>
      <c r="S133" s="104"/>
      <c r="T133" s="216">
        <f>T134</f>
        <v>72.792399999999986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75</v>
      </c>
      <c r="AU133" s="17" t="s">
        <v>121</v>
      </c>
      <c r="BK133" s="217">
        <f>BK134</f>
        <v>0</v>
      </c>
    </row>
    <row r="134" s="12" customFormat="1" ht="25.92" customHeight="1">
      <c r="A134" s="12"/>
      <c r="B134" s="218"/>
      <c r="C134" s="219"/>
      <c r="D134" s="220" t="s">
        <v>75</v>
      </c>
      <c r="E134" s="221" t="s">
        <v>151</v>
      </c>
      <c r="F134" s="221" t="s">
        <v>152</v>
      </c>
      <c r="G134" s="219"/>
      <c r="H134" s="219"/>
      <c r="I134" s="222"/>
      <c r="J134" s="223">
        <f>BK134</f>
        <v>0</v>
      </c>
      <c r="K134" s="219"/>
      <c r="L134" s="224"/>
      <c r="M134" s="225"/>
      <c r="N134" s="226"/>
      <c r="O134" s="226"/>
      <c r="P134" s="227">
        <f>P135+P187+P198+P246+P282+P288</f>
        <v>0</v>
      </c>
      <c r="Q134" s="226"/>
      <c r="R134" s="227">
        <f>R135+R187+R198+R246+R282+R288</f>
        <v>399.89324333999997</v>
      </c>
      <c r="S134" s="226"/>
      <c r="T134" s="228">
        <f>T135+T187+T198+T246+T282+T288</f>
        <v>72.792399999999986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9" t="s">
        <v>84</v>
      </c>
      <c r="AT134" s="230" t="s">
        <v>75</v>
      </c>
      <c r="AU134" s="230" t="s">
        <v>76</v>
      </c>
      <c r="AY134" s="229" t="s">
        <v>153</v>
      </c>
      <c r="BK134" s="231">
        <f>BK135+BK187+BK198+BK246+BK282+BK288</f>
        <v>0</v>
      </c>
    </row>
    <row r="135" s="12" customFormat="1" ht="22.8" customHeight="1">
      <c r="A135" s="12"/>
      <c r="B135" s="218"/>
      <c r="C135" s="219"/>
      <c r="D135" s="220" t="s">
        <v>75</v>
      </c>
      <c r="E135" s="232" t="s">
        <v>84</v>
      </c>
      <c r="F135" s="232" t="s">
        <v>154</v>
      </c>
      <c r="G135" s="219"/>
      <c r="H135" s="219"/>
      <c r="I135" s="222"/>
      <c r="J135" s="233">
        <f>BK135</f>
        <v>0</v>
      </c>
      <c r="K135" s="219"/>
      <c r="L135" s="224"/>
      <c r="M135" s="225"/>
      <c r="N135" s="226"/>
      <c r="O135" s="226"/>
      <c r="P135" s="227">
        <f>SUM(P136:P186)</f>
        <v>0</v>
      </c>
      <c r="Q135" s="226"/>
      <c r="R135" s="227">
        <f>SUM(R136:R186)</f>
        <v>1.0044070000000001</v>
      </c>
      <c r="S135" s="226"/>
      <c r="T135" s="228">
        <f>SUM(T136:T186)</f>
        <v>68.417399999999986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9" t="s">
        <v>84</v>
      </c>
      <c r="AT135" s="230" t="s">
        <v>75</v>
      </c>
      <c r="AU135" s="230" t="s">
        <v>84</v>
      </c>
      <c r="AY135" s="229" t="s">
        <v>153</v>
      </c>
      <c r="BK135" s="231">
        <f>SUM(BK136:BK186)</f>
        <v>0</v>
      </c>
    </row>
    <row r="136" s="2" customFormat="1">
      <c r="A136" s="38"/>
      <c r="B136" s="39"/>
      <c r="C136" s="234" t="s">
        <v>84</v>
      </c>
      <c r="D136" s="234" t="s">
        <v>155</v>
      </c>
      <c r="E136" s="235" t="s">
        <v>573</v>
      </c>
      <c r="F136" s="236" t="s">
        <v>574</v>
      </c>
      <c r="G136" s="237" t="s">
        <v>104</v>
      </c>
      <c r="H136" s="238">
        <v>33</v>
      </c>
      <c r="I136" s="239"/>
      <c r="J136" s="240">
        <f>ROUND(I136*H136,2)</f>
        <v>0</v>
      </c>
      <c r="K136" s="236" t="s">
        <v>159</v>
      </c>
      <c r="L136" s="44"/>
      <c r="M136" s="241" t="s">
        <v>1</v>
      </c>
      <c r="N136" s="242" t="s">
        <v>41</v>
      </c>
      <c r="O136" s="91"/>
      <c r="P136" s="243">
        <f>O136*H136</f>
        <v>0</v>
      </c>
      <c r="Q136" s="243">
        <v>0</v>
      </c>
      <c r="R136" s="243">
        <f>Q136*H136</f>
        <v>0</v>
      </c>
      <c r="S136" s="243">
        <v>0.23499999999999999</v>
      </c>
      <c r="T136" s="244">
        <f>S136*H136</f>
        <v>7.7549999999999999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45" t="s">
        <v>160</v>
      </c>
      <c r="AT136" s="245" t="s">
        <v>155</v>
      </c>
      <c r="AU136" s="245" t="s">
        <v>86</v>
      </c>
      <c r="AY136" s="17" t="s">
        <v>153</v>
      </c>
      <c r="BE136" s="246">
        <f>IF(N136="základní",J136,0)</f>
        <v>0</v>
      </c>
      <c r="BF136" s="246">
        <f>IF(N136="snížená",J136,0)</f>
        <v>0</v>
      </c>
      <c r="BG136" s="246">
        <f>IF(N136="zákl. přenesená",J136,0)</f>
        <v>0</v>
      </c>
      <c r="BH136" s="246">
        <f>IF(N136="sníž. přenesená",J136,0)</f>
        <v>0</v>
      </c>
      <c r="BI136" s="246">
        <f>IF(N136="nulová",J136,0)</f>
        <v>0</v>
      </c>
      <c r="BJ136" s="17" t="s">
        <v>84</v>
      </c>
      <c r="BK136" s="246">
        <f>ROUND(I136*H136,2)</f>
        <v>0</v>
      </c>
      <c r="BL136" s="17" t="s">
        <v>160</v>
      </c>
      <c r="BM136" s="245" t="s">
        <v>575</v>
      </c>
    </row>
    <row r="137" s="13" customFormat="1">
      <c r="A137" s="13"/>
      <c r="B137" s="247"/>
      <c r="C137" s="248"/>
      <c r="D137" s="249" t="s">
        <v>177</v>
      </c>
      <c r="E137" s="250" t="s">
        <v>1</v>
      </c>
      <c r="F137" s="251" t="s">
        <v>576</v>
      </c>
      <c r="G137" s="248"/>
      <c r="H137" s="252">
        <v>33</v>
      </c>
      <c r="I137" s="253"/>
      <c r="J137" s="248"/>
      <c r="K137" s="248"/>
      <c r="L137" s="254"/>
      <c r="M137" s="255"/>
      <c r="N137" s="256"/>
      <c r="O137" s="256"/>
      <c r="P137" s="256"/>
      <c r="Q137" s="256"/>
      <c r="R137" s="256"/>
      <c r="S137" s="256"/>
      <c r="T137" s="25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8" t="s">
        <v>177</v>
      </c>
      <c r="AU137" s="258" t="s">
        <v>86</v>
      </c>
      <c r="AV137" s="13" t="s">
        <v>86</v>
      </c>
      <c r="AW137" s="13" t="s">
        <v>32</v>
      </c>
      <c r="AX137" s="13" t="s">
        <v>84</v>
      </c>
      <c r="AY137" s="258" t="s">
        <v>153</v>
      </c>
    </row>
    <row r="138" s="2" customFormat="1">
      <c r="A138" s="38"/>
      <c r="B138" s="39"/>
      <c r="C138" s="234" t="s">
        <v>86</v>
      </c>
      <c r="D138" s="234" t="s">
        <v>155</v>
      </c>
      <c r="E138" s="235" t="s">
        <v>166</v>
      </c>
      <c r="F138" s="236" t="s">
        <v>167</v>
      </c>
      <c r="G138" s="237" t="s">
        <v>104</v>
      </c>
      <c r="H138" s="238">
        <v>69.599999999999994</v>
      </c>
      <c r="I138" s="239"/>
      <c r="J138" s="240">
        <f>ROUND(I138*H138,2)</f>
        <v>0</v>
      </c>
      <c r="K138" s="236" t="s">
        <v>159</v>
      </c>
      <c r="L138" s="44"/>
      <c r="M138" s="241" t="s">
        <v>1</v>
      </c>
      <c r="N138" s="242" t="s">
        <v>41</v>
      </c>
      <c r="O138" s="91"/>
      <c r="P138" s="243">
        <f>O138*H138</f>
        <v>0</v>
      </c>
      <c r="Q138" s="243">
        <v>0</v>
      </c>
      <c r="R138" s="243">
        <f>Q138*H138</f>
        <v>0</v>
      </c>
      <c r="S138" s="243">
        <v>0.26000000000000001</v>
      </c>
      <c r="T138" s="244">
        <f>S138*H138</f>
        <v>18.096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45" t="s">
        <v>160</v>
      </c>
      <c r="AT138" s="245" t="s">
        <v>155</v>
      </c>
      <c r="AU138" s="245" t="s">
        <v>86</v>
      </c>
      <c r="AY138" s="17" t="s">
        <v>153</v>
      </c>
      <c r="BE138" s="246">
        <f>IF(N138="základní",J138,0)</f>
        <v>0</v>
      </c>
      <c r="BF138" s="246">
        <f>IF(N138="snížená",J138,0)</f>
        <v>0</v>
      </c>
      <c r="BG138" s="246">
        <f>IF(N138="zákl. přenesená",J138,0)</f>
        <v>0</v>
      </c>
      <c r="BH138" s="246">
        <f>IF(N138="sníž. přenesená",J138,0)</f>
        <v>0</v>
      </c>
      <c r="BI138" s="246">
        <f>IF(N138="nulová",J138,0)</f>
        <v>0</v>
      </c>
      <c r="BJ138" s="17" t="s">
        <v>84</v>
      </c>
      <c r="BK138" s="246">
        <f>ROUND(I138*H138,2)</f>
        <v>0</v>
      </c>
      <c r="BL138" s="17" t="s">
        <v>160</v>
      </c>
      <c r="BM138" s="245" t="s">
        <v>168</v>
      </c>
    </row>
    <row r="139" s="2" customFormat="1" ht="16.5" customHeight="1">
      <c r="A139" s="38"/>
      <c r="B139" s="39"/>
      <c r="C139" s="234" t="s">
        <v>165</v>
      </c>
      <c r="D139" s="234" t="s">
        <v>155</v>
      </c>
      <c r="E139" s="235" t="s">
        <v>577</v>
      </c>
      <c r="F139" s="236" t="s">
        <v>578</v>
      </c>
      <c r="G139" s="237" t="s">
        <v>104</v>
      </c>
      <c r="H139" s="238">
        <v>43.799999999999997</v>
      </c>
      <c r="I139" s="239"/>
      <c r="J139" s="240">
        <f>ROUND(I139*H139,2)</f>
        <v>0</v>
      </c>
      <c r="K139" s="236" t="s">
        <v>159</v>
      </c>
      <c r="L139" s="44"/>
      <c r="M139" s="241" t="s">
        <v>1</v>
      </c>
      <c r="N139" s="242" t="s">
        <v>41</v>
      </c>
      <c r="O139" s="91"/>
      <c r="P139" s="243">
        <f>O139*H139</f>
        <v>0</v>
      </c>
      <c r="Q139" s="243">
        <v>0</v>
      </c>
      <c r="R139" s="243">
        <f>Q139*H139</f>
        <v>0</v>
      </c>
      <c r="S139" s="243">
        <v>0.098000000000000004</v>
      </c>
      <c r="T139" s="244">
        <f>S139*H139</f>
        <v>4.2923999999999998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45" t="s">
        <v>160</v>
      </c>
      <c r="AT139" s="245" t="s">
        <v>155</v>
      </c>
      <c r="AU139" s="245" t="s">
        <v>86</v>
      </c>
      <c r="AY139" s="17" t="s">
        <v>153</v>
      </c>
      <c r="BE139" s="246">
        <f>IF(N139="základní",J139,0)</f>
        <v>0</v>
      </c>
      <c r="BF139" s="246">
        <f>IF(N139="snížená",J139,0)</f>
        <v>0</v>
      </c>
      <c r="BG139" s="246">
        <f>IF(N139="zákl. přenesená",J139,0)</f>
        <v>0</v>
      </c>
      <c r="BH139" s="246">
        <f>IF(N139="sníž. přenesená",J139,0)</f>
        <v>0</v>
      </c>
      <c r="BI139" s="246">
        <f>IF(N139="nulová",J139,0)</f>
        <v>0</v>
      </c>
      <c r="BJ139" s="17" t="s">
        <v>84</v>
      </c>
      <c r="BK139" s="246">
        <f>ROUND(I139*H139,2)</f>
        <v>0</v>
      </c>
      <c r="BL139" s="17" t="s">
        <v>160</v>
      </c>
      <c r="BM139" s="245" t="s">
        <v>579</v>
      </c>
    </row>
    <row r="140" s="13" customFormat="1">
      <c r="A140" s="13"/>
      <c r="B140" s="247"/>
      <c r="C140" s="248"/>
      <c r="D140" s="249" t="s">
        <v>177</v>
      </c>
      <c r="E140" s="250" t="s">
        <v>1</v>
      </c>
      <c r="F140" s="251" t="s">
        <v>580</v>
      </c>
      <c r="G140" s="248"/>
      <c r="H140" s="252">
        <v>43.799999999999997</v>
      </c>
      <c r="I140" s="253"/>
      <c r="J140" s="248"/>
      <c r="K140" s="248"/>
      <c r="L140" s="254"/>
      <c r="M140" s="255"/>
      <c r="N140" s="256"/>
      <c r="O140" s="256"/>
      <c r="P140" s="256"/>
      <c r="Q140" s="256"/>
      <c r="R140" s="256"/>
      <c r="S140" s="256"/>
      <c r="T140" s="25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8" t="s">
        <v>177</v>
      </c>
      <c r="AU140" s="258" t="s">
        <v>86</v>
      </c>
      <c r="AV140" s="13" t="s">
        <v>86</v>
      </c>
      <c r="AW140" s="13" t="s">
        <v>32</v>
      </c>
      <c r="AX140" s="13" t="s">
        <v>76</v>
      </c>
      <c r="AY140" s="258" t="s">
        <v>153</v>
      </c>
    </row>
    <row r="141" s="14" customFormat="1">
      <c r="A141" s="14"/>
      <c r="B141" s="259"/>
      <c r="C141" s="260"/>
      <c r="D141" s="249" t="s">
        <v>177</v>
      </c>
      <c r="E141" s="261" t="s">
        <v>1</v>
      </c>
      <c r="F141" s="262" t="s">
        <v>179</v>
      </c>
      <c r="G141" s="260"/>
      <c r="H141" s="263">
        <v>43.799999999999997</v>
      </c>
      <c r="I141" s="264"/>
      <c r="J141" s="260"/>
      <c r="K141" s="260"/>
      <c r="L141" s="265"/>
      <c r="M141" s="266"/>
      <c r="N141" s="267"/>
      <c r="O141" s="267"/>
      <c r="P141" s="267"/>
      <c r="Q141" s="267"/>
      <c r="R141" s="267"/>
      <c r="S141" s="267"/>
      <c r="T141" s="26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9" t="s">
        <v>177</v>
      </c>
      <c r="AU141" s="269" t="s">
        <v>86</v>
      </c>
      <c r="AV141" s="14" t="s">
        <v>160</v>
      </c>
      <c r="AW141" s="14" t="s">
        <v>32</v>
      </c>
      <c r="AX141" s="14" t="s">
        <v>84</v>
      </c>
      <c r="AY141" s="269" t="s">
        <v>153</v>
      </c>
    </row>
    <row r="142" s="2" customFormat="1">
      <c r="A142" s="38"/>
      <c r="B142" s="39"/>
      <c r="C142" s="234" t="s">
        <v>160</v>
      </c>
      <c r="D142" s="234" t="s">
        <v>155</v>
      </c>
      <c r="E142" s="235" t="s">
        <v>529</v>
      </c>
      <c r="F142" s="236" t="s">
        <v>530</v>
      </c>
      <c r="G142" s="237" t="s">
        <v>104</v>
      </c>
      <c r="H142" s="238">
        <v>10.699999999999999</v>
      </c>
      <c r="I142" s="239"/>
      <c r="J142" s="240">
        <f>ROUND(I142*H142,2)</f>
        <v>0</v>
      </c>
      <c r="K142" s="236" t="s">
        <v>159</v>
      </c>
      <c r="L142" s="44"/>
      <c r="M142" s="241" t="s">
        <v>1</v>
      </c>
      <c r="N142" s="242" t="s">
        <v>41</v>
      </c>
      <c r="O142" s="91"/>
      <c r="P142" s="243">
        <f>O142*H142</f>
        <v>0</v>
      </c>
      <c r="Q142" s="243">
        <v>6.0000000000000002E-05</v>
      </c>
      <c r="R142" s="243">
        <f>Q142*H142</f>
        <v>0.00064199999999999999</v>
      </c>
      <c r="S142" s="243">
        <v>0.11500000000000001</v>
      </c>
      <c r="T142" s="244">
        <f>S142*H142</f>
        <v>1.2304999999999999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45" t="s">
        <v>160</v>
      </c>
      <c r="AT142" s="245" t="s">
        <v>155</v>
      </c>
      <c r="AU142" s="245" t="s">
        <v>86</v>
      </c>
      <c r="AY142" s="17" t="s">
        <v>153</v>
      </c>
      <c r="BE142" s="246">
        <f>IF(N142="základní",J142,0)</f>
        <v>0</v>
      </c>
      <c r="BF142" s="246">
        <f>IF(N142="snížená",J142,0)</f>
        <v>0</v>
      </c>
      <c r="BG142" s="246">
        <f>IF(N142="zákl. přenesená",J142,0)</f>
        <v>0</v>
      </c>
      <c r="BH142" s="246">
        <f>IF(N142="sníž. přenesená",J142,0)</f>
        <v>0</v>
      </c>
      <c r="BI142" s="246">
        <f>IF(N142="nulová",J142,0)</f>
        <v>0</v>
      </c>
      <c r="BJ142" s="17" t="s">
        <v>84</v>
      </c>
      <c r="BK142" s="246">
        <f>ROUND(I142*H142,2)</f>
        <v>0</v>
      </c>
      <c r="BL142" s="17" t="s">
        <v>160</v>
      </c>
      <c r="BM142" s="245" t="s">
        <v>531</v>
      </c>
    </row>
    <row r="143" s="13" customFormat="1">
      <c r="A143" s="13"/>
      <c r="B143" s="247"/>
      <c r="C143" s="248"/>
      <c r="D143" s="249" t="s">
        <v>177</v>
      </c>
      <c r="E143" s="250" t="s">
        <v>1</v>
      </c>
      <c r="F143" s="251" t="s">
        <v>581</v>
      </c>
      <c r="G143" s="248"/>
      <c r="H143" s="252">
        <v>10.699999999999999</v>
      </c>
      <c r="I143" s="253"/>
      <c r="J143" s="248"/>
      <c r="K143" s="248"/>
      <c r="L143" s="254"/>
      <c r="M143" s="255"/>
      <c r="N143" s="256"/>
      <c r="O143" s="256"/>
      <c r="P143" s="256"/>
      <c r="Q143" s="256"/>
      <c r="R143" s="256"/>
      <c r="S143" s="256"/>
      <c r="T143" s="25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8" t="s">
        <v>177</v>
      </c>
      <c r="AU143" s="258" t="s">
        <v>86</v>
      </c>
      <c r="AV143" s="13" t="s">
        <v>86</v>
      </c>
      <c r="AW143" s="13" t="s">
        <v>32</v>
      </c>
      <c r="AX143" s="13" t="s">
        <v>84</v>
      </c>
      <c r="AY143" s="258" t="s">
        <v>153</v>
      </c>
    </row>
    <row r="144" s="2" customFormat="1" ht="16.5" customHeight="1">
      <c r="A144" s="38"/>
      <c r="B144" s="39"/>
      <c r="C144" s="234" t="s">
        <v>173</v>
      </c>
      <c r="D144" s="234" t="s">
        <v>155</v>
      </c>
      <c r="E144" s="235" t="s">
        <v>169</v>
      </c>
      <c r="F144" s="236" t="s">
        <v>170</v>
      </c>
      <c r="G144" s="237" t="s">
        <v>171</v>
      </c>
      <c r="H144" s="238">
        <v>180.69999999999999</v>
      </c>
      <c r="I144" s="239"/>
      <c r="J144" s="240">
        <f>ROUND(I144*H144,2)</f>
        <v>0</v>
      </c>
      <c r="K144" s="236" t="s">
        <v>159</v>
      </c>
      <c r="L144" s="44"/>
      <c r="M144" s="241" t="s">
        <v>1</v>
      </c>
      <c r="N144" s="242" t="s">
        <v>41</v>
      </c>
      <c r="O144" s="91"/>
      <c r="P144" s="243">
        <f>O144*H144</f>
        <v>0</v>
      </c>
      <c r="Q144" s="243">
        <v>0</v>
      </c>
      <c r="R144" s="243">
        <f>Q144*H144</f>
        <v>0</v>
      </c>
      <c r="S144" s="243">
        <v>0.20499999999999999</v>
      </c>
      <c r="T144" s="244">
        <f>S144*H144</f>
        <v>37.043499999999995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45" t="s">
        <v>160</v>
      </c>
      <c r="AT144" s="245" t="s">
        <v>155</v>
      </c>
      <c r="AU144" s="245" t="s">
        <v>86</v>
      </c>
      <c r="AY144" s="17" t="s">
        <v>153</v>
      </c>
      <c r="BE144" s="246">
        <f>IF(N144="základní",J144,0)</f>
        <v>0</v>
      </c>
      <c r="BF144" s="246">
        <f>IF(N144="snížená",J144,0)</f>
        <v>0</v>
      </c>
      <c r="BG144" s="246">
        <f>IF(N144="zákl. přenesená",J144,0)</f>
        <v>0</v>
      </c>
      <c r="BH144" s="246">
        <f>IF(N144="sníž. přenesená",J144,0)</f>
        <v>0</v>
      </c>
      <c r="BI144" s="246">
        <f>IF(N144="nulová",J144,0)</f>
        <v>0</v>
      </c>
      <c r="BJ144" s="17" t="s">
        <v>84</v>
      </c>
      <c r="BK144" s="246">
        <f>ROUND(I144*H144,2)</f>
        <v>0</v>
      </c>
      <c r="BL144" s="17" t="s">
        <v>160</v>
      </c>
      <c r="BM144" s="245" t="s">
        <v>172</v>
      </c>
    </row>
    <row r="145" s="2" customFormat="1">
      <c r="A145" s="38"/>
      <c r="B145" s="39"/>
      <c r="C145" s="234" t="s">
        <v>180</v>
      </c>
      <c r="D145" s="234" t="s">
        <v>155</v>
      </c>
      <c r="E145" s="235" t="s">
        <v>174</v>
      </c>
      <c r="F145" s="236" t="s">
        <v>175</v>
      </c>
      <c r="G145" s="237" t="s">
        <v>104</v>
      </c>
      <c r="H145" s="238">
        <v>322</v>
      </c>
      <c r="I145" s="239"/>
      <c r="J145" s="240">
        <f>ROUND(I145*H145,2)</f>
        <v>0</v>
      </c>
      <c r="K145" s="236" t="s">
        <v>159</v>
      </c>
      <c r="L145" s="44"/>
      <c r="M145" s="241" t="s">
        <v>1</v>
      </c>
      <c r="N145" s="242" t="s">
        <v>41</v>
      </c>
      <c r="O145" s="91"/>
      <c r="P145" s="243">
        <f>O145*H145</f>
        <v>0</v>
      </c>
      <c r="Q145" s="243">
        <v>0</v>
      </c>
      <c r="R145" s="243">
        <f>Q145*H145</f>
        <v>0</v>
      </c>
      <c r="S145" s="243">
        <v>0</v>
      </c>
      <c r="T145" s="244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45" t="s">
        <v>160</v>
      </c>
      <c r="AT145" s="245" t="s">
        <v>155</v>
      </c>
      <c r="AU145" s="245" t="s">
        <v>86</v>
      </c>
      <c r="AY145" s="17" t="s">
        <v>153</v>
      </c>
      <c r="BE145" s="246">
        <f>IF(N145="základní",J145,0)</f>
        <v>0</v>
      </c>
      <c r="BF145" s="246">
        <f>IF(N145="snížená",J145,0)</f>
        <v>0</v>
      </c>
      <c r="BG145" s="246">
        <f>IF(N145="zákl. přenesená",J145,0)</f>
        <v>0</v>
      </c>
      <c r="BH145" s="246">
        <f>IF(N145="sníž. přenesená",J145,0)</f>
        <v>0</v>
      </c>
      <c r="BI145" s="246">
        <f>IF(N145="nulová",J145,0)</f>
        <v>0</v>
      </c>
      <c r="BJ145" s="17" t="s">
        <v>84</v>
      </c>
      <c r="BK145" s="246">
        <f>ROUND(I145*H145,2)</f>
        <v>0</v>
      </c>
      <c r="BL145" s="17" t="s">
        <v>160</v>
      </c>
      <c r="BM145" s="245" t="s">
        <v>582</v>
      </c>
    </row>
    <row r="146" s="13" customFormat="1">
      <c r="A146" s="13"/>
      <c r="B146" s="247"/>
      <c r="C146" s="248"/>
      <c r="D146" s="249" t="s">
        <v>177</v>
      </c>
      <c r="E146" s="250" t="s">
        <v>1</v>
      </c>
      <c r="F146" s="251" t="s">
        <v>583</v>
      </c>
      <c r="G146" s="248"/>
      <c r="H146" s="252">
        <v>322</v>
      </c>
      <c r="I146" s="253"/>
      <c r="J146" s="248"/>
      <c r="K146" s="248"/>
      <c r="L146" s="254"/>
      <c r="M146" s="255"/>
      <c r="N146" s="256"/>
      <c r="O146" s="256"/>
      <c r="P146" s="256"/>
      <c r="Q146" s="256"/>
      <c r="R146" s="256"/>
      <c r="S146" s="256"/>
      <c r="T146" s="25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8" t="s">
        <v>177</v>
      </c>
      <c r="AU146" s="258" t="s">
        <v>86</v>
      </c>
      <c r="AV146" s="13" t="s">
        <v>86</v>
      </c>
      <c r="AW146" s="13" t="s">
        <v>32</v>
      </c>
      <c r="AX146" s="13" t="s">
        <v>76</v>
      </c>
      <c r="AY146" s="258" t="s">
        <v>153</v>
      </c>
    </row>
    <row r="147" s="14" customFormat="1">
      <c r="A147" s="14"/>
      <c r="B147" s="259"/>
      <c r="C147" s="260"/>
      <c r="D147" s="249" t="s">
        <v>177</v>
      </c>
      <c r="E147" s="261" t="s">
        <v>1</v>
      </c>
      <c r="F147" s="262" t="s">
        <v>179</v>
      </c>
      <c r="G147" s="260"/>
      <c r="H147" s="263">
        <v>322</v>
      </c>
      <c r="I147" s="264"/>
      <c r="J147" s="260"/>
      <c r="K147" s="260"/>
      <c r="L147" s="265"/>
      <c r="M147" s="266"/>
      <c r="N147" s="267"/>
      <c r="O147" s="267"/>
      <c r="P147" s="267"/>
      <c r="Q147" s="267"/>
      <c r="R147" s="267"/>
      <c r="S147" s="267"/>
      <c r="T147" s="268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9" t="s">
        <v>177</v>
      </c>
      <c r="AU147" s="269" t="s">
        <v>86</v>
      </c>
      <c r="AV147" s="14" t="s">
        <v>160</v>
      </c>
      <c r="AW147" s="14" t="s">
        <v>32</v>
      </c>
      <c r="AX147" s="14" t="s">
        <v>84</v>
      </c>
      <c r="AY147" s="269" t="s">
        <v>153</v>
      </c>
    </row>
    <row r="148" s="2" customFormat="1" ht="33" customHeight="1">
      <c r="A148" s="38"/>
      <c r="B148" s="39"/>
      <c r="C148" s="234" t="s">
        <v>189</v>
      </c>
      <c r="D148" s="234" t="s">
        <v>155</v>
      </c>
      <c r="E148" s="235" t="s">
        <v>181</v>
      </c>
      <c r="F148" s="236" t="s">
        <v>182</v>
      </c>
      <c r="G148" s="237" t="s">
        <v>183</v>
      </c>
      <c r="H148" s="238">
        <v>118.65000000000001</v>
      </c>
      <c r="I148" s="239"/>
      <c r="J148" s="240">
        <f>ROUND(I148*H148,2)</f>
        <v>0</v>
      </c>
      <c r="K148" s="236" t="s">
        <v>159</v>
      </c>
      <c r="L148" s="44"/>
      <c r="M148" s="241" t="s">
        <v>1</v>
      </c>
      <c r="N148" s="242" t="s">
        <v>41</v>
      </c>
      <c r="O148" s="91"/>
      <c r="P148" s="243">
        <f>O148*H148</f>
        <v>0</v>
      </c>
      <c r="Q148" s="243">
        <v>0</v>
      </c>
      <c r="R148" s="243">
        <f>Q148*H148</f>
        <v>0</v>
      </c>
      <c r="S148" s="243">
        <v>0</v>
      </c>
      <c r="T148" s="244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45" t="s">
        <v>160</v>
      </c>
      <c r="AT148" s="245" t="s">
        <v>155</v>
      </c>
      <c r="AU148" s="245" t="s">
        <v>86</v>
      </c>
      <c r="AY148" s="17" t="s">
        <v>153</v>
      </c>
      <c r="BE148" s="246">
        <f>IF(N148="základní",J148,0)</f>
        <v>0</v>
      </c>
      <c r="BF148" s="246">
        <f>IF(N148="snížená",J148,0)</f>
        <v>0</v>
      </c>
      <c r="BG148" s="246">
        <f>IF(N148="zákl. přenesená",J148,0)</f>
        <v>0</v>
      </c>
      <c r="BH148" s="246">
        <f>IF(N148="sníž. přenesená",J148,0)</f>
        <v>0</v>
      </c>
      <c r="BI148" s="246">
        <f>IF(N148="nulová",J148,0)</f>
        <v>0</v>
      </c>
      <c r="BJ148" s="17" t="s">
        <v>84</v>
      </c>
      <c r="BK148" s="246">
        <f>ROUND(I148*H148,2)</f>
        <v>0</v>
      </c>
      <c r="BL148" s="17" t="s">
        <v>160</v>
      </c>
      <c r="BM148" s="245" t="s">
        <v>184</v>
      </c>
    </row>
    <row r="149" s="13" customFormat="1">
      <c r="A149" s="13"/>
      <c r="B149" s="247"/>
      <c r="C149" s="248"/>
      <c r="D149" s="249" t="s">
        <v>177</v>
      </c>
      <c r="E149" s="250" t="s">
        <v>1</v>
      </c>
      <c r="F149" s="251" t="s">
        <v>584</v>
      </c>
      <c r="G149" s="248"/>
      <c r="H149" s="252">
        <v>79.099999999999994</v>
      </c>
      <c r="I149" s="253"/>
      <c r="J149" s="248"/>
      <c r="K149" s="248"/>
      <c r="L149" s="254"/>
      <c r="M149" s="255"/>
      <c r="N149" s="256"/>
      <c r="O149" s="256"/>
      <c r="P149" s="256"/>
      <c r="Q149" s="256"/>
      <c r="R149" s="256"/>
      <c r="S149" s="256"/>
      <c r="T149" s="25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8" t="s">
        <v>177</v>
      </c>
      <c r="AU149" s="258" t="s">
        <v>86</v>
      </c>
      <c r="AV149" s="13" t="s">
        <v>86</v>
      </c>
      <c r="AW149" s="13" t="s">
        <v>32</v>
      </c>
      <c r="AX149" s="13" t="s">
        <v>76</v>
      </c>
      <c r="AY149" s="258" t="s">
        <v>153</v>
      </c>
    </row>
    <row r="150" s="13" customFormat="1">
      <c r="A150" s="13"/>
      <c r="B150" s="247"/>
      <c r="C150" s="248"/>
      <c r="D150" s="249" t="s">
        <v>177</v>
      </c>
      <c r="E150" s="250" t="s">
        <v>1</v>
      </c>
      <c r="F150" s="251" t="s">
        <v>585</v>
      </c>
      <c r="G150" s="248"/>
      <c r="H150" s="252">
        <v>39.549999999999997</v>
      </c>
      <c r="I150" s="253"/>
      <c r="J150" s="248"/>
      <c r="K150" s="248"/>
      <c r="L150" s="254"/>
      <c r="M150" s="255"/>
      <c r="N150" s="256"/>
      <c r="O150" s="256"/>
      <c r="P150" s="256"/>
      <c r="Q150" s="256"/>
      <c r="R150" s="256"/>
      <c r="S150" s="256"/>
      <c r="T150" s="25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8" t="s">
        <v>177</v>
      </c>
      <c r="AU150" s="258" t="s">
        <v>86</v>
      </c>
      <c r="AV150" s="13" t="s">
        <v>86</v>
      </c>
      <c r="AW150" s="13" t="s">
        <v>32</v>
      </c>
      <c r="AX150" s="13" t="s">
        <v>76</v>
      </c>
      <c r="AY150" s="258" t="s">
        <v>153</v>
      </c>
    </row>
    <row r="151" s="14" customFormat="1">
      <c r="A151" s="14"/>
      <c r="B151" s="259"/>
      <c r="C151" s="260"/>
      <c r="D151" s="249" t="s">
        <v>177</v>
      </c>
      <c r="E151" s="261" t="s">
        <v>1</v>
      </c>
      <c r="F151" s="262" t="s">
        <v>179</v>
      </c>
      <c r="G151" s="260"/>
      <c r="H151" s="263">
        <v>118.64999999999999</v>
      </c>
      <c r="I151" s="264"/>
      <c r="J151" s="260"/>
      <c r="K151" s="260"/>
      <c r="L151" s="265"/>
      <c r="M151" s="266"/>
      <c r="N151" s="267"/>
      <c r="O151" s="267"/>
      <c r="P151" s="267"/>
      <c r="Q151" s="267"/>
      <c r="R151" s="267"/>
      <c r="S151" s="267"/>
      <c r="T151" s="268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9" t="s">
        <v>177</v>
      </c>
      <c r="AU151" s="269" t="s">
        <v>86</v>
      </c>
      <c r="AV151" s="14" t="s">
        <v>160</v>
      </c>
      <c r="AW151" s="14" t="s">
        <v>32</v>
      </c>
      <c r="AX151" s="14" t="s">
        <v>84</v>
      </c>
      <c r="AY151" s="269" t="s">
        <v>153</v>
      </c>
    </row>
    <row r="152" s="2" customFormat="1" ht="33" customHeight="1">
      <c r="A152" s="38"/>
      <c r="B152" s="39"/>
      <c r="C152" s="234" t="s">
        <v>194</v>
      </c>
      <c r="D152" s="234" t="s">
        <v>155</v>
      </c>
      <c r="E152" s="235" t="s">
        <v>586</v>
      </c>
      <c r="F152" s="236" t="s">
        <v>587</v>
      </c>
      <c r="G152" s="237" t="s">
        <v>183</v>
      </c>
      <c r="H152" s="238">
        <v>82</v>
      </c>
      <c r="I152" s="239"/>
      <c r="J152" s="240">
        <f>ROUND(I152*H152,2)</f>
        <v>0</v>
      </c>
      <c r="K152" s="236" t="s">
        <v>159</v>
      </c>
      <c r="L152" s="44"/>
      <c r="M152" s="241" t="s">
        <v>1</v>
      </c>
      <c r="N152" s="242" t="s">
        <v>41</v>
      </c>
      <c r="O152" s="91"/>
      <c r="P152" s="243">
        <f>O152*H152</f>
        <v>0</v>
      </c>
      <c r="Q152" s="243">
        <v>0</v>
      </c>
      <c r="R152" s="243">
        <f>Q152*H152</f>
        <v>0</v>
      </c>
      <c r="S152" s="243">
        <v>0</v>
      </c>
      <c r="T152" s="244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45" t="s">
        <v>160</v>
      </c>
      <c r="AT152" s="245" t="s">
        <v>155</v>
      </c>
      <c r="AU152" s="245" t="s">
        <v>86</v>
      </c>
      <c r="AY152" s="17" t="s">
        <v>153</v>
      </c>
      <c r="BE152" s="246">
        <f>IF(N152="základní",J152,0)</f>
        <v>0</v>
      </c>
      <c r="BF152" s="246">
        <f>IF(N152="snížená",J152,0)</f>
        <v>0</v>
      </c>
      <c r="BG152" s="246">
        <f>IF(N152="zákl. přenesená",J152,0)</f>
        <v>0</v>
      </c>
      <c r="BH152" s="246">
        <f>IF(N152="sníž. přenesená",J152,0)</f>
        <v>0</v>
      </c>
      <c r="BI152" s="246">
        <f>IF(N152="nulová",J152,0)</f>
        <v>0</v>
      </c>
      <c r="BJ152" s="17" t="s">
        <v>84</v>
      </c>
      <c r="BK152" s="246">
        <f>ROUND(I152*H152,2)</f>
        <v>0</v>
      </c>
      <c r="BL152" s="17" t="s">
        <v>160</v>
      </c>
      <c r="BM152" s="245" t="s">
        <v>192</v>
      </c>
    </row>
    <row r="153" s="13" customFormat="1">
      <c r="A153" s="13"/>
      <c r="B153" s="247"/>
      <c r="C153" s="248"/>
      <c r="D153" s="249" t="s">
        <v>177</v>
      </c>
      <c r="E153" s="250" t="s">
        <v>1</v>
      </c>
      <c r="F153" s="251" t="s">
        <v>588</v>
      </c>
      <c r="G153" s="248"/>
      <c r="H153" s="252">
        <v>82</v>
      </c>
      <c r="I153" s="253"/>
      <c r="J153" s="248"/>
      <c r="K153" s="248"/>
      <c r="L153" s="254"/>
      <c r="M153" s="255"/>
      <c r="N153" s="256"/>
      <c r="O153" s="256"/>
      <c r="P153" s="256"/>
      <c r="Q153" s="256"/>
      <c r="R153" s="256"/>
      <c r="S153" s="256"/>
      <c r="T153" s="25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8" t="s">
        <v>177</v>
      </c>
      <c r="AU153" s="258" t="s">
        <v>86</v>
      </c>
      <c r="AV153" s="13" t="s">
        <v>86</v>
      </c>
      <c r="AW153" s="13" t="s">
        <v>32</v>
      </c>
      <c r="AX153" s="13" t="s">
        <v>76</v>
      </c>
      <c r="AY153" s="258" t="s">
        <v>153</v>
      </c>
    </row>
    <row r="154" s="14" customFormat="1">
      <c r="A154" s="14"/>
      <c r="B154" s="259"/>
      <c r="C154" s="260"/>
      <c r="D154" s="249" t="s">
        <v>177</v>
      </c>
      <c r="E154" s="261" t="s">
        <v>1</v>
      </c>
      <c r="F154" s="262" t="s">
        <v>179</v>
      </c>
      <c r="G154" s="260"/>
      <c r="H154" s="263">
        <v>82</v>
      </c>
      <c r="I154" s="264"/>
      <c r="J154" s="260"/>
      <c r="K154" s="260"/>
      <c r="L154" s="265"/>
      <c r="M154" s="266"/>
      <c r="N154" s="267"/>
      <c r="O154" s="267"/>
      <c r="P154" s="267"/>
      <c r="Q154" s="267"/>
      <c r="R154" s="267"/>
      <c r="S154" s="267"/>
      <c r="T154" s="26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9" t="s">
        <v>177</v>
      </c>
      <c r="AU154" s="269" t="s">
        <v>86</v>
      </c>
      <c r="AV154" s="14" t="s">
        <v>160</v>
      </c>
      <c r="AW154" s="14" t="s">
        <v>32</v>
      </c>
      <c r="AX154" s="14" t="s">
        <v>84</v>
      </c>
      <c r="AY154" s="269" t="s">
        <v>153</v>
      </c>
    </row>
    <row r="155" s="2" customFormat="1">
      <c r="A155" s="38"/>
      <c r="B155" s="39"/>
      <c r="C155" s="234" t="s">
        <v>198</v>
      </c>
      <c r="D155" s="234" t="s">
        <v>155</v>
      </c>
      <c r="E155" s="235" t="s">
        <v>195</v>
      </c>
      <c r="F155" s="236" t="s">
        <v>196</v>
      </c>
      <c r="G155" s="237" t="s">
        <v>104</v>
      </c>
      <c r="H155" s="238">
        <v>5</v>
      </c>
      <c r="I155" s="239"/>
      <c r="J155" s="240">
        <f>ROUND(I155*H155,2)</f>
        <v>0</v>
      </c>
      <c r="K155" s="236" t="s">
        <v>159</v>
      </c>
      <c r="L155" s="44"/>
      <c r="M155" s="241" t="s">
        <v>1</v>
      </c>
      <c r="N155" s="242" t="s">
        <v>41</v>
      </c>
      <c r="O155" s="91"/>
      <c r="P155" s="243">
        <f>O155*H155</f>
        <v>0</v>
      </c>
      <c r="Q155" s="243">
        <v>0.00010000000000000001</v>
      </c>
      <c r="R155" s="243">
        <f>Q155*H155</f>
        <v>0.00050000000000000001</v>
      </c>
      <c r="S155" s="243">
        <v>0</v>
      </c>
      <c r="T155" s="244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45" t="s">
        <v>160</v>
      </c>
      <c r="AT155" s="245" t="s">
        <v>155</v>
      </c>
      <c r="AU155" s="245" t="s">
        <v>86</v>
      </c>
      <c r="AY155" s="17" t="s">
        <v>153</v>
      </c>
      <c r="BE155" s="246">
        <f>IF(N155="základní",J155,0)</f>
        <v>0</v>
      </c>
      <c r="BF155" s="246">
        <f>IF(N155="snížená",J155,0)</f>
        <v>0</v>
      </c>
      <c r="BG155" s="246">
        <f>IF(N155="zákl. přenesená",J155,0)</f>
        <v>0</v>
      </c>
      <c r="BH155" s="246">
        <f>IF(N155="sníž. přenesená",J155,0)</f>
        <v>0</v>
      </c>
      <c r="BI155" s="246">
        <f>IF(N155="nulová",J155,0)</f>
        <v>0</v>
      </c>
      <c r="BJ155" s="17" t="s">
        <v>84</v>
      </c>
      <c r="BK155" s="246">
        <f>ROUND(I155*H155,2)</f>
        <v>0</v>
      </c>
      <c r="BL155" s="17" t="s">
        <v>160</v>
      </c>
      <c r="BM155" s="245" t="s">
        <v>197</v>
      </c>
    </row>
    <row r="156" s="2" customFormat="1" ht="16.5" customHeight="1">
      <c r="A156" s="38"/>
      <c r="B156" s="39"/>
      <c r="C156" s="270" t="s">
        <v>204</v>
      </c>
      <c r="D156" s="270" t="s">
        <v>199</v>
      </c>
      <c r="E156" s="271" t="s">
        <v>200</v>
      </c>
      <c r="F156" s="272" t="s">
        <v>201</v>
      </c>
      <c r="G156" s="273" t="s">
        <v>104</v>
      </c>
      <c r="H156" s="274">
        <v>5.75</v>
      </c>
      <c r="I156" s="275"/>
      <c r="J156" s="276">
        <f>ROUND(I156*H156,2)</f>
        <v>0</v>
      </c>
      <c r="K156" s="272" t="s">
        <v>159</v>
      </c>
      <c r="L156" s="277"/>
      <c r="M156" s="278" t="s">
        <v>1</v>
      </c>
      <c r="N156" s="279" t="s">
        <v>41</v>
      </c>
      <c r="O156" s="91"/>
      <c r="P156" s="243">
        <f>O156*H156</f>
        <v>0</v>
      </c>
      <c r="Q156" s="243">
        <v>0.00032000000000000003</v>
      </c>
      <c r="R156" s="243">
        <f>Q156*H156</f>
        <v>0.0018400000000000001</v>
      </c>
      <c r="S156" s="243">
        <v>0</v>
      </c>
      <c r="T156" s="244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45" t="s">
        <v>194</v>
      </c>
      <c r="AT156" s="245" t="s">
        <v>199</v>
      </c>
      <c r="AU156" s="245" t="s">
        <v>86</v>
      </c>
      <c r="AY156" s="17" t="s">
        <v>153</v>
      </c>
      <c r="BE156" s="246">
        <f>IF(N156="základní",J156,0)</f>
        <v>0</v>
      </c>
      <c r="BF156" s="246">
        <f>IF(N156="snížená",J156,0)</f>
        <v>0</v>
      </c>
      <c r="BG156" s="246">
        <f>IF(N156="zákl. přenesená",J156,0)</f>
        <v>0</v>
      </c>
      <c r="BH156" s="246">
        <f>IF(N156="sníž. přenesená",J156,0)</f>
        <v>0</v>
      </c>
      <c r="BI156" s="246">
        <f>IF(N156="nulová",J156,0)</f>
        <v>0</v>
      </c>
      <c r="BJ156" s="17" t="s">
        <v>84</v>
      </c>
      <c r="BK156" s="246">
        <f>ROUND(I156*H156,2)</f>
        <v>0</v>
      </c>
      <c r="BL156" s="17" t="s">
        <v>160</v>
      </c>
      <c r="BM156" s="245" t="s">
        <v>202</v>
      </c>
    </row>
    <row r="157" s="13" customFormat="1">
      <c r="A157" s="13"/>
      <c r="B157" s="247"/>
      <c r="C157" s="248"/>
      <c r="D157" s="249" t="s">
        <v>177</v>
      </c>
      <c r="E157" s="248"/>
      <c r="F157" s="251" t="s">
        <v>589</v>
      </c>
      <c r="G157" s="248"/>
      <c r="H157" s="252">
        <v>5.75</v>
      </c>
      <c r="I157" s="253"/>
      <c r="J157" s="248"/>
      <c r="K157" s="248"/>
      <c r="L157" s="254"/>
      <c r="M157" s="255"/>
      <c r="N157" s="256"/>
      <c r="O157" s="256"/>
      <c r="P157" s="256"/>
      <c r="Q157" s="256"/>
      <c r="R157" s="256"/>
      <c r="S157" s="256"/>
      <c r="T157" s="25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8" t="s">
        <v>177</v>
      </c>
      <c r="AU157" s="258" t="s">
        <v>86</v>
      </c>
      <c r="AV157" s="13" t="s">
        <v>86</v>
      </c>
      <c r="AW157" s="13" t="s">
        <v>4</v>
      </c>
      <c r="AX157" s="13" t="s">
        <v>84</v>
      </c>
      <c r="AY157" s="258" t="s">
        <v>153</v>
      </c>
    </row>
    <row r="158" s="2" customFormat="1">
      <c r="A158" s="38"/>
      <c r="B158" s="39"/>
      <c r="C158" s="234" t="s">
        <v>208</v>
      </c>
      <c r="D158" s="234" t="s">
        <v>155</v>
      </c>
      <c r="E158" s="235" t="s">
        <v>205</v>
      </c>
      <c r="F158" s="236" t="s">
        <v>206</v>
      </c>
      <c r="G158" s="237" t="s">
        <v>104</v>
      </c>
      <c r="H158" s="238">
        <v>5</v>
      </c>
      <c r="I158" s="239"/>
      <c r="J158" s="240">
        <f>ROUND(I158*H158,2)</f>
        <v>0</v>
      </c>
      <c r="K158" s="236" t="s">
        <v>159</v>
      </c>
      <c r="L158" s="44"/>
      <c r="M158" s="241" t="s">
        <v>1</v>
      </c>
      <c r="N158" s="242" t="s">
        <v>41</v>
      </c>
      <c r="O158" s="91"/>
      <c r="P158" s="243">
        <f>O158*H158</f>
        <v>0</v>
      </c>
      <c r="Q158" s="243">
        <v>0</v>
      </c>
      <c r="R158" s="243">
        <f>Q158*H158</f>
        <v>0</v>
      </c>
      <c r="S158" s="243">
        <v>0</v>
      </c>
      <c r="T158" s="244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45" t="s">
        <v>160</v>
      </c>
      <c r="AT158" s="245" t="s">
        <v>155</v>
      </c>
      <c r="AU158" s="245" t="s">
        <v>86</v>
      </c>
      <c r="AY158" s="17" t="s">
        <v>153</v>
      </c>
      <c r="BE158" s="246">
        <f>IF(N158="základní",J158,0)</f>
        <v>0</v>
      </c>
      <c r="BF158" s="246">
        <f>IF(N158="snížená",J158,0)</f>
        <v>0</v>
      </c>
      <c r="BG158" s="246">
        <f>IF(N158="zákl. přenesená",J158,0)</f>
        <v>0</v>
      </c>
      <c r="BH158" s="246">
        <f>IF(N158="sníž. přenesená",J158,0)</f>
        <v>0</v>
      </c>
      <c r="BI158" s="246">
        <f>IF(N158="nulová",J158,0)</f>
        <v>0</v>
      </c>
      <c r="BJ158" s="17" t="s">
        <v>84</v>
      </c>
      <c r="BK158" s="246">
        <f>ROUND(I158*H158,2)</f>
        <v>0</v>
      </c>
      <c r="BL158" s="17" t="s">
        <v>160</v>
      </c>
      <c r="BM158" s="245" t="s">
        <v>207</v>
      </c>
    </row>
    <row r="159" s="13" customFormat="1">
      <c r="A159" s="13"/>
      <c r="B159" s="247"/>
      <c r="C159" s="248"/>
      <c r="D159" s="249" t="s">
        <v>177</v>
      </c>
      <c r="E159" s="250" t="s">
        <v>1</v>
      </c>
      <c r="F159" s="251" t="s">
        <v>173</v>
      </c>
      <c r="G159" s="248"/>
      <c r="H159" s="252">
        <v>5</v>
      </c>
      <c r="I159" s="253"/>
      <c r="J159" s="248"/>
      <c r="K159" s="248"/>
      <c r="L159" s="254"/>
      <c r="M159" s="255"/>
      <c r="N159" s="256"/>
      <c r="O159" s="256"/>
      <c r="P159" s="256"/>
      <c r="Q159" s="256"/>
      <c r="R159" s="256"/>
      <c r="S159" s="256"/>
      <c r="T159" s="25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8" t="s">
        <v>177</v>
      </c>
      <c r="AU159" s="258" t="s">
        <v>86</v>
      </c>
      <c r="AV159" s="13" t="s">
        <v>86</v>
      </c>
      <c r="AW159" s="13" t="s">
        <v>32</v>
      </c>
      <c r="AX159" s="13" t="s">
        <v>84</v>
      </c>
      <c r="AY159" s="258" t="s">
        <v>153</v>
      </c>
    </row>
    <row r="160" s="2" customFormat="1" ht="16.5" customHeight="1">
      <c r="A160" s="38"/>
      <c r="B160" s="39"/>
      <c r="C160" s="270" t="s">
        <v>214</v>
      </c>
      <c r="D160" s="270" t="s">
        <v>199</v>
      </c>
      <c r="E160" s="271" t="s">
        <v>209</v>
      </c>
      <c r="F160" s="272" t="s">
        <v>210</v>
      </c>
      <c r="G160" s="273" t="s">
        <v>211</v>
      </c>
      <c r="H160" s="274">
        <v>1</v>
      </c>
      <c r="I160" s="275"/>
      <c r="J160" s="276">
        <f>ROUND(I160*H160,2)</f>
        <v>0</v>
      </c>
      <c r="K160" s="272" t="s">
        <v>159</v>
      </c>
      <c r="L160" s="277"/>
      <c r="M160" s="278" t="s">
        <v>1</v>
      </c>
      <c r="N160" s="279" t="s">
        <v>41</v>
      </c>
      <c r="O160" s="91"/>
      <c r="P160" s="243">
        <f>O160*H160</f>
        <v>0</v>
      </c>
      <c r="Q160" s="243">
        <v>1</v>
      </c>
      <c r="R160" s="243">
        <f>Q160*H160</f>
        <v>1</v>
      </c>
      <c r="S160" s="243">
        <v>0</v>
      </c>
      <c r="T160" s="244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45" t="s">
        <v>194</v>
      </c>
      <c r="AT160" s="245" t="s">
        <v>199</v>
      </c>
      <c r="AU160" s="245" t="s">
        <v>86</v>
      </c>
      <c r="AY160" s="17" t="s">
        <v>153</v>
      </c>
      <c r="BE160" s="246">
        <f>IF(N160="základní",J160,0)</f>
        <v>0</v>
      </c>
      <c r="BF160" s="246">
        <f>IF(N160="snížená",J160,0)</f>
        <v>0</v>
      </c>
      <c r="BG160" s="246">
        <f>IF(N160="zákl. přenesená",J160,0)</f>
        <v>0</v>
      </c>
      <c r="BH160" s="246">
        <f>IF(N160="sníž. přenesená",J160,0)</f>
        <v>0</v>
      </c>
      <c r="BI160" s="246">
        <f>IF(N160="nulová",J160,0)</f>
        <v>0</v>
      </c>
      <c r="BJ160" s="17" t="s">
        <v>84</v>
      </c>
      <c r="BK160" s="246">
        <f>ROUND(I160*H160,2)</f>
        <v>0</v>
      </c>
      <c r="BL160" s="17" t="s">
        <v>160</v>
      </c>
      <c r="BM160" s="245" t="s">
        <v>212</v>
      </c>
    </row>
    <row r="161" s="13" customFormat="1">
      <c r="A161" s="13"/>
      <c r="B161" s="247"/>
      <c r="C161" s="248"/>
      <c r="D161" s="249" t="s">
        <v>177</v>
      </c>
      <c r="E161" s="250" t="s">
        <v>1</v>
      </c>
      <c r="F161" s="251" t="s">
        <v>590</v>
      </c>
      <c r="G161" s="248"/>
      <c r="H161" s="252">
        <v>1</v>
      </c>
      <c r="I161" s="253"/>
      <c r="J161" s="248"/>
      <c r="K161" s="248"/>
      <c r="L161" s="254"/>
      <c r="M161" s="255"/>
      <c r="N161" s="256"/>
      <c r="O161" s="256"/>
      <c r="P161" s="256"/>
      <c r="Q161" s="256"/>
      <c r="R161" s="256"/>
      <c r="S161" s="256"/>
      <c r="T161" s="25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8" t="s">
        <v>177</v>
      </c>
      <c r="AU161" s="258" t="s">
        <v>86</v>
      </c>
      <c r="AV161" s="13" t="s">
        <v>86</v>
      </c>
      <c r="AW161" s="13" t="s">
        <v>32</v>
      </c>
      <c r="AX161" s="13" t="s">
        <v>76</v>
      </c>
      <c r="AY161" s="258" t="s">
        <v>153</v>
      </c>
    </row>
    <row r="162" s="14" customFormat="1">
      <c r="A162" s="14"/>
      <c r="B162" s="259"/>
      <c r="C162" s="260"/>
      <c r="D162" s="249" t="s">
        <v>177</v>
      </c>
      <c r="E162" s="261" t="s">
        <v>1</v>
      </c>
      <c r="F162" s="262" t="s">
        <v>179</v>
      </c>
      <c r="G162" s="260"/>
      <c r="H162" s="263">
        <v>1</v>
      </c>
      <c r="I162" s="264"/>
      <c r="J162" s="260"/>
      <c r="K162" s="260"/>
      <c r="L162" s="265"/>
      <c r="M162" s="266"/>
      <c r="N162" s="267"/>
      <c r="O162" s="267"/>
      <c r="P162" s="267"/>
      <c r="Q162" s="267"/>
      <c r="R162" s="267"/>
      <c r="S162" s="267"/>
      <c r="T162" s="26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9" t="s">
        <v>177</v>
      </c>
      <c r="AU162" s="269" t="s">
        <v>86</v>
      </c>
      <c r="AV162" s="14" t="s">
        <v>160</v>
      </c>
      <c r="AW162" s="14" t="s">
        <v>32</v>
      </c>
      <c r="AX162" s="14" t="s">
        <v>84</v>
      </c>
      <c r="AY162" s="269" t="s">
        <v>153</v>
      </c>
    </row>
    <row r="163" s="2" customFormat="1" ht="33" customHeight="1">
      <c r="A163" s="38"/>
      <c r="B163" s="39"/>
      <c r="C163" s="234" t="s">
        <v>219</v>
      </c>
      <c r="D163" s="234" t="s">
        <v>155</v>
      </c>
      <c r="E163" s="235" t="s">
        <v>220</v>
      </c>
      <c r="F163" s="236" t="s">
        <v>221</v>
      </c>
      <c r="G163" s="237" t="s">
        <v>183</v>
      </c>
      <c r="H163" s="238">
        <v>200.65000000000001</v>
      </c>
      <c r="I163" s="239"/>
      <c r="J163" s="240">
        <f>ROUND(I163*H163,2)</f>
        <v>0</v>
      </c>
      <c r="K163" s="236" t="s">
        <v>159</v>
      </c>
      <c r="L163" s="44"/>
      <c r="M163" s="241" t="s">
        <v>1</v>
      </c>
      <c r="N163" s="242" t="s">
        <v>41</v>
      </c>
      <c r="O163" s="91"/>
      <c r="P163" s="243">
        <f>O163*H163</f>
        <v>0</v>
      </c>
      <c r="Q163" s="243">
        <v>0</v>
      </c>
      <c r="R163" s="243">
        <f>Q163*H163</f>
        <v>0</v>
      </c>
      <c r="S163" s="243">
        <v>0</v>
      </c>
      <c r="T163" s="244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45" t="s">
        <v>160</v>
      </c>
      <c r="AT163" s="245" t="s">
        <v>155</v>
      </c>
      <c r="AU163" s="245" t="s">
        <v>86</v>
      </c>
      <c r="AY163" s="17" t="s">
        <v>153</v>
      </c>
      <c r="BE163" s="246">
        <f>IF(N163="základní",J163,0)</f>
        <v>0</v>
      </c>
      <c r="BF163" s="246">
        <f>IF(N163="snížená",J163,0)</f>
        <v>0</v>
      </c>
      <c r="BG163" s="246">
        <f>IF(N163="zákl. přenesená",J163,0)</f>
        <v>0</v>
      </c>
      <c r="BH163" s="246">
        <f>IF(N163="sníž. přenesená",J163,0)</f>
        <v>0</v>
      </c>
      <c r="BI163" s="246">
        <f>IF(N163="nulová",J163,0)</f>
        <v>0</v>
      </c>
      <c r="BJ163" s="17" t="s">
        <v>84</v>
      </c>
      <c r="BK163" s="246">
        <f>ROUND(I163*H163,2)</f>
        <v>0</v>
      </c>
      <c r="BL163" s="17" t="s">
        <v>160</v>
      </c>
      <c r="BM163" s="245" t="s">
        <v>222</v>
      </c>
    </row>
    <row r="164" s="13" customFormat="1">
      <c r="A164" s="13"/>
      <c r="B164" s="247"/>
      <c r="C164" s="248"/>
      <c r="D164" s="249" t="s">
        <v>177</v>
      </c>
      <c r="E164" s="250" t="s">
        <v>1</v>
      </c>
      <c r="F164" s="251" t="s">
        <v>591</v>
      </c>
      <c r="G164" s="248"/>
      <c r="H164" s="252">
        <v>200.65000000000001</v>
      </c>
      <c r="I164" s="253"/>
      <c r="J164" s="248"/>
      <c r="K164" s="248"/>
      <c r="L164" s="254"/>
      <c r="M164" s="255"/>
      <c r="N164" s="256"/>
      <c r="O164" s="256"/>
      <c r="P164" s="256"/>
      <c r="Q164" s="256"/>
      <c r="R164" s="256"/>
      <c r="S164" s="256"/>
      <c r="T164" s="25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8" t="s">
        <v>177</v>
      </c>
      <c r="AU164" s="258" t="s">
        <v>86</v>
      </c>
      <c r="AV164" s="13" t="s">
        <v>86</v>
      </c>
      <c r="AW164" s="13" t="s">
        <v>32</v>
      </c>
      <c r="AX164" s="13" t="s">
        <v>76</v>
      </c>
      <c r="AY164" s="258" t="s">
        <v>153</v>
      </c>
    </row>
    <row r="165" s="14" customFormat="1">
      <c r="A165" s="14"/>
      <c r="B165" s="259"/>
      <c r="C165" s="260"/>
      <c r="D165" s="249" t="s">
        <v>177</v>
      </c>
      <c r="E165" s="261" t="s">
        <v>1</v>
      </c>
      <c r="F165" s="262" t="s">
        <v>179</v>
      </c>
      <c r="G165" s="260"/>
      <c r="H165" s="263">
        <v>200.65000000000001</v>
      </c>
      <c r="I165" s="264"/>
      <c r="J165" s="260"/>
      <c r="K165" s="260"/>
      <c r="L165" s="265"/>
      <c r="M165" s="266"/>
      <c r="N165" s="267"/>
      <c r="O165" s="267"/>
      <c r="P165" s="267"/>
      <c r="Q165" s="267"/>
      <c r="R165" s="267"/>
      <c r="S165" s="267"/>
      <c r="T165" s="26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9" t="s">
        <v>177</v>
      </c>
      <c r="AU165" s="269" t="s">
        <v>86</v>
      </c>
      <c r="AV165" s="14" t="s">
        <v>160</v>
      </c>
      <c r="AW165" s="14" t="s">
        <v>32</v>
      </c>
      <c r="AX165" s="14" t="s">
        <v>84</v>
      </c>
      <c r="AY165" s="269" t="s">
        <v>153</v>
      </c>
    </row>
    <row r="166" s="2" customFormat="1" ht="16.5" customHeight="1">
      <c r="A166" s="38"/>
      <c r="B166" s="39"/>
      <c r="C166" s="234" t="s">
        <v>224</v>
      </c>
      <c r="D166" s="234" t="s">
        <v>155</v>
      </c>
      <c r="E166" s="235" t="s">
        <v>228</v>
      </c>
      <c r="F166" s="236" t="s">
        <v>229</v>
      </c>
      <c r="G166" s="237" t="s">
        <v>183</v>
      </c>
      <c r="H166" s="238">
        <v>200.65000000000001</v>
      </c>
      <c r="I166" s="239"/>
      <c r="J166" s="240">
        <f>ROUND(I166*H166,2)</f>
        <v>0</v>
      </c>
      <c r="K166" s="236" t="s">
        <v>159</v>
      </c>
      <c r="L166" s="44"/>
      <c r="M166" s="241" t="s">
        <v>1</v>
      </c>
      <c r="N166" s="242" t="s">
        <v>41</v>
      </c>
      <c r="O166" s="91"/>
      <c r="P166" s="243">
        <f>O166*H166</f>
        <v>0</v>
      </c>
      <c r="Q166" s="243">
        <v>0</v>
      </c>
      <c r="R166" s="243">
        <f>Q166*H166</f>
        <v>0</v>
      </c>
      <c r="S166" s="243">
        <v>0</v>
      </c>
      <c r="T166" s="244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45" t="s">
        <v>160</v>
      </c>
      <c r="AT166" s="245" t="s">
        <v>155</v>
      </c>
      <c r="AU166" s="245" t="s">
        <v>86</v>
      </c>
      <c r="AY166" s="17" t="s">
        <v>153</v>
      </c>
      <c r="BE166" s="246">
        <f>IF(N166="základní",J166,0)</f>
        <v>0</v>
      </c>
      <c r="BF166" s="246">
        <f>IF(N166="snížená",J166,0)</f>
        <v>0</v>
      </c>
      <c r="BG166" s="246">
        <f>IF(N166="zákl. přenesená",J166,0)</f>
        <v>0</v>
      </c>
      <c r="BH166" s="246">
        <f>IF(N166="sníž. přenesená",J166,0)</f>
        <v>0</v>
      </c>
      <c r="BI166" s="246">
        <f>IF(N166="nulová",J166,0)</f>
        <v>0</v>
      </c>
      <c r="BJ166" s="17" t="s">
        <v>84</v>
      </c>
      <c r="BK166" s="246">
        <f>ROUND(I166*H166,2)</f>
        <v>0</v>
      </c>
      <c r="BL166" s="17" t="s">
        <v>160</v>
      </c>
      <c r="BM166" s="245" t="s">
        <v>230</v>
      </c>
    </row>
    <row r="167" s="2" customFormat="1" ht="33" customHeight="1">
      <c r="A167" s="38"/>
      <c r="B167" s="39"/>
      <c r="C167" s="234" t="s">
        <v>8</v>
      </c>
      <c r="D167" s="234" t="s">
        <v>155</v>
      </c>
      <c r="E167" s="235" t="s">
        <v>232</v>
      </c>
      <c r="F167" s="236" t="s">
        <v>233</v>
      </c>
      <c r="G167" s="237" t="s">
        <v>211</v>
      </c>
      <c r="H167" s="238">
        <v>401.30000000000001</v>
      </c>
      <c r="I167" s="239"/>
      <c r="J167" s="240">
        <f>ROUND(I167*H167,2)</f>
        <v>0</v>
      </c>
      <c r="K167" s="236" t="s">
        <v>159</v>
      </c>
      <c r="L167" s="44"/>
      <c r="M167" s="241" t="s">
        <v>1</v>
      </c>
      <c r="N167" s="242" t="s">
        <v>41</v>
      </c>
      <c r="O167" s="91"/>
      <c r="P167" s="243">
        <f>O167*H167</f>
        <v>0</v>
      </c>
      <c r="Q167" s="243">
        <v>0</v>
      </c>
      <c r="R167" s="243">
        <f>Q167*H167</f>
        <v>0</v>
      </c>
      <c r="S167" s="243">
        <v>0</v>
      </c>
      <c r="T167" s="244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45" t="s">
        <v>160</v>
      </c>
      <c r="AT167" s="245" t="s">
        <v>155</v>
      </c>
      <c r="AU167" s="245" t="s">
        <v>86</v>
      </c>
      <c r="AY167" s="17" t="s">
        <v>153</v>
      </c>
      <c r="BE167" s="246">
        <f>IF(N167="základní",J167,0)</f>
        <v>0</v>
      </c>
      <c r="BF167" s="246">
        <f>IF(N167="snížená",J167,0)</f>
        <v>0</v>
      </c>
      <c r="BG167" s="246">
        <f>IF(N167="zákl. přenesená",J167,0)</f>
        <v>0</v>
      </c>
      <c r="BH167" s="246">
        <f>IF(N167="sníž. přenesená",J167,0)</f>
        <v>0</v>
      </c>
      <c r="BI167" s="246">
        <f>IF(N167="nulová",J167,0)</f>
        <v>0</v>
      </c>
      <c r="BJ167" s="17" t="s">
        <v>84</v>
      </c>
      <c r="BK167" s="246">
        <f>ROUND(I167*H167,2)</f>
        <v>0</v>
      </c>
      <c r="BL167" s="17" t="s">
        <v>160</v>
      </c>
      <c r="BM167" s="245" t="s">
        <v>234</v>
      </c>
    </row>
    <row r="168" s="13" customFormat="1">
      <c r="A168" s="13"/>
      <c r="B168" s="247"/>
      <c r="C168" s="248"/>
      <c r="D168" s="249" t="s">
        <v>177</v>
      </c>
      <c r="E168" s="250" t="s">
        <v>1</v>
      </c>
      <c r="F168" s="251" t="s">
        <v>592</v>
      </c>
      <c r="G168" s="248"/>
      <c r="H168" s="252">
        <v>200.65000000000001</v>
      </c>
      <c r="I168" s="253"/>
      <c r="J168" s="248"/>
      <c r="K168" s="248"/>
      <c r="L168" s="254"/>
      <c r="M168" s="255"/>
      <c r="N168" s="256"/>
      <c r="O168" s="256"/>
      <c r="P168" s="256"/>
      <c r="Q168" s="256"/>
      <c r="R168" s="256"/>
      <c r="S168" s="256"/>
      <c r="T168" s="25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8" t="s">
        <v>177</v>
      </c>
      <c r="AU168" s="258" t="s">
        <v>86</v>
      </c>
      <c r="AV168" s="13" t="s">
        <v>86</v>
      </c>
      <c r="AW168" s="13" t="s">
        <v>32</v>
      </c>
      <c r="AX168" s="13" t="s">
        <v>76</v>
      </c>
      <c r="AY168" s="258" t="s">
        <v>153</v>
      </c>
    </row>
    <row r="169" s="14" customFormat="1">
      <c r="A169" s="14"/>
      <c r="B169" s="259"/>
      <c r="C169" s="260"/>
      <c r="D169" s="249" t="s">
        <v>177</v>
      </c>
      <c r="E169" s="261" t="s">
        <v>1</v>
      </c>
      <c r="F169" s="262" t="s">
        <v>179</v>
      </c>
      <c r="G169" s="260"/>
      <c r="H169" s="263">
        <v>200.65000000000001</v>
      </c>
      <c r="I169" s="264"/>
      <c r="J169" s="260"/>
      <c r="K169" s="260"/>
      <c r="L169" s="265"/>
      <c r="M169" s="266"/>
      <c r="N169" s="267"/>
      <c r="O169" s="267"/>
      <c r="P169" s="267"/>
      <c r="Q169" s="267"/>
      <c r="R169" s="267"/>
      <c r="S169" s="267"/>
      <c r="T169" s="268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9" t="s">
        <v>177</v>
      </c>
      <c r="AU169" s="269" t="s">
        <v>86</v>
      </c>
      <c r="AV169" s="14" t="s">
        <v>160</v>
      </c>
      <c r="AW169" s="14" t="s">
        <v>32</v>
      </c>
      <c r="AX169" s="14" t="s">
        <v>84</v>
      </c>
      <c r="AY169" s="269" t="s">
        <v>153</v>
      </c>
    </row>
    <row r="170" s="13" customFormat="1">
      <c r="A170" s="13"/>
      <c r="B170" s="247"/>
      <c r="C170" s="248"/>
      <c r="D170" s="249" t="s">
        <v>177</v>
      </c>
      <c r="E170" s="248"/>
      <c r="F170" s="251" t="s">
        <v>593</v>
      </c>
      <c r="G170" s="248"/>
      <c r="H170" s="252">
        <v>401.30000000000001</v>
      </c>
      <c r="I170" s="253"/>
      <c r="J170" s="248"/>
      <c r="K170" s="248"/>
      <c r="L170" s="254"/>
      <c r="M170" s="255"/>
      <c r="N170" s="256"/>
      <c r="O170" s="256"/>
      <c r="P170" s="256"/>
      <c r="Q170" s="256"/>
      <c r="R170" s="256"/>
      <c r="S170" s="256"/>
      <c r="T170" s="25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8" t="s">
        <v>177</v>
      </c>
      <c r="AU170" s="258" t="s">
        <v>86</v>
      </c>
      <c r="AV170" s="13" t="s">
        <v>86</v>
      </c>
      <c r="AW170" s="13" t="s">
        <v>4</v>
      </c>
      <c r="AX170" s="13" t="s">
        <v>84</v>
      </c>
      <c r="AY170" s="258" t="s">
        <v>153</v>
      </c>
    </row>
    <row r="171" s="2" customFormat="1">
      <c r="A171" s="38"/>
      <c r="B171" s="39"/>
      <c r="C171" s="234" t="s">
        <v>231</v>
      </c>
      <c r="D171" s="234" t="s">
        <v>155</v>
      </c>
      <c r="E171" s="235" t="s">
        <v>248</v>
      </c>
      <c r="F171" s="236" t="s">
        <v>249</v>
      </c>
      <c r="G171" s="237" t="s">
        <v>104</v>
      </c>
      <c r="H171" s="238">
        <v>286.5</v>
      </c>
      <c r="I171" s="239"/>
      <c r="J171" s="240">
        <f>ROUND(I171*H171,2)</f>
        <v>0</v>
      </c>
      <c r="K171" s="236" t="s">
        <v>159</v>
      </c>
      <c r="L171" s="44"/>
      <c r="M171" s="241" t="s">
        <v>1</v>
      </c>
      <c r="N171" s="242" t="s">
        <v>41</v>
      </c>
      <c r="O171" s="91"/>
      <c r="P171" s="243">
        <f>O171*H171</f>
        <v>0</v>
      </c>
      <c r="Q171" s="243">
        <v>0</v>
      </c>
      <c r="R171" s="243">
        <f>Q171*H171</f>
        <v>0</v>
      </c>
      <c r="S171" s="243">
        <v>0</v>
      </c>
      <c r="T171" s="244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45" t="s">
        <v>160</v>
      </c>
      <c r="AT171" s="245" t="s">
        <v>155</v>
      </c>
      <c r="AU171" s="245" t="s">
        <v>86</v>
      </c>
      <c r="AY171" s="17" t="s">
        <v>153</v>
      </c>
      <c r="BE171" s="246">
        <f>IF(N171="základní",J171,0)</f>
        <v>0</v>
      </c>
      <c r="BF171" s="246">
        <f>IF(N171="snížená",J171,0)</f>
        <v>0</v>
      </c>
      <c r="BG171" s="246">
        <f>IF(N171="zákl. přenesená",J171,0)</f>
        <v>0</v>
      </c>
      <c r="BH171" s="246">
        <f>IF(N171="sníž. přenesená",J171,0)</f>
        <v>0</v>
      </c>
      <c r="BI171" s="246">
        <f>IF(N171="nulová",J171,0)</f>
        <v>0</v>
      </c>
      <c r="BJ171" s="17" t="s">
        <v>84</v>
      </c>
      <c r="BK171" s="246">
        <f>ROUND(I171*H171,2)</f>
        <v>0</v>
      </c>
      <c r="BL171" s="17" t="s">
        <v>160</v>
      </c>
      <c r="BM171" s="245" t="s">
        <v>250</v>
      </c>
    </row>
    <row r="172" s="13" customFormat="1">
      <c r="A172" s="13"/>
      <c r="B172" s="247"/>
      <c r="C172" s="248"/>
      <c r="D172" s="249" t="s">
        <v>177</v>
      </c>
      <c r="E172" s="250" t="s">
        <v>1</v>
      </c>
      <c r="F172" s="251" t="s">
        <v>594</v>
      </c>
      <c r="G172" s="248"/>
      <c r="H172" s="252">
        <v>227.30000000000001</v>
      </c>
      <c r="I172" s="253"/>
      <c r="J172" s="248"/>
      <c r="K172" s="248"/>
      <c r="L172" s="254"/>
      <c r="M172" s="255"/>
      <c r="N172" s="256"/>
      <c r="O172" s="256"/>
      <c r="P172" s="256"/>
      <c r="Q172" s="256"/>
      <c r="R172" s="256"/>
      <c r="S172" s="256"/>
      <c r="T172" s="25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8" t="s">
        <v>177</v>
      </c>
      <c r="AU172" s="258" t="s">
        <v>86</v>
      </c>
      <c r="AV172" s="13" t="s">
        <v>86</v>
      </c>
      <c r="AW172" s="13" t="s">
        <v>32</v>
      </c>
      <c r="AX172" s="13" t="s">
        <v>76</v>
      </c>
      <c r="AY172" s="258" t="s">
        <v>153</v>
      </c>
    </row>
    <row r="173" s="13" customFormat="1">
      <c r="A173" s="13"/>
      <c r="B173" s="247"/>
      <c r="C173" s="248"/>
      <c r="D173" s="249" t="s">
        <v>177</v>
      </c>
      <c r="E173" s="250" t="s">
        <v>1</v>
      </c>
      <c r="F173" s="251" t="s">
        <v>595</v>
      </c>
      <c r="G173" s="248"/>
      <c r="H173" s="252">
        <v>59.200000000000003</v>
      </c>
      <c r="I173" s="253"/>
      <c r="J173" s="248"/>
      <c r="K173" s="248"/>
      <c r="L173" s="254"/>
      <c r="M173" s="255"/>
      <c r="N173" s="256"/>
      <c r="O173" s="256"/>
      <c r="P173" s="256"/>
      <c r="Q173" s="256"/>
      <c r="R173" s="256"/>
      <c r="S173" s="256"/>
      <c r="T173" s="25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8" t="s">
        <v>177</v>
      </c>
      <c r="AU173" s="258" t="s">
        <v>86</v>
      </c>
      <c r="AV173" s="13" t="s">
        <v>86</v>
      </c>
      <c r="AW173" s="13" t="s">
        <v>32</v>
      </c>
      <c r="AX173" s="13" t="s">
        <v>76</v>
      </c>
      <c r="AY173" s="258" t="s">
        <v>153</v>
      </c>
    </row>
    <row r="174" s="14" customFormat="1">
      <c r="A174" s="14"/>
      <c r="B174" s="259"/>
      <c r="C174" s="260"/>
      <c r="D174" s="249" t="s">
        <v>177</v>
      </c>
      <c r="E174" s="261" t="s">
        <v>1</v>
      </c>
      <c r="F174" s="262" t="s">
        <v>179</v>
      </c>
      <c r="G174" s="260"/>
      <c r="H174" s="263">
        <v>286.5</v>
      </c>
      <c r="I174" s="264"/>
      <c r="J174" s="260"/>
      <c r="K174" s="260"/>
      <c r="L174" s="265"/>
      <c r="M174" s="266"/>
      <c r="N174" s="267"/>
      <c r="O174" s="267"/>
      <c r="P174" s="267"/>
      <c r="Q174" s="267"/>
      <c r="R174" s="267"/>
      <c r="S174" s="267"/>
      <c r="T174" s="26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9" t="s">
        <v>177</v>
      </c>
      <c r="AU174" s="269" t="s">
        <v>86</v>
      </c>
      <c r="AV174" s="14" t="s">
        <v>160</v>
      </c>
      <c r="AW174" s="14" t="s">
        <v>32</v>
      </c>
      <c r="AX174" s="14" t="s">
        <v>84</v>
      </c>
      <c r="AY174" s="269" t="s">
        <v>153</v>
      </c>
    </row>
    <row r="175" s="2" customFormat="1">
      <c r="A175" s="38"/>
      <c r="B175" s="39"/>
      <c r="C175" s="234" t="s">
        <v>237</v>
      </c>
      <c r="D175" s="234" t="s">
        <v>155</v>
      </c>
      <c r="E175" s="235" t="s">
        <v>596</v>
      </c>
      <c r="F175" s="236" t="s">
        <v>597</v>
      </c>
      <c r="G175" s="237" t="s">
        <v>104</v>
      </c>
      <c r="H175" s="238">
        <v>95</v>
      </c>
      <c r="I175" s="239"/>
      <c r="J175" s="240">
        <f>ROUND(I175*H175,2)</f>
        <v>0</v>
      </c>
      <c r="K175" s="236" t="s">
        <v>159</v>
      </c>
      <c r="L175" s="44"/>
      <c r="M175" s="241" t="s">
        <v>1</v>
      </c>
      <c r="N175" s="242" t="s">
        <v>41</v>
      </c>
      <c r="O175" s="91"/>
      <c r="P175" s="243">
        <f>O175*H175</f>
        <v>0</v>
      </c>
      <c r="Q175" s="243">
        <v>0</v>
      </c>
      <c r="R175" s="243">
        <f>Q175*H175</f>
        <v>0</v>
      </c>
      <c r="S175" s="243">
        <v>0</v>
      </c>
      <c r="T175" s="244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45" t="s">
        <v>160</v>
      </c>
      <c r="AT175" s="245" t="s">
        <v>155</v>
      </c>
      <c r="AU175" s="245" t="s">
        <v>86</v>
      </c>
      <c r="AY175" s="17" t="s">
        <v>153</v>
      </c>
      <c r="BE175" s="246">
        <f>IF(N175="základní",J175,0)</f>
        <v>0</v>
      </c>
      <c r="BF175" s="246">
        <f>IF(N175="snížená",J175,0)</f>
        <v>0</v>
      </c>
      <c r="BG175" s="246">
        <f>IF(N175="zákl. přenesená",J175,0)</f>
        <v>0</v>
      </c>
      <c r="BH175" s="246">
        <f>IF(N175="sníž. přenesená",J175,0)</f>
        <v>0</v>
      </c>
      <c r="BI175" s="246">
        <f>IF(N175="nulová",J175,0)</f>
        <v>0</v>
      </c>
      <c r="BJ175" s="17" t="s">
        <v>84</v>
      </c>
      <c r="BK175" s="246">
        <f>ROUND(I175*H175,2)</f>
        <v>0</v>
      </c>
      <c r="BL175" s="17" t="s">
        <v>160</v>
      </c>
      <c r="BM175" s="245" t="s">
        <v>255</v>
      </c>
    </row>
    <row r="176" s="13" customFormat="1">
      <c r="A176" s="13"/>
      <c r="B176" s="247"/>
      <c r="C176" s="248"/>
      <c r="D176" s="249" t="s">
        <v>177</v>
      </c>
      <c r="E176" s="250" t="s">
        <v>1</v>
      </c>
      <c r="F176" s="251" t="s">
        <v>598</v>
      </c>
      <c r="G176" s="248"/>
      <c r="H176" s="252">
        <v>95</v>
      </c>
      <c r="I176" s="253"/>
      <c r="J176" s="248"/>
      <c r="K176" s="248"/>
      <c r="L176" s="254"/>
      <c r="M176" s="255"/>
      <c r="N176" s="256"/>
      <c r="O176" s="256"/>
      <c r="P176" s="256"/>
      <c r="Q176" s="256"/>
      <c r="R176" s="256"/>
      <c r="S176" s="256"/>
      <c r="T176" s="25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8" t="s">
        <v>177</v>
      </c>
      <c r="AU176" s="258" t="s">
        <v>86</v>
      </c>
      <c r="AV176" s="13" t="s">
        <v>86</v>
      </c>
      <c r="AW176" s="13" t="s">
        <v>32</v>
      </c>
      <c r="AX176" s="13" t="s">
        <v>76</v>
      </c>
      <c r="AY176" s="258" t="s">
        <v>153</v>
      </c>
    </row>
    <row r="177" s="14" customFormat="1">
      <c r="A177" s="14"/>
      <c r="B177" s="259"/>
      <c r="C177" s="260"/>
      <c r="D177" s="249" t="s">
        <v>177</v>
      </c>
      <c r="E177" s="261" t="s">
        <v>1</v>
      </c>
      <c r="F177" s="262" t="s">
        <v>179</v>
      </c>
      <c r="G177" s="260"/>
      <c r="H177" s="263">
        <v>95</v>
      </c>
      <c r="I177" s="264"/>
      <c r="J177" s="260"/>
      <c r="K177" s="260"/>
      <c r="L177" s="265"/>
      <c r="M177" s="266"/>
      <c r="N177" s="267"/>
      <c r="O177" s="267"/>
      <c r="P177" s="267"/>
      <c r="Q177" s="267"/>
      <c r="R177" s="267"/>
      <c r="S177" s="267"/>
      <c r="T177" s="268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9" t="s">
        <v>177</v>
      </c>
      <c r="AU177" s="269" t="s">
        <v>86</v>
      </c>
      <c r="AV177" s="14" t="s">
        <v>160</v>
      </c>
      <c r="AW177" s="14" t="s">
        <v>32</v>
      </c>
      <c r="AX177" s="14" t="s">
        <v>84</v>
      </c>
      <c r="AY177" s="269" t="s">
        <v>153</v>
      </c>
    </row>
    <row r="178" s="2" customFormat="1">
      <c r="A178" s="38"/>
      <c r="B178" s="39"/>
      <c r="C178" s="234" t="s">
        <v>242</v>
      </c>
      <c r="D178" s="234" t="s">
        <v>155</v>
      </c>
      <c r="E178" s="235" t="s">
        <v>257</v>
      </c>
      <c r="F178" s="236" t="s">
        <v>258</v>
      </c>
      <c r="G178" s="237" t="s">
        <v>104</v>
      </c>
      <c r="H178" s="238">
        <v>95</v>
      </c>
      <c r="I178" s="239"/>
      <c r="J178" s="240">
        <f>ROUND(I178*H178,2)</f>
        <v>0</v>
      </c>
      <c r="K178" s="236" t="s">
        <v>159</v>
      </c>
      <c r="L178" s="44"/>
      <c r="M178" s="241" t="s">
        <v>1</v>
      </c>
      <c r="N178" s="242" t="s">
        <v>41</v>
      </c>
      <c r="O178" s="91"/>
      <c r="P178" s="243">
        <f>O178*H178</f>
        <v>0</v>
      </c>
      <c r="Q178" s="243">
        <v>0</v>
      </c>
      <c r="R178" s="243">
        <f>Q178*H178</f>
        <v>0</v>
      </c>
      <c r="S178" s="243">
        <v>0</v>
      </c>
      <c r="T178" s="244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45" t="s">
        <v>160</v>
      </c>
      <c r="AT178" s="245" t="s">
        <v>155</v>
      </c>
      <c r="AU178" s="245" t="s">
        <v>86</v>
      </c>
      <c r="AY178" s="17" t="s">
        <v>153</v>
      </c>
      <c r="BE178" s="246">
        <f>IF(N178="základní",J178,0)</f>
        <v>0</v>
      </c>
      <c r="BF178" s="246">
        <f>IF(N178="snížená",J178,0)</f>
        <v>0</v>
      </c>
      <c r="BG178" s="246">
        <f>IF(N178="zákl. přenesená",J178,0)</f>
        <v>0</v>
      </c>
      <c r="BH178" s="246">
        <f>IF(N178="sníž. přenesená",J178,0)</f>
        <v>0</v>
      </c>
      <c r="BI178" s="246">
        <f>IF(N178="nulová",J178,0)</f>
        <v>0</v>
      </c>
      <c r="BJ178" s="17" t="s">
        <v>84</v>
      </c>
      <c r="BK178" s="246">
        <f>ROUND(I178*H178,2)</f>
        <v>0</v>
      </c>
      <c r="BL178" s="17" t="s">
        <v>160</v>
      </c>
      <c r="BM178" s="245" t="s">
        <v>259</v>
      </c>
    </row>
    <row r="179" s="2" customFormat="1" ht="16.5" customHeight="1">
      <c r="A179" s="38"/>
      <c r="B179" s="39"/>
      <c r="C179" s="270" t="s">
        <v>247</v>
      </c>
      <c r="D179" s="270" t="s">
        <v>199</v>
      </c>
      <c r="E179" s="271" t="s">
        <v>261</v>
      </c>
      <c r="F179" s="272" t="s">
        <v>262</v>
      </c>
      <c r="G179" s="273" t="s">
        <v>263</v>
      </c>
      <c r="H179" s="274">
        <v>1.425</v>
      </c>
      <c r="I179" s="275"/>
      <c r="J179" s="276">
        <f>ROUND(I179*H179,2)</f>
        <v>0</v>
      </c>
      <c r="K179" s="272" t="s">
        <v>159</v>
      </c>
      <c r="L179" s="277"/>
      <c r="M179" s="278" t="s">
        <v>1</v>
      </c>
      <c r="N179" s="279" t="s">
        <v>41</v>
      </c>
      <c r="O179" s="91"/>
      <c r="P179" s="243">
        <f>O179*H179</f>
        <v>0</v>
      </c>
      <c r="Q179" s="243">
        <v>0.001</v>
      </c>
      <c r="R179" s="243">
        <f>Q179*H179</f>
        <v>0.0014250000000000001</v>
      </c>
      <c r="S179" s="243">
        <v>0</v>
      </c>
      <c r="T179" s="244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45" t="s">
        <v>194</v>
      </c>
      <c r="AT179" s="245" t="s">
        <v>199</v>
      </c>
      <c r="AU179" s="245" t="s">
        <v>86</v>
      </c>
      <c r="AY179" s="17" t="s">
        <v>153</v>
      </c>
      <c r="BE179" s="246">
        <f>IF(N179="základní",J179,0)</f>
        <v>0</v>
      </c>
      <c r="BF179" s="246">
        <f>IF(N179="snížená",J179,0)</f>
        <v>0</v>
      </c>
      <c r="BG179" s="246">
        <f>IF(N179="zákl. přenesená",J179,0)</f>
        <v>0</v>
      </c>
      <c r="BH179" s="246">
        <f>IF(N179="sníž. přenesená",J179,0)</f>
        <v>0</v>
      </c>
      <c r="BI179" s="246">
        <f>IF(N179="nulová",J179,0)</f>
        <v>0</v>
      </c>
      <c r="BJ179" s="17" t="s">
        <v>84</v>
      </c>
      <c r="BK179" s="246">
        <f>ROUND(I179*H179,2)</f>
        <v>0</v>
      </c>
      <c r="BL179" s="17" t="s">
        <v>160</v>
      </c>
      <c r="BM179" s="245" t="s">
        <v>264</v>
      </c>
    </row>
    <row r="180" s="13" customFormat="1">
      <c r="A180" s="13"/>
      <c r="B180" s="247"/>
      <c r="C180" s="248"/>
      <c r="D180" s="249" t="s">
        <v>177</v>
      </c>
      <c r="E180" s="248"/>
      <c r="F180" s="251" t="s">
        <v>599</v>
      </c>
      <c r="G180" s="248"/>
      <c r="H180" s="252">
        <v>1.425</v>
      </c>
      <c r="I180" s="253"/>
      <c r="J180" s="248"/>
      <c r="K180" s="248"/>
      <c r="L180" s="254"/>
      <c r="M180" s="255"/>
      <c r="N180" s="256"/>
      <c r="O180" s="256"/>
      <c r="P180" s="256"/>
      <c r="Q180" s="256"/>
      <c r="R180" s="256"/>
      <c r="S180" s="256"/>
      <c r="T180" s="25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8" t="s">
        <v>177</v>
      </c>
      <c r="AU180" s="258" t="s">
        <v>86</v>
      </c>
      <c r="AV180" s="13" t="s">
        <v>86</v>
      </c>
      <c r="AW180" s="13" t="s">
        <v>4</v>
      </c>
      <c r="AX180" s="13" t="s">
        <v>84</v>
      </c>
      <c r="AY180" s="258" t="s">
        <v>153</v>
      </c>
    </row>
    <row r="181" s="2" customFormat="1">
      <c r="A181" s="38"/>
      <c r="B181" s="39"/>
      <c r="C181" s="234" t="s">
        <v>252</v>
      </c>
      <c r="D181" s="234" t="s">
        <v>155</v>
      </c>
      <c r="E181" s="235" t="s">
        <v>267</v>
      </c>
      <c r="F181" s="236" t="s">
        <v>268</v>
      </c>
      <c r="G181" s="237" t="s">
        <v>104</v>
      </c>
      <c r="H181" s="238">
        <v>286.5</v>
      </c>
      <c r="I181" s="239"/>
      <c r="J181" s="240">
        <f>ROUND(I181*H181,2)</f>
        <v>0</v>
      </c>
      <c r="K181" s="236" t="s">
        <v>159</v>
      </c>
      <c r="L181" s="44"/>
      <c r="M181" s="241" t="s">
        <v>1</v>
      </c>
      <c r="N181" s="242" t="s">
        <v>41</v>
      </c>
      <c r="O181" s="91"/>
      <c r="P181" s="243">
        <f>O181*H181</f>
        <v>0</v>
      </c>
      <c r="Q181" s="243">
        <v>0</v>
      </c>
      <c r="R181" s="243">
        <f>Q181*H181</f>
        <v>0</v>
      </c>
      <c r="S181" s="243">
        <v>0</v>
      </c>
      <c r="T181" s="244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45" t="s">
        <v>160</v>
      </c>
      <c r="AT181" s="245" t="s">
        <v>155</v>
      </c>
      <c r="AU181" s="245" t="s">
        <v>86</v>
      </c>
      <c r="AY181" s="17" t="s">
        <v>153</v>
      </c>
      <c r="BE181" s="246">
        <f>IF(N181="základní",J181,0)</f>
        <v>0</v>
      </c>
      <c r="BF181" s="246">
        <f>IF(N181="snížená",J181,0)</f>
        <v>0</v>
      </c>
      <c r="BG181" s="246">
        <f>IF(N181="zákl. přenesená",J181,0)</f>
        <v>0</v>
      </c>
      <c r="BH181" s="246">
        <f>IF(N181="sníž. přenesená",J181,0)</f>
        <v>0</v>
      </c>
      <c r="BI181" s="246">
        <f>IF(N181="nulová",J181,0)</f>
        <v>0</v>
      </c>
      <c r="BJ181" s="17" t="s">
        <v>84</v>
      </c>
      <c r="BK181" s="246">
        <f>ROUND(I181*H181,2)</f>
        <v>0</v>
      </c>
      <c r="BL181" s="17" t="s">
        <v>160</v>
      </c>
      <c r="BM181" s="245" t="s">
        <v>269</v>
      </c>
    </row>
    <row r="182" s="2" customFormat="1" ht="16.5" customHeight="1">
      <c r="A182" s="38"/>
      <c r="B182" s="39"/>
      <c r="C182" s="234" t="s">
        <v>7</v>
      </c>
      <c r="D182" s="234" t="s">
        <v>155</v>
      </c>
      <c r="E182" s="235" t="s">
        <v>271</v>
      </c>
      <c r="F182" s="236" t="s">
        <v>272</v>
      </c>
      <c r="G182" s="237" t="s">
        <v>104</v>
      </c>
      <c r="H182" s="238">
        <v>95</v>
      </c>
      <c r="I182" s="239"/>
      <c r="J182" s="240">
        <f>ROUND(I182*H182,2)</f>
        <v>0</v>
      </c>
      <c r="K182" s="236" t="s">
        <v>159</v>
      </c>
      <c r="L182" s="44"/>
      <c r="M182" s="241" t="s">
        <v>1</v>
      </c>
      <c r="N182" s="242" t="s">
        <v>41</v>
      </c>
      <c r="O182" s="91"/>
      <c r="P182" s="243">
        <f>O182*H182</f>
        <v>0</v>
      </c>
      <c r="Q182" s="243">
        <v>0</v>
      </c>
      <c r="R182" s="243">
        <f>Q182*H182</f>
        <v>0</v>
      </c>
      <c r="S182" s="243">
        <v>0</v>
      </c>
      <c r="T182" s="244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45" t="s">
        <v>160</v>
      </c>
      <c r="AT182" s="245" t="s">
        <v>155</v>
      </c>
      <c r="AU182" s="245" t="s">
        <v>86</v>
      </c>
      <c r="AY182" s="17" t="s">
        <v>153</v>
      </c>
      <c r="BE182" s="246">
        <f>IF(N182="základní",J182,0)</f>
        <v>0</v>
      </c>
      <c r="BF182" s="246">
        <f>IF(N182="snížená",J182,0)</f>
        <v>0</v>
      </c>
      <c r="BG182" s="246">
        <f>IF(N182="zákl. přenesená",J182,0)</f>
        <v>0</v>
      </c>
      <c r="BH182" s="246">
        <f>IF(N182="sníž. přenesená",J182,0)</f>
        <v>0</v>
      </c>
      <c r="BI182" s="246">
        <f>IF(N182="nulová",J182,0)</f>
        <v>0</v>
      </c>
      <c r="BJ182" s="17" t="s">
        <v>84</v>
      </c>
      <c r="BK182" s="246">
        <f>ROUND(I182*H182,2)</f>
        <v>0</v>
      </c>
      <c r="BL182" s="17" t="s">
        <v>160</v>
      </c>
      <c r="BM182" s="245" t="s">
        <v>273</v>
      </c>
    </row>
    <row r="183" s="2" customFormat="1" ht="16.5" customHeight="1">
      <c r="A183" s="38"/>
      <c r="B183" s="39"/>
      <c r="C183" s="234" t="s">
        <v>260</v>
      </c>
      <c r="D183" s="234" t="s">
        <v>155</v>
      </c>
      <c r="E183" s="235" t="s">
        <v>292</v>
      </c>
      <c r="F183" s="236" t="s">
        <v>293</v>
      </c>
      <c r="G183" s="237" t="s">
        <v>183</v>
      </c>
      <c r="H183" s="238">
        <v>9.5</v>
      </c>
      <c r="I183" s="239"/>
      <c r="J183" s="240">
        <f>ROUND(I183*H183,2)</f>
        <v>0</v>
      </c>
      <c r="K183" s="236" t="s">
        <v>159</v>
      </c>
      <c r="L183" s="44"/>
      <c r="M183" s="241" t="s">
        <v>1</v>
      </c>
      <c r="N183" s="242" t="s">
        <v>41</v>
      </c>
      <c r="O183" s="91"/>
      <c r="P183" s="243">
        <f>O183*H183</f>
        <v>0</v>
      </c>
      <c r="Q183" s="243">
        <v>0</v>
      </c>
      <c r="R183" s="243">
        <f>Q183*H183</f>
        <v>0</v>
      </c>
      <c r="S183" s="243">
        <v>0</v>
      </c>
      <c r="T183" s="244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45" t="s">
        <v>160</v>
      </c>
      <c r="AT183" s="245" t="s">
        <v>155</v>
      </c>
      <c r="AU183" s="245" t="s">
        <v>86</v>
      </c>
      <c r="AY183" s="17" t="s">
        <v>153</v>
      </c>
      <c r="BE183" s="246">
        <f>IF(N183="základní",J183,0)</f>
        <v>0</v>
      </c>
      <c r="BF183" s="246">
        <f>IF(N183="snížená",J183,0)</f>
        <v>0</v>
      </c>
      <c r="BG183" s="246">
        <f>IF(N183="zákl. přenesená",J183,0)</f>
        <v>0</v>
      </c>
      <c r="BH183" s="246">
        <f>IF(N183="sníž. přenesená",J183,0)</f>
        <v>0</v>
      </c>
      <c r="BI183" s="246">
        <f>IF(N183="nulová",J183,0)</f>
        <v>0</v>
      </c>
      <c r="BJ183" s="17" t="s">
        <v>84</v>
      </c>
      <c r="BK183" s="246">
        <f>ROUND(I183*H183,2)</f>
        <v>0</v>
      </c>
      <c r="BL183" s="17" t="s">
        <v>160</v>
      </c>
      <c r="BM183" s="245" t="s">
        <v>294</v>
      </c>
    </row>
    <row r="184" s="13" customFormat="1">
      <c r="A184" s="13"/>
      <c r="B184" s="247"/>
      <c r="C184" s="248"/>
      <c r="D184" s="249" t="s">
        <v>177</v>
      </c>
      <c r="E184" s="250" t="s">
        <v>1</v>
      </c>
      <c r="F184" s="251" t="s">
        <v>600</v>
      </c>
      <c r="G184" s="248"/>
      <c r="H184" s="252">
        <v>9.5</v>
      </c>
      <c r="I184" s="253"/>
      <c r="J184" s="248"/>
      <c r="K184" s="248"/>
      <c r="L184" s="254"/>
      <c r="M184" s="255"/>
      <c r="N184" s="256"/>
      <c r="O184" s="256"/>
      <c r="P184" s="256"/>
      <c r="Q184" s="256"/>
      <c r="R184" s="256"/>
      <c r="S184" s="256"/>
      <c r="T184" s="25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8" t="s">
        <v>177</v>
      </c>
      <c r="AU184" s="258" t="s">
        <v>86</v>
      </c>
      <c r="AV184" s="13" t="s">
        <v>86</v>
      </c>
      <c r="AW184" s="13" t="s">
        <v>32</v>
      </c>
      <c r="AX184" s="13" t="s">
        <v>76</v>
      </c>
      <c r="AY184" s="258" t="s">
        <v>153</v>
      </c>
    </row>
    <row r="185" s="14" customFormat="1">
      <c r="A185" s="14"/>
      <c r="B185" s="259"/>
      <c r="C185" s="260"/>
      <c r="D185" s="249" t="s">
        <v>177</v>
      </c>
      <c r="E185" s="261" t="s">
        <v>1</v>
      </c>
      <c r="F185" s="262" t="s">
        <v>179</v>
      </c>
      <c r="G185" s="260"/>
      <c r="H185" s="263">
        <v>9.5</v>
      </c>
      <c r="I185" s="264"/>
      <c r="J185" s="260"/>
      <c r="K185" s="260"/>
      <c r="L185" s="265"/>
      <c r="M185" s="266"/>
      <c r="N185" s="267"/>
      <c r="O185" s="267"/>
      <c r="P185" s="267"/>
      <c r="Q185" s="267"/>
      <c r="R185" s="267"/>
      <c r="S185" s="267"/>
      <c r="T185" s="268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9" t="s">
        <v>177</v>
      </c>
      <c r="AU185" s="269" t="s">
        <v>86</v>
      </c>
      <c r="AV185" s="14" t="s">
        <v>160</v>
      </c>
      <c r="AW185" s="14" t="s">
        <v>32</v>
      </c>
      <c r="AX185" s="14" t="s">
        <v>84</v>
      </c>
      <c r="AY185" s="269" t="s">
        <v>153</v>
      </c>
    </row>
    <row r="186" s="2" customFormat="1" ht="21.75" customHeight="1">
      <c r="A186" s="38"/>
      <c r="B186" s="39"/>
      <c r="C186" s="234" t="s">
        <v>266</v>
      </c>
      <c r="D186" s="234" t="s">
        <v>155</v>
      </c>
      <c r="E186" s="235" t="s">
        <v>297</v>
      </c>
      <c r="F186" s="236" t="s">
        <v>298</v>
      </c>
      <c r="G186" s="237" t="s">
        <v>183</v>
      </c>
      <c r="H186" s="238">
        <v>9.5</v>
      </c>
      <c r="I186" s="239"/>
      <c r="J186" s="240">
        <f>ROUND(I186*H186,2)</f>
        <v>0</v>
      </c>
      <c r="K186" s="236" t="s">
        <v>159</v>
      </c>
      <c r="L186" s="44"/>
      <c r="M186" s="241" t="s">
        <v>1</v>
      </c>
      <c r="N186" s="242" t="s">
        <v>41</v>
      </c>
      <c r="O186" s="91"/>
      <c r="P186" s="243">
        <f>O186*H186</f>
        <v>0</v>
      </c>
      <c r="Q186" s="243">
        <v>0</v>
      </c>
      <c r="R186" s="243">
        <f>Q186*H186</f>
        <v>0</v>
      </c>
      <c r="S186" s="243">
        <v>0</v>
      </c>
      <c r="T186" s="244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45" t="s">
        <v>160</v>
      </c>
      <c r="AT186" s="245" t="s">
        <v>155</v>
      </c>
      <c r="AU186" s="245" t="s">
        <v>86</v>
      </c>
      <c r="AY186" s="17" t="s">
        <v>153</v>
      </c>
      <c r="BE186" s="246">
        <f>IF(N186="základní",J186,0)</f>
        <v>0</v>
      </c>
      <c r="BF186" s="246">
        <f>IF(N186="snížená",J186,0)</f>
        <v>0</v>
      </c>
      <c r="BG186" s="246">
        <f>IF(N186="zákl. přenesená",J186,0)</f>
        <v>0</v>
      </c>
      <c r="BH186" s="246">
        <f>IF(N186="sníž. přenesená",J186,0)</f>
        <v>0</v>
      </c>
      <c r="BI186" s="246">
        <f>IF(N186="nulová",J186,0)</f>
        <v>0</v>
      </c>
      <c r="BJ186" s="17" t="s">
        <v>84</v>
      </c>
      <c r="BK186" s="246">
        <f>ROUND(I186*H186,2)</f>
        <v>0</v>
      </c>
      <c r="BL186" s="17" t="s">
        <v>160</v>
      </c>
      <c r="BM186" s="245" t="s">
        <v>299</v>
      </c>
    </row>
    <row r="187" s="12" customFormat="1" ht="22.8" customHeight="1">
      <c r="A187" s="12"/>
      <c r="B187" s="218"/>
      <c r="C187" s="219"/>
      <c r="D187" s="220" t="s">
        <v>75</v>
      </c>
      <c r="E187" s="232" t="s">
        <v>165</v>
      </c>
      <c r="F187" s="232" t="s">
        <v>601</v>
      </c>
      <c r="G187" s="219"/>
      <c r="H187" s="219"/>
      <c r="I187" s="222"/>
      <c r="J187" s="233">
        <f>BK187</f>
        <v>0</v>
      </c>
      <c r="K187" s="219"/>
      <c r="L187" s="224"/>
      <c r="M187" s="225"/>
      <c r="N187" s="226"/>
      <c r="O187" s="226"/>
      <c r="P187" s="227">
        <f>SUM(P188:P197)</f>
        <v>0</v>
      </c>
      <c r="Q187" s="226"/>
      <c r="R187" s="227">
        <f>SUM(R188:R197)</f>
        <v>0.50734404</v>
      </c>
      <c r="S187" s="226"/>
      <c r="T187" s="228">
        <f>SUM(T188:T197)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9" t="s">
        <v>84</v>
      </c>
      <c r="AT187" s="230" t="s">
        <v>75</v>
      </c>
      <c r="AU187" s="230" t="s">
        <v>84</v>
      </c>
      <c r="AY187" s="229" t="s">
        <v>153</v>
      </c>
      <c r="BK187" s="231">
        <f>SUM(BK188:BK197)</f>
        <v>0</v>
      </c>
    </row>
    <row r="188" s="2" customFormat="1" ht="33" customHeight="1">
      <c r="A188" s="38"/>
      <c r="B188" s="39"/>
      <c r="C188" s="234" t="s">
        <v>270</v>
      </c>
      <c r="D188" s="234" t="s">
        <v>155</v>
      </c>
      <c r="E188" s="235" t="s">
        <v>602</v>
      </c>
      <c r="F188" s="236" t="s">
        <v>603</v>
      </c>
      <c r="G188" s="237" t="s">
        <v>183</v>
      </c>
      <c r="H188" s="238">
        <v>0.189</v>
      </c>
      <c r="I188" s="239"/>
      <c r="J188" s="240">
        <f>ROUND(I188*H188,2)</f>
        <v>0</v>
      </c>
      <c r="K188" s="236" t="s">
        <v>159</v>
      </c>
      <c r="L188" s="44"/>
      <c r="M188" s="241" t="s">
        <v>1</v>
      </c>
      <c r="N188" s="242" t="s">
        <v>41</v>
      </c>
      <c r="O188" s="91"/>
      <c r="P188" s="243">
        <f>O188*H188</f>
        <v>0</v>
      </c>
      <c r="Q188" s="243">
        <v>2.6843599999999999</v>
      </c>
      <c r="R188" s="243">
        <f>Q188*H188</f>
        <v>0.50734404</v>
      </c>
      <c r="S188" s="243">
        <v>0</v>
      </c>
      <c r="T188" s="244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45" t="s">
        <v>160</v>
      </c>
      <c r="AT188" s="245" t="s">
        <v>155</v>
      </c>
      <c r="AU188" s="245" t="s">
        <v>86</v>
      </c>
      <c r="AY188" s="17" t="s">
        <v>153</v>
      </c>
      <c r="BE188" s="246">
        <f>IF(N188="základní",J188,0)</f>
        <v>0</v>
      </c>
      <c r="BF188" s="246">
        <f>IF(N188="snížená",J188,0)</f>
        <v>0</v>
      </c>
      <c r="BG188" s="246">
        <f>IF(N188="zákl. přenesená",J188,0)</f>
        <v>0</v>
      </c>
      <c r="BH188" s="246">
        <f>IF(N188="sníž. přenesená",J188,0)</f>
        <v>0</v>
      </c>
      <c r="BI188" s="246">
        <f>IF(N188="nulová",J188,0)</f>
        <v>0</v>
      </c>
      <c r="BJ188" s="17" t="s">
        <v>84</v>
      </c>
      <c r="BK188" s="246">
        <f>ROUND(I188*H188,2)</f>
        <v>0</v>
      </c>
      <c r="BL188" s="17" t="s">
        <v>160</v>
      </c>
      <c r="BM188" s="245" t="s">
        <v>604</v>
      </c>
    </row>
    <row r="189" s="13" customFormat="1">
      <c r="A189" s="13"/>
      <c r="B189" s="247"/>
      <c r="C189" s="248"/>
      <c r="D189" s="249" t="s">
        <v>177</v>
      </c>
      <c r="E189" s="250" t="s">
        <v>1</v>
      </c>
      <c r="F189" s="251" t="s">
        <v>605</v>
      </c>
      <c r="G189" s="248"/>
      <c r="H189" s="252">
        <v>0.189</v>
      </c>
      <c r="I189" s="253"/>
      <c r="J189" s="248"/>
      <c r="K189" s="248"/>
      <c r="L189" s="254"/>
      <c r="M189" s="255"/>
      <c r="N189" s="256"/>
      <c r="O189" s="256"/>
      <c r="P189" s="256"/>
      <c r="Q189" s="256"/>
      <c r="R189" s="256"/>
      <c r="S189" s="256"/>
      <c r="T189" s="25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8" t="s">
        <v>177</v>
      </c>
      <c r="AU189" s="258" t="s">
        <v>86</v>
      </c>
      <c r="AV189" s="13" t="s">
        <v>86</v>
      </c>
      <c r="AW189" s="13" t="s">
        <v>32</v>
      </c>
      <c r="AX189" s="13" t="s">
        <v>84</v>
      </c>
      <c r="AY189" s="258" t="s">
        <v>153</v>
      </c>
    </row>
    <row r="190" s="2" customFormat="1">
      <c r="A190" s="38"/>
      <c r="B190" s="39"/>
      <c r="C190" s="234" t="s">
        <v>274</v>
      </c>
      <c r="D190" s="234" t="s">
        <v>155</v>
      </c>
      <c r="E190" s="235" t="s">
        <v>606</v>
      </c>
      <c r="F190" s="236" t="s">
        <v>607</v>
      </c>
      <c r="G190" s="237" t="s">
        <v>183</v>
      </c>
      <c r="H190" s="238">
        <v>1.53</v>
      </c>
      <c r="I190" s="239"/>
      <c r="J190" s="240">
        <f>ROUND(I190*H190,2)</f>
        <v>0</v>
      </c>
      <c r="K190" s="236" t="s">
        <v>159</v>
      </c>
      <c r="L190" s="44"/>
      <c r="M190" s="241" t="s">
        <v>1</v>
      </c>
      <c r="N190" s="242" t="s">
        <v>41</v>
      </c>
      <c r="O190" s="91"/>
      <c r="P190" s="243">
        <f>O190*H190</f>
        <v>0</v>
      </c>
      <c r="Q190" s="243">
        <v>0</v>
      </c>
      <c r="R190" s="243">
        <f>Q190*H190</f>
        <v>0</v>
      </c>
      <c r="S190" s="243">
        <v>0</v>
      </c>
      <c r="T190" s="244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45" t="s">
        <v>160</v>
      </c>
      <c r="AT190" s="245" t="s">
        <v>155</v>
      </c>
      <c r="AU190" s="245" t="s">
        <v>86</v>
      </c>
      <c r="AY190" s="17" t="s">
        <v>153</v>
      </c>
      <c r="BE190" s="246">
        <f>IF(N190="základní",J190,0)</f>
        <v>0</v>
      </c>
      <c r="BF190" s="246">
        <f>IF(N190="snížená",J190,0)</f>
        <v>0</v>
      </c>
      <c r="BG190" s="246">
        <f>IF(N190="zákl. přenesená",J190,0)</f>
        <v>0</v>
      </c>
      <c r="BH190" s="246">
        <f>IF(N190="sníž. přenesená",J190,0)</f>
        <v>0</v>
      </c>
      <c r="BI190" s="246">
        <f>IF(N190="nulová",J190,0)</f>
        <v>0</v>
      </c>
      <c r="BJ190" s="17" t="s">
        <v>84</v>
      </c>
      <c r="BK190" s="246">
        <f>ROUND(I190*H190,2)</f>
        <v>0</v>
      </c>
      <c r="BL190" s="17" t="s">
        <v>160</v>
      </c>
      <c r="BM190" s="245" t="s">
        <v>608</v>
      </c>
    </row>
    <row r="191" s="13" customFormat="1">
      <c r="A191" s="13"/>
      <c r="B191" s="247"/>
      <c r="C191" s="248"/>
      <c r="D191" s="249" t="s">
        <v>177</v>
      </c>
      <c r="E191" s="250" t="s">
        <v>1</v>
      </c>
      <c r="F191" s="251" t="s">
        <v>609</v>
      </c>
      <c r="G191" s="248"/>
      <c r="H191" s="252">
        <v>1.53</v>
      </c>
      <c r="I191" s="253"/>
      <c r="J191" s="248"/>
      <c r="K191" s="248"/>
      <c r="L191" s="254"/>
      <c r="M191" s="255"/>
      <c r="N191" s="256"/>
      <c r="O191" s="256"/>
      <c r="P191" s="256"/>
      <c r="Q191" s="256"/>
      <c r="R191" s="256"/>
      <c r="S191" s="256"/>
      <c r="T191" s="25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8" t="s">
        <v>177</v>
      </c>
      <c r="AU191" s="258" t="s">
        <v>86</v>
      </c>
      <c r="AV191" s="13" t="s">
        <v>86</v>
      </c>
      <c r="AW191" s="13" t="s">
        <v>32</v>
      </c>
      <c r="AX191" s="13" t="s">
        <v>76</v>
      </c>
      <c r="AY191" s="258" t="s">
        <v>153</v>
      </c>
    </row>
    <row r="192" s="14" customFormat="1">
      <c r="A192" s="14"/>
      <c r="B192" s="259"/>
      <c r="C192" s="260"/>
      <c r="D192" s="249" t="s">
        <v>177</v>
      </c>
      <c r="E192" s="261" t="s">
        <v>1</v>
      </c>
      <c r="F192" s="262" t="s">
        <v>179</v>
      </c>
      <c r="G192" s="260"/>
      <c r="H192" s="263">
        <v>1.53</v>
      </c>
      <c r="I192" s="264"/>
      <c r="J192" s="260"/>
      <c r="K192" s="260"/>
      <c r="L192" s="265"/>
      <c r="M192" s="266"/>
      <c r="N192" s="267"/>
      <c r="O192" s="267"/>
      <c r="P192" s="267"/>
      <c r="Q192" s="267"/>
      <c r="R192" s="267"/>
      <c r="S192" s="267"/>
      <c r="T192" s="268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9" t="s">
        <v>177</v>
      </c>
      <c r="AU192" s="269" t="s">
        <v>86</v>
      </c>
      <c r="AV192" s="14" t="s">
        <v>160</v>
      </c>
      <c r="AW192" s="14" t="s">
        <v>32</v>
      </c>
      <c r="AX192" s="14" t="s">
        <v>84</v>
      </c>
      <c r="AY192" s="269" t="s">
        <v>153</v>
      </c>
    </row>
    <row r="193" s="2" customFormat="1">
      <c r="A193" s="38"/>
      <c r="B193" s="39"/>
      <c r="C193" s="234" t="s">
        <v>278</v>
      </c>
      <c r="D193" s="234" t="s">
        <v>155</v>
      </c>
      <c r="E193" s="235" t="s">
        <v>610</v>
      </c>
      <c r="F193" s="236" t="s">
        <v>611</v>
      </c>
      <c r="G193" s="237" t="s">
        <v>171</v>
      </c>
      <c r="H193" s="238">
        <v>1.8</v>
      </c>
      <c r="I193" s="239"/>
      <c r="J193" s="240">
        <f>ROUND(I193*H193,2)</f>
        <v>0</v>
      </c>
      <c r="K193" s="236" t="s">
        <v>159</v>
      </c>
      <c r="L193" s="44"/>
      <c r="M193" s="241" t="s">
        <v>1</v>
      </c>
      <c r="N193" s="242" t="s">
        <v>41</v>
      </c>
      <c r="O193" s="91"/>
      <c r="P193" s="243">
        <f>O193*H193</f>
        <v>0</v>
      </c>
      <c r="Q193" s="243">
        <v>0</v>
      </c>
      <c r="R193" s="243">
        <f>Q193*H193</f>
        <v>0</v>
      </c>
      <c r="S193" s="243">
        <v>0</v>
      </c>
      <c r="T193" s="244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45" t="s">
        <v>160</v>
      </c>
      <c r="AT193" s="245" t="s">
        <v>155</v>
      </c>
      <c r="AU193" s="245" t="s">
        <v>86</v>
      </c>
      <c r="AY193" s="17" t="s">
        <v>153</v>
      </c>
      <c r="BE193" s="246">
        <f>IF(N193="základní",J193,0)</f>
        <v>0</v>
      </c>
      <c r="BF193" s="246">
        <f>IF(N193="snížená",J193,0)</f>
        <v>0</v>
      </c>
      <c r="BG193" s="246">
        <f>IF(N193="zákl. přenesená",J193,0)</f>
        <v>0</v>
      </c>
      <c r="BH193" s="246">
        <f>IF(N193="sníž. přenesená",J193,0)</f>
        <v>0</v>
      </c>
      <c r="BI193" s="246">
        <f>IF(N193="nulová",J193,0)</f>
        <v>0</v>
      </c>
      <c r="BJ193" s="17" t="s">
        <v>84</v>
      </c>
      <c r="BK193" s="246">
        <f>ROUND(I193*H193,2)</f>
        <v>0</v>
      </c>
      <c r="BL193" s="17" t="s">
        <v>160</v>
      </c>
      <c r="BM193" s="245" t="s">
        <v>612</v>
      </c>
    </row>
    <row r="194" s="13" customFormat="1">
      <c r="A194" s="13"/>
      <c r="B194" s="247"/>
      <c r="C194" s="248"/>
      <c r="D194" s="249" t="s">
        <v>177</v>
      </c>
      <c r="E194" s="250" t="s">
        <v>1</v>
      </c>
      <c r="F194" s="251" t="s">
        <v>613</v>
      </c>
      <c r="G194" s="248"/>
      <c r="H194" s="252">
        <v>1.8</v>
      </c>
      <c r="I194" s="253"/>
      <c r="J194" s="248"/>
      <c r="K194" s="248"/>
      <c r="L194" s="254"/>
      <c r="M194" s="255"/>
      <c r="N194" s="256"/>
      <c r="O194" s="256"/>
      <c r="P194" s="256"/>
      <c r="Q194" s="256"/>
      <c r="R194" s="256"/>
      <c r="S194" s="256"/>
      <c r="T194" s="25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8" t="s">
        <v>177</v>
      </c>
      <c r="AU194" s="258" t="s">
        <v>86</v>
      </c>
      <c r="AV194" s="13" t="s">
        <v>86</v>
      </c>
      <c r="AW194" s="13" t="s">
        <v>32</v>
      </c>
      <c r="AX194" s="13" t="s">
        <v>76</v>
      </c>
      <c r="AY194" s="258" t="s">
        <v>153</v>
      </c>
    </row>
    <row r="195" s="14" customFormat="1">
      <c r="A195" s="14"/>
      <c r="B195" s="259"/>
      <c r="C195" s="260"/>
      <c r="D195" s="249" t="s">
        <v>177</v>
      </c>
      <c r="E195" s="261" t="s">
        <v>1</v>
      </c>
      <c r="F195" s="262" t="s">
        <v>179</v>
      </c>
      <c r="G195" s="260"/>
      <c r="H195" s="263">
        <v>1.8</v>
      </c>
      <c r="I195" s="264"/>
      <c r="J195" s="260"/>
      <c r="K195" s="260"/>
      <c r="L195" s="265"/>
      <c r="M195" s="266"/>
      <c r="N195" s="267"/>
      <c r="O195" s="267"/>
      <c r="P195" s="267"/>
      <c r="Q195" s="267"/>
      <c r="R195" s="267"/>
      <c r="S195" s="267"/>
      <c r="T195" s="26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9" t="s">
        <v>177</v>
      </c>
      <c r="AU195" s="269" t="s">
        <v>86</v>
      </c>
      <c r="AV195" s="14" t="s">
        <v>160</v>
      </c>
      <c r="AW195" s="14" t="s">
        <v>32</v>
      </c>
      <c r="AX195" s="14" t="s">
        <v>84</v>
      </c>
      <c r="AY195" s="269" t="s">
        <v>153</v>
      </c>
    </row>
    <row r="196" s="2" customFormat="1">
      <c r="A196" s="38"/>
      <c r="B196" s="39"/>
      <c r="C196" s="234" t="s">
        <v>282</v>
      </c>
      <c r="D196" s="234" t="s">
        <v>155</v>
      </c>
      <c r="E196" s="235" t="s">
        <v>614</v>
      </c>
      <c r="F196" s="236" t="s">
        <v>615</v>
      </c>
      <c r="G196" s="237" t="s">
        <v>171</v>
      </c>
      <c r="H196" s="238">
        <v>0.27000000000000002</v>
      </c>
      <c r="I196" s="239"/>
      <c r="J196" s="240">
        <f>ROUND(I196*H196,2)</f>
        <v>0</v>
      </c>
      <c r="K196" s="236" t="s">
        <v>159</v>
      </c>
      <c r="L196" s="44"/>
      <c r="M196" s="241" t="s">
        <v>1</v>
      </c>
      <c r="N196" s="242" t="s">
        <v>41</v>
      </c>
      <c r="O196" s="91"/>
      <c r="P196" s="243">
        <f>O196*H196</f>
        <v>0</v>
      </c>
      <c r="Q196" s="243">
        <v>0</v>
      </c>
      <c r="R196" s="243">
        <f>Q196*H196</f>
        <v>0</v>
      </c>
      <c r="S196" s="243">
        <v>0</v>
      </c>
      <c r="T196" s="244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45" t="s">
        <v>160</v>
      </c>
      <c r="AT196" s="245" t="s">
        <v>155</v>
      </c>
      <c r="AU196" s="245" t="s">
        <v>86</v>
      </c>
      <c r="AY196" s="17" t="s">
        <v>153</v>
      </c>
      <c r="BE196" s="246">
        <f>IF(N196="základní",J196,0)</f>
        <v>0</v>
      </c>
      <c r="BF196" s="246">
        <f>IF(N196="snížená",J196,0)</f>
        <v>0</v>
      </c>
      <c r="BG196" s="246">
        <f>IF(N196="zákl. přenesená",J196,0)</f>
        <v>0</v>
      </c>
      <c r="BH196" s="246">
        <f>IF(N196="sníž. přenesená",J196,0)</f>
        <v>0</v>
      </c>
      <c r="BI196" s="246">
        <f>IF(N196="nulová",J196,0)</f>
        <v>0</v>
      </c>
      <c r="BJ196" s="17" t="s">
        <v>84</v>
      </c>
      <c r="BK196" s="246">
        <f>ROUND(I196*H196,2)</f>
        <v>0</v>
      </c>
      <c r="BL196" s="17" t="s">
        <v>160</v>
      </c>
      <c r="BM196" s="245" t="s">
        <v>616</v>
      </c>
    </row>
    <row r="197" s="13" customFormat="1">
      <c r="A197" s="13"/>
      <c r="B197" s="247"/>
      <c r="C197" s="248"/>
      <c r="D197" s="249" t="s">
        <v>177</v>
      </c>
      <c r="E197" s="250" t="s">
        <v>1</v>
      </c>
      <c r="F197" s="251" t="s">
        <v>617</v>
      </c>
      <c r="G197" s="248"/>
      <c r="H197" s="252">
        <v>0.27000000000000002</v>
      </c>
      <c r="I197" s="253"/>
      <c r="J197" s="248"/>
      <c r="K197" s="248"/>
      <c r="L197" s="254"/>
      <c r="M197" s="255"/>
      <c r="N197" s="256"/>
      <c r="O197" s="256"/>
      <c r="P197" s="256"/>
      <c r="Q197" s="256"/>
      <c r="R197" s="256"/>
      <c r="S197" s="256"/>
      <c r="T197" s="25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8" t="s">
        <v>177</v>
      </c>
      <c r="AU197" s="258" t="s">
        <v>86</v>
      </c>
      <c r="AV197" s="13" t="s">
        <v>86</v>
      </c>
      <c r="AW197" s="13" t="s">
        <v>32</v>
      </c>
      <c r="AX197" s="13" t="s">
        <v>84</v>
      </c>
      <c r="AY197" s="258" t="s">
        <v>153</v>
      </c>
    </row>
    <row r="198" s="12" customFormat="1" ht="22.8" customHeight="1">
      <c r="A198" s="12"/>
      <c r="B198" s="218"/>
      <c r="C198" s="219"/>
      <c r="D198" s="220" t="s">
        <v>75</v>
      </c>
      <c r="E198" s="232" t="s">
        <v>173</v>
      </c>
      <c r="F198" s="232" t="s">
        <v>300</v>
      </c>
      <c r="G198" s="219"/>
      <c r="H198" s="219"/>
      <c r="I198" s="222"/>
      <c r="J198" s="233">
        <f>BK198</f>
        <v>0</v>
      </c>
      <c r="K198" s="219"/>
      <c r="L198" s="224"/>
      <c r="M198" s="225"/>
      <c r="N198" s="226"/>
      <c r="O198" s="226"/>
      <c r="P198" s="227">
        <f>SUM(P199:P245)</f>
        <v>0</v>
      </c>
      <c r="Q198" s="226"/>
      <c r="R198" s="227">
        <f>SUM(R199:R245)</f>
        <v>343.526275</v>
      </c>
      <c r="S198" s="226"/>
      <c r="T198" s="228">
        <f>SUM(T199:T245)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29" t="s">
        <v>84</v>
      </c>
      <c r="AT198" s="230" t="s">
        <v>75</v>
      </c>
      <c r="AU198" s="230" t="s">
        <v>84</v>
      </c>
      <c r="AY198" s="229" t="s">
        <v>153</v>
      </c>
      <c r="BK198" s="231">
        <f>SUM(BK199:BK245)</f>
        <v>0</v>
      </c>
    </row>
    <row r="199" s="2" customFormat="1" ht="16.5" customHeight="1">
      <c r="A199" s="38"/>
      <c r="B199" s="39"/>
      <c r="C199" s="234" t="s">
        <v>286</v>
      </c>
      <c r="D199" s="234" t="s">
        <v>155</v>
      </c>
      <c r="E199" s="235" t="s">
        <v>302</v>
      </c>
      <c r="F199" s="236" t="s">
        <v>303</v>
      </c>
      <c r="G199" s="237" t="s">
        <v>104</v>
      </c>
      <c r="H199" s="238">
        <v>286.5</v>
      </c>
      <c r="I199" s="239"/>
      <c r="J199" s="240">
        <f>ROUND(I199*H199,2)</f>
        <v>0</v>
      </c>
      <c r="K199" s="236" t="s">
        <v>159</v>
      </c>
      <c r="L199" s="44"/>
      <c r="M199" s="241" t="s">
        <v>1</v>
      </c>
      <c r="N199" s="242" t="s">
        <v>41</v>
      </c>
      <c r="O199" s="91"/>
      <c r="P199" s="243">
        <f>O199*H199</f>
        <v>0</v>
      </c>
      <c r="Q199" s="243">
        <v>0.34499999999999997</v>
      </c>
      <c r="R199" s="243">
        <f>Q199*H199</f>
        <v>98.842499999999987</v>
      </c>
      <c r="S199" s="243">
        <v>0</v>
      </c>
      <c r="T199" s="244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45" t="s">
        <v>160</v>
      </c>
      <c r="AT199" s="245" t="s">
        <v>155</v>
      </c>
      <c r="AU199" s="245" t="s">
        <v>86</v>
      </c>
      <c r="AY199" s="17" t="s">
        <v>153</v>
      </c>
      <c r="BE199" s="246">
        <f>IF(N199="základní",J199,0)</f>
        <v>0</v>
      </c>
      <c r="BF199" s="246">
        <f>IF(N199="snížená",J199,0)</f>
        <v>0</v>
      </c>
      <c r="BG199" s="246">
        <f>IF(N199="zákl. přenesená",J199,0)</f>
        <v>0</v>
      </c>
      <c r="BH199" s="246">
        <f>IF(N199="sníž. přenesená",J199,0)</f>
        <v>0</v>
      </c>
      <c r="BI199" s="246">
        <f>IF(N199="nulová",J199,0)</f>
        <v>0</v>
      </c>
      <c r="BJ199" s="17" t="s">
        <v>84</v>
      </c>
      <c r="BK199" s="246">
        <f>ROUND(I199*H199,2)</f>
        <v>0</v>
      </c>
      <c r="BL199" s="17" t="s">
        <v>160</v>
      </c>
      <c r="BM199" s="245" t="s">
        <v>304</v>
      </c>
    </row>
    <row r="200" s="13" customFormat="1">
      <c r="A200" s="13"/>
      <c r="B200" s="247"/>
      <c r="C200" s="248"/>
      <c r="D200" s="249" t="s">
        <v>177</v>
      </c>
      <c r="E200" s="250" t="s">
        <v>1</v>
      </c>
      <c r="F200" s="251" t="s">
        <v>594</v>
      </c>
      <c r="G200" s="248"/>
      <c r="H200" s="252">
        <v>227.30000000000001</v>
      </c>
      <c r="I200" s="253"/>
      <c r="J200" s="248"/>
      <c r="K200" s="248"/>
      <c r="L200" s="254"/>
      <c r="M200" s="255"/>
      <c r="N200" s="256"/>
      <c r="O200" s="256"/>
      <c r="P200" s="256"/>
      <c r="Q200" s="256"/>
      <c r="R200" s="256"/>
      <c r="S200" s="256"/>
      <c r="T200" s="25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8" t="s">
        <v>177</v>
      </c>
      <c r="AU200" s="258" t="s">
        <v>86</v>
      </c>
      <c r="AV200" s="13" t="s">
        <v>86</v>
      </c>
      <c r="AW200" s="13" t="s">
        <v>32</v>
      </c>
      <c r="AX200" s="13" t="s">
        <v>76</v>
      </c>
      <c r="AY200" s="258" t="s">
        <v>153</v>
      </c>
    </row>
    <row r="201" s="13" customFormat="1">
      <c r="A201" s="13"/>
      <c r="B201" s="247"/>
      <c r="C201" s="248"/>
      <c r="D201" s="249" t="s">
        <v>177</v>
      </c>
      <c r="E201" s="250" t="s">
        <v>1</v>
      </c>
      <c r="F201" s="251" t="s">
        <v>595</v>
      </c>
      <c r="G201" s="248"/>
      <c r="H201" s="252">
        <v>59.200000000000003</v>
      </c>
      <c r="I201" s="253"/>
      <c r="J201" s="248"/>
      <c r="K201" s="248"/>
      <c r="L201" s="254"/>
      <c r="M201" s="255"/>
      <c r="N201" s="256"/>
      <c r="O201" s="256"/>
      <c r="P201" s="256"/>
      <c r="Q201" s="256"/>
      <c r="R201" s="256"/>
      <c r="S201" s="256"/>
      <c r="T201" s="25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8" t="s">
        <v>177</v>
      </c>
      <c r="AU201" s="258" t="s">
        <v>86</v>
      </c>
      <c r="AV201" s="13" t="s">
        <v>86</v>
      </c>
      <c r="AW201" s="13" t="s">
        <v>32</v>
      </c>
      <c r="AX201" s="13" t="s">
        <v>76</v>
      </c>
      <c r="AY201" s="258" t="s">
        <v>153</v>
      </c>
    </row>
    <row r="202" s="14" customFormat="1">
      <c r="A202" s="14"/>
      <c r="B202" s="259"/>
      <c r="C202" s="260"/>
      <c r="D202" s="249" t="s">
        <v>177</v>
      </c>
      <c r="E202" s="261" t="s">
        <v>1</v>
      </c>
      <c r="F202" s="262" t="s">
        <v>179</v>
      </c>
      <c r="G202" s="260"/>
      <c r="H202" s="263">
        <v>286.5</v>
      </c>
      <c r="I202" s="264"/>
      <c r="J202" s="260"/>
      <c r="K202" s="260"/>
      <c r="L202" s="265"/>
      <c r="M202" s="266"/>
      <c r="N202" s="267"/>
      <c r="O202" s="267"/>
      <c r="P202" s="267"/>
      <c r="Q202" s="267"/>
      <c r="R202" s="267"/>
      <c r="S202" s="267"/>
      <c r="T202" s="268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9" t="s">
        <v>177</v>
      </c>
      <c r="AU202" s="269" t="s">
        <v>86</v>
      </c>
      <c r="AV202" s="14" t="s">
        <v>160</v>
      </c>
      <c r="AW202" s="14" t="s">
        <v>32</v>
      </c>
      <c r="AX202" s="14" t="s">
        <v>84</v>
      </c>
      <c r="AY202" s="269" t="s">
        <v>153</v>
      </c>
    </row>
    <row r="203" s="2" customFormat="1" ht="16.5" customHeight="1">
      <c r="A203" s="38"/>
      <c r="B203" s="39"/>
      <c r="C203" s="234" t="s">
        <v>291</v>
      </c>
      <c r="D203" s="234" t="s">
        <v>155</v>
      </c>
      <c r="E203" s="235" t="s">
        <v>311</v>
      </c>
      <c r="F203" s="236" t="s">
        <v>312</v>
      </c>
      <c r="G203" s="237" t="s">
        <v>104</v>
      </c>
      <c r="H203" s="238">
        <v>307.89999999999998</v>
      </c>
      <c r="I203" s="239"/>
      <c r="J203" s="240">
        <f>ROUND(I203*H203,2)</f>
        <v>0</v>
      </c>
      <c r="K203" s="236" t="s">
        <v>159</v>
      </c>
      <c r="L203" s="44"/>
      <c r="M203" s="241" t="s">
        <v>1</v>
      </c>
      <c r="N203" s="242" t="s">
        <v>41</v>
      </c>
      <c r="O203" s="91"/>
      <c r="P203" s="243">
        <f>O203*H203</f>
        <v>0</v>
      </c>
      <c r="Q203" s="243">
        <v>0.46000000000000002</v>
      </c>
      <c r="R203" s="243">
        <f>Q203*H203</f>
        <v>141.63399999999999</v>
      </c>
      <c r="S203" s="243">
        <v>0</v>
      </c>
      <c r="T203" s="244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45" t="s">
        <v>160</v>
      </c>
      <c r="AT203" s="245" t="s">
        <v>155</v>
      </c>
      <c r="AU203" s="245" t="s">
        <v>86</v>
      </c>
      <c r="AY203" s="17" t="s">
        <v>153</v>
      </c>
      <c r="BE203" s="246">
        <f>IF(N203="základní",J203,0)</f>
        <v>0</v>
      </c>
      <c r="BF203" s="246">
        <f>IF(N203="snížená",J203,0)</f>
        <v>0</v>
      </c>
      <c r="BG203" s="246">
        <f>IF(N203="zákl. přenesená",J203,0)</f>
        <v>0</v>
      </c>
      <c r="BH203" s="246">
        <f>IF(N203="sníž. přenesená",J203,0)</f>
        <v>0</v>
      </c>
      <c r="BI203" s="246">
        <f>IF(N203="nulová",J203,0)</f>
        <v>0</v>
      </c>
      <c r="BJ203" s="17" t="s">
        <v>84</v>
      </c>
      <c r="BK203" s="246">
        <f>ROUND(I203*H203,2)</f>
        <v>0</v>
      </c>
      <c r="BL203" s="17" t="s">
        <v>160</v>
      </c>
      <c r="BM203" s="245" t="s">
        <v>618</v>
      </c>
    </row>
    <row r="204" s="13" customFormat="1">
      <c r="A204" s="13"/>
      <c r="B204" s="247"/>
      <c r="C204" s="248"/>
      <c r="D204" s="249" t="s">
        <v>177</v>
      </c>
      <c r="E204" s="250" t="s">
        <v>1</v>
      </c>
      <c r="F204" s="251" t="s">
        <v>619</v>
      </c>
      <c r="G204" s="248"/>
      <c r="H204" s="252">
        <v>21.399999999999999</v>
      </c>
      <c r="I204" s="253"/>
      <c r="J204" s="248"/>
      <c r="K204" s="248"/>
      <c r="L204" s="254"/>
      <c r="M204" s="255"/>
      <c r="N204" s="256"/>
      <c r="O204" s="256"/>
      <c r="P204" s="256"/>
      <c r="Q204" s="256"/>
      <c r="R204" s="256"/>
      <c r="S204" s="256"/>
      <c r="T204" s="25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8" t="s">
        <v>177</v>
      </c>
      <c r="AU204" s="258" t="s">
        <v>86</v>
      </c>
      <c r="AV204" s="13" t="s">
        <v>86</v>
      </c>
      <c r="AW204" s="13" t="s">
        <v>32</v>
      </c>
      <c r="AX204" s="13" t="s">
        <v>76</v>
      </c>
      <c r="AY204" s="258" t="s">
        <v>153</v>
      </c>
    </row>
    <row r="205" s="13" customFormat="1">
      <c r="A205" s="13"/>
      <c r="B205" s="247"/>
      <c r="C205" s="248"/>
      <c r="D205" s="249" t="s">
        <v>177</v>
      </c>
      <c r="E205" s="250" t="s">
        <v>1</v>
      </c>
      <c r="F205" s="251" t="s">
        <v>594</v>
      </c>
      <c r="G205" s="248"/>
      <c r="H205" s="252">
        <v>227.30000000000001</v>
      </c>
      <c r="I205" s="253"/>
      <c r="J205" s="248"/>
      <c r="K205" s="248"/>
      <c r="L205" s="254"/>
      <c r="M205" s="255"/>
      <c r="N205" s="256"/>
      <c r="O205" s="256"/>
      <c r="P205" s="256"/>
      <c r="Q205" s="256"/>
      <c r="R205" s="256"/>
      <c r="S205" s="256"/>
      <c r="T205" s="25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8" t="s">
        <v>177</v>
      </c>
      <c r="AU205" s="258" t="s">
        <v>86</v>
      </c>
      <c r="AV205" s="13" t="s">
        <v>86</v>
      </c>
      <c r="AW205" s="13" t="s">
        <v>32</v>
      </c>
      <c r="AX205" s="13" t="s">
        <v>76</v>
      </c>
      <c r="AY205" s="258" t="s">
        <v>153</v>
      </c>
    </row>
    <row r="206" s="13" customFormat="1">
      <c r="A206" s="13"/>
      <c r="B206" s="247"/>
      <c r="C206" s="248"/>
      <c r="D206" s="249" t="s">
        <v>177</v>
      </c>
      <c r="E206" s="250" t="s">
        <v>1</v>
      </c>
      <c r="F206" s="251" t="s">
        <v>595</v>
      </c>
      <c r="G206" s="248"/>
      <c r="H206" s="252">
        <v>59.200000000000003</v>
      </c>
      <c r="I206" s="253"/>
      <c r="J206" s="248"/>
      <c r="K206" s="248"/>
      <c r="L206" s="254"/>
      <c r="M206" s="255"/>
      <c r="N206" s="256"/>
      <c r="O206" s="256"/>
      <c r="P206" s="256"/>
      <c r="Q206" s="256"/>
      <c r="R206" s="256"/>
      <c r="S206" s="256"/>
      <c r="T206" s="257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8" t="s">
        <v>177</v>
      </c>
      <c r="AU206" s="258" t="s">
        <v>86</v>
      </c>
      <c r="AV206" s="13" t="s">
        <v>86</v>
      </c>
      <c r="AW206" s="13" t="s">
        <v>32</v>
      </c>
      <c r="AX206" s="13" t="s">
        <v>76</v>
      </c>
      <c r="AY206" s="258" t="s">
        <v>153</v>
      </c>
    </row>
    <row r="207" s="14" customFormat="1">
      <c r="A207" s="14"/>
      <c r="B207" s="259"/>
      <c r="C207" s="260"/>
      <c r="D207" s="249" t="s">
        <v>177</v>
      </c>
      <c r="E207" s="261" t="s">
        <v>1</v>
      </c>
      <c r="F207" s="262" t="s">
        <v>179</v>
      </c>
      <c r="G207" s="260"/>
      <c r="H207" s="263">
        <v>307.90000000000003</v>
      </c>
      <c r="I207" s="264"/>
      <c r="J207" s="260"/>
      <c r="K207" s="260"/>
      <c r="L207" s="265"/>
      <c r="M207" s="266"/>
      <c r="N207" s="267"/>
      <c r="O207" s="267"/>
      <c r="P207" s="267"/>
      <c r="Q207" s="267"/>
      <c r="R207" s="267"/>
      <c r="S207" s="267"/>
      <c r="T207" s="268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9" t="s">
        <v>177</v>
      </c>
      <c r="AU207" s="269" t="s">
        <v>86</v>
      </c>
      <c r="AV207" s="14" t="s">
        <v>160</v>
      </c>
      <c r="AW207" s="14" t="s">
        <v>32</v>
      </c>
      <c r="AX207" s="14" t="s">
        <v>84</v>
      </c>
      <c r="AY207" s="269" t="s">
        <v>153</v>
      </c>
    </row>
    <row r="208" s="2" customFormat="1">
      <c r="A208" s="38"/>
      <c r="B208" s="39"/>
      <c r="C208" s="234" t="s">
        <v>296</v>
      </c>
      <c r="D208" s="234" t="s">
        <v>155</v>
      </c>
      <c r="E208" s="235" t="s">
        <v>316</v>
      </c>
      <c r="F208" s="236" t="s">
        <v>317</v>
      </c>
      <c r="G208" s="237" t="s">
        <v>104</v>
      </c>
      <c r="H208" s="238">
        <v>59.200000000000003</v>
      </c>
      <c r="I208" s="239"/>
      <c r="J208" s="240">
        <f>ROUND(I208*H208,2)</f>
        <v>0</v>
      </c>
      <c r="K208" s="236" t="s">
        <v>159</v>
      </c>
      <c r="L208" s="44"/>
      <c r="M208" s="241" t="s">
        <v>1</v>
      </c>
      <c r="N208" s="242" t="s">
        <v>41</v>
      </c>
      <c r="O208" s="91"/>
      <c r="P208" s="243">
        <f>O208*H208</f>
        <v>0</v>
      </c>
      <c r="Q208" s="243">
        <v>0.37190000000000001</v>
      </c>
      <c r="R208" s="243">
        <f>Q208*H208</f>
        <v>22.016480000000001</v>
      </c>
      <c r="S208" s="243">
        <v>0</v>
      </c>
      <c r="T208" s="244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45" t="s">
        <v>160</v>
      </c>
      <c r="AT208" s="245" t="s">
        <v>155</v>
      </c>
      <c r="AU208" s="245" t="s">
        <v>86</v>
      </c>
      <c r="AY208" s="17" t="s">
        <v>153</v>
      </c>
      <c r="BE208" s="246">
        <f>IF(N208="základní",J208,0)</f>
        <v>0</v>
      </c>
      <c r="BF208" s="246">
        <f>IF(N208="snížená",J208,0)</f>
        <v>0</v>
      </c>
      <c r="BG208" s="246">
        <f>IF(N208="zákl. přenesená",J208,0)</f>
        <v>0</v>
      </c>
      <c r="BH208" s="246">
        <f>IF(N208="sníž. přenesená",J208,0)</f>
        <v>0</v>
      </c>
      <c r="BI208" s="246">
        <f>IF(N208="nulová",J208,0)</f>
        <v>0</v>
      </c>
      <c r="BJ208" s="17" t="s">
        <v>84</v>
      </c>
      <c r="BK208" s="246">
        <f>ROUND(I208*H208,2)</f>
        <v>0</v>
      </c>
      <c r="BL208" s="17" t="s">
        <v>160</v>
      </c>
      <c r="BM208" s="245" t="s">
        <v>318</v>
      </c>
    </row>
    <row r="209" s="13" customFormat="1">
      <c r="A209" s="13"/>
      <c r="B209" s="247"/>
      <c r="C209" s="248"/>
      <c r="D209" s="249" t="s">
        <v>177</v>
      </c>
      <c r="E209" s="250" t="s">
        <v>1</v>
      </c>
      <c r="F209" s="251" t="s">
        <v>620</v>
      </c>
      <c r="G209" s="248"/>
      <c r="H209" s="252">
        <v>59.200000000000003</v>
      </c>
      <c r="I209" s="253"/>
      <c r="J209" s="248"/>
      <c r="K209" s="248"/>
      <c r="L209" s="254"/>
      <c r="M209" s="255"/>
      <c r="N209" s="256"/>
      <c r="O209" s="256"/>
      <c r="P209" s="256"/>
      <c r="Q209" s="256"/>
      <c r="R209" s="256"/>
      <c r="S209" s="256"/>
      <c r="T209" s="257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8" t="s">
        <v>177</v>
      </c>
      <c r="AU209" s="258" t="s">
        <v>86</v>
      </c>
      <c r="AV209" s="13" t="s">
        <v>86</v>
      </c>
      <c r="AW209" s="13" t="s">
        <v>32</v>
      </c>
      <c r="AX209" s="13" t="s">
        <v>84</v>
      </c>
      <c r="AY209" s="258" t="s">
        <v>153</v>
      </c>
    </row>
    <row r="210" s="2" customFormat="1">
      <c r="A210" s="38"/>
      <c r="B210" s="39"/>
      <c r="C210" s="234" t="s">
        <v>301</v>
      </c>
      <c r="D210" s="234" t="s">
        <v>155</v>
      </c>
      <c r="E210" s="235" t="s">
        <v>321</v>
      </c>
      <c r="F210" s="236" t="s">
        <v>322</v>
      </c>
      <c r="G210" s="237" t="s">
        <v>104</v>
      </c>
      <c r="H210" s="238">
        <v>286.5</v>
      </c>
      <c r="I210" s="239"/>
      <c r="J210" s="240">
        <f>ROUND(I210*H210,2)</f>
        <v>0</v>
      </c>
      <c r="K210" s="236" t="s">
        <v>159</v>
      </c>
      <c r="L210" s="44"/>
      <c r="M210" s="241" t="s">
        <v>1</v>
      </c>
      <c r="N210" s="242" t="s">
        <v>41</v>
      </c>
      <c r="O210" s="91"/>
      <c r="P210" s="243">
        <f>O210*H210</f>
        <v>0</v>
      </c>
      <c r="Q210" s="243">
        <v>0.0052399999999999999</v>
      </c>
      <c r="R210" s="243">
        <f>Q210*H210</f>
        <v>1.50126</v>
      </c>
      <c r="S210" s="243">
        <v>0</v>
      </c>
      <c r="T210" s="244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45" t="s">
        <v>160</v>
      </c>
      <c r="AT210" s="245" t="s">
        <v>155</v>
      </c>
      <c r="AU210" s="245" t="s">
        <v>86</v>
      </c>
      <c r="AY210" s="17" t="s">
        <v>153</v>
      </c>
      <c r="BE210" s="246">
        <f>IF(N210="základní",J210,0)</f>
        <v>0</v>
      </c>
      <c r="BF210" s="246">
        <f>IF(N210="snížená",J210,0)</f>
        <v>0</v>
      </c>
      <c r="BG210" s="246">
        <f>IF(N210="zákl. přenesená",J210,0)</f>
        <v>0</v>
      </c>
      <c r="BH210" s="246">
        <f>IF(N210="sníž. přenesená",J210,0)</f>
        <v>0</v>
      </c>
      <c r="BI210" s="246">
        <f>IF(N210="nulová",J210,0)</f>
        <v>0</v>
      </c>
      <c r="BJ210" s="17" t="s">
        <v>84</v>
      </c>
      <c r="BK210" s="246">
        <f>ROUND(I210*H210,2)</f>
        <v>0</v>
      </c>
      <c r="BL210" s="17" t="s">
        <v>160</v>
      </c>
      <c r="BM210" s="245" t="s">
        <v>323</v>
      </c>
    </row>
    <row r="211" s="13" customFormat="1">
      <c r="A211" s="13"/>
      <c r="B211" s="247"/>
      <c r="C211" s="248"/>
      <c r="D211" s="249" t="s">
        <v>177</v>
      </c>
      <c r="E211" s="250" t="s">
        <v>1</v>
      </c>
      <c r="F211" s="251" t="s">
        <v>621</v>
      </c>
      <c r="G211" s="248"/>
      <c r="H211" s="252">
        <v>286.5</v>
      </c>
      <c r="I211" s="253"/>
      <c r="J211" s="248"/>
      <c r="K211" s="248"/>
      <c r="L211" s="254"/>
      <c r="M211" s="255"/>
      <c r="N211" s="256"/>
      <c r="O211" s="256"/>
      <c r="P211" s="256"/>
      <c r="Q211" s="256"/>
      <c r="R211" s="256"/>
      <c r="S211" s="256"/>
      <c r="T211" s="257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8" t="s">
        <v>177</v>
      </c>
      <c r="AU211" s="258" t="s">
        <v>86</v>
      </c>
      <c r="AV211" s="13" t="s">
        <v>86</v>
      </c>
      <c r="AW211" s="13" t="s">
        <v>32</v>
      </c>
      <c r="AX211" s="13" t="s">
        <v>76</v>
      </c>
      <c r="AY211" s="258" t="s">
        <v>153</v>
      </c>
    </row>
    <row r="212" s="14" customFormat="1">
      <c r="A212" s="14"/>
      <c r="B212" s="259"/>
      <c r="C212" s="260"/>
      <c r="D212" s="249" t="s">
        <v>177</v>
      </c>
      <c r="E212" s="261" t="s">
        <v>1</v>
      </c>
      <c r="F212" s="262" t="s">
        <v>179</v>
      </c>
      <c r="G212" s="260"/>
      <c r="H212" s="263">
        <v>286.5</v>
      </c>
      <c r="I212" s="264"/>
      <c r="J212" s="260"/>
      <c r="K212" s="260"/>
      <c r="L212" s="265"/>
      <c r="M212" s="266"/>
      <c r="N212" s="267"/>
      <c r="O212" s="267"/>
      <c r="P212" s="267"/>
      <c r="Q212" s="267"/>
      <c r="R212" s="267"/>
      <c r="S212" s="267"/>
      <c r="T212" s="268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9" t="s">
        <v>177</v>
      </c>
      <c r="AU212" s="269" t="s">
        <v>86</v>
      </c>
      <c r="AV212" s="14" t="s">
        <v>160</v>
      </c>
      <c r="AW212" s="14" t="s">
        <v>32</v>
      </c>
      <c r="AX212" s="14" t="s">
        <v>84</v>
      </c>
      <c r="AY212" s="269" t="s">
        <v>153</v>
      </c>
    </row>
    <row r="213" s="2" customFormat="1" ht="33" customHeight="1">
      <c r="A213" s="38"/>
      <c r="B213" s="39"/>
      <c r="C213" s="234" t="s">
        <v>310</v>
      </c>
      <c r="D213" s="234" t="s">
        <v>155</v>
      </c>
      <c r="E213" s="235" t="s">
        <v>622</v>
      </c>
      <c r="F213" s="236" t="s">
        <v>623</v>
      </c>
      <c r="G213" s="237" t="s">
        <v>104</v>
      </c>
      <c r="H213" s="238">
        <v>5.7000000000000002</v>
      </c>
      <c r="I213" s="239"/>
      <c r="J213" s="240">
        <f>ROUND(I213*H213,2)</f>
        <v>0</v>
      </c>
      <c r="K213" s="236" t="s">
        <v>159</v>
      </c>
      <c r="L213" s="44"/>
      <c r="M213" s="241" t="s">
        <v>1</v>
      </c>
      <c r="N213" s="242" t="s">
        <v>41</v>
      </c>
      <c r="O213" s="91"/>
      <c r="P213" s="243">
        <f>O213*H213</f>
        <v>0</v>
      </c>
      <c r="Q213" s="243">
        <v>0</v>
      </c>
      <c r="R213" s="243">
        <f>Q213*H213</f>
        <v>0</v>
      </c>
      <c r="S213" s="243">
        <v>0</v>
      </c>
      <c r="T213" s="244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45" t="s">
        <v>160</v>
      </c>
      <c r="AT213" s="245" t="s">
        <v>155</v>
      </c>
      <c r="AU213" s="245" t="s">
        <v>86</v>
      </c>
      <c r="AY213" s="17" t="s">
        <v>153</v>
      </c>
      <c r="BE213" s="246">
        <f>IF(N213="základní",J213,0)</f>
        <v>0</v>
      </c>
      <c r="BF213" s="246">
        <f>IF(N213="snížená",J213,0)</f>
        <v>0</v>
      </c>
      <c r="BG213" s="246">
        <f>IF(N213="zákl. přenesená",J213,0)</f>
        <v>0</v>
      </c>
      <c r="BH213" s="246">
        <f>IF(N213="sníž. přenesená",J213,0)</f>
        <v>0</v>
      </c>
      <c r="BI213" s="246">
        <f>IF(N213="nulová",J213,0)</f>
        <v>0</v>
      </c>
      <c r="BJ213" s="17" t="s">
        <v>84</v>
      </c>
      <c r="BK213" s="246">
        <f>ROUND(I213*H213,2)</f>
        <v>0</v>
      </c>
      <c r="BL213" s="17" t="s">
        <v>160</v>
      </c>
      <c r="BM213" s="245" t="s">
        <v>624</v>
      </c>
    </row>
    <row r="214" s="2" customFormat="1">
      <c r="A214" s="38"/>
      <c r="B214" s="39"/>
      <c r="C214" s="234" t="s">
        <v>315</v>
      </c>
      <c r="D214" s="234" t="s">
        <v>155</v>
      </c>
      <c r="E214" s="235" t="s">
        <v>625</v>
      </c>
      <c r="F214" s="236" t="s">
        <v>626</v>
      </c>
      <c r="G214" s="237" t="s">
        <v>104</v>
      </c>
      <c r="H214" s="238">
        <v>11.4</v>
      </c>
      <c r="I214" s="239"/>
      <c r="J214" s="240">
        <f>ROUND(I214*H214,2)</f>
        <v>0</v>
      </c>
      <c r="K214" s="236" t="s">
        <v>159</v>
      </c>
      <c r="L214" s="44"/>
      <c r="M214" s="241" t="s">
        <v>1</v>
      </c>
      <c r="N214" s="242" t="s">
        <v>41</v>
      </c>
      <c r="O214" s="91"/>
      <c r="P214" s="243">
        <f>O214*H214</f>
        <v>0</v>
      </c>
      <c r="Q214" s="243">
        <v>0</v>
      </c>
      <c r="R214" s="243">
        <f>Q214*H214</f>
        <v>0</v>
      </c>
      <c r="S214" s="243">
        <v>0</v>
      </c>
      <c r="T214" s="244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45" t="s">
        <v>160</v>
      </c>
      <c r="AT214" s="245" t="s">
        <v>155</v>
      </c>
      <c r="AU214" s="245" t="s">
        <v>86</v>
      </c>
      <c r="AY214" s="17" t="s">
        <v>153</v>
      </c>
      <c r="BE214" s="246">
        <f>IF(N214="základní",J214,0)</f>
        <v>0</v>
      </c>
      <c r="BF214" s="246">
        <f>IF(N214="snížená",J214,0)</f>
        <v>0</v>
      </c>
      <c r="BG214" s="246">
        <f>IF(N214="zákl. přenesená",J214,0)</f>
        <v>0</v>
      </c>
      <c r="BH214" s="246">
        <f>IF(N214="sníž. přenesená",J214,0)</f>
        <v>0</v>
      </c>
      <c r="BI214" s="246">
        <f>IF(N214="nulová",J214,0)</f>
        <v>0</v>
      </c>
      <c r="BJ214" s="17" t="s">
        <v>84</v>
      </c>
      <c r="BK214" s="246">
        <f>ROUND(I214*H214,2)</f>
        <v>0</v>
      </c>
      <c r="BL214" s="17" t="s">
        <v>160</v>
      </c>
      <c r="BM214" s="245" t="s">
        <v>627</v>
      </c>
    </row>
    <row r="215" s="13" customFormat="1">
      <c r="A215" s="13"/>
      <c r="B215" s="247"/>
      <c r="C215" s="248"/>
      <c r="D215" s="249" t="s">
        <v>177</v>
      </c>
      <c r="E215" s="250" t="s">
        <v>1</v>
      </c>
      <c r="F215" s="251" t="s">
        <v>628</v>
      </c>
      <c r="G215" s="248"/>
      <c r="H215" s="252">
        <v>11.4</v>
      </c>
      <c r="I215" s="253"/>
      <c r="J215" s="248"/>
      <c r="K215" s="248"/>
      <c r="L215" s="254"/>
      <c r="M215" s="255"/>
      <c r="N215" s="256"/>
      <c r="O215" s="256"/>
      <c r="P215" s="256"/>
      <c r="Q215" s="256"/>
      <c r="R215" s="256"/>
      <c r="S215" s="256"/>
      <c r="T215" s="25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8" t="s">
        <v>177</v>
      </c>
      <c r="AU215" s="258" t="s">
        <v>86</v>
      </c>
      <c r="AV215" s="13" t="s">
        <v>86</v>
      </c>
      <c r="AW215" s="13" t="s">
        <v>32</v>
      </c>
      <c r="AX215" s="13" t="s">
        <v>76</v>
      </c>
      <c r="AY215" s="258" t="s">
        <v>153</v>
      </c>
    </row>
    <row r="216" s="14" customFormat="1">
      <c r="A216" s="14"/>
      <c r="B216" s="259"/>
      <c r="C216" s="260"/>
      <c r="D216" s="249" t="s">
        <v>177</v>
      </c>
      <c r="E216" s="261" t="s">
        <v>1</v>
      </c>
      <c r="F216" s="262" t="s">
        <v>179</v>
      </c>
      <c r="G216" s="260"/>
      <c r="H216" s="263">
        <v>11.4</v>
      </c>
      <c r="I216" s="264"/>
      <c r="J216" s="260"/>
      <c r="K216" s="260"/>
      <c r="L216" s="265"/>
      <c r="M216" s="266"/>
      <c r="N216" s="267"/>
      <c r="O216" s="267"/>
      <c r="P216" s="267"/>
      <c r="Q216" s="267"/>
      <c r="R216" s="267"/>
      <c r="S216" s="267"/>
      <c r="T216" s="268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9" t="s">
        <v>177</v>
      </c>
      <c r="AU216" s="269" t="s">
        <v>86</v>
      </c>
      <c r="AV216" s="14" t="s">
        <v>160</v>
      </c>
      <c r="AW216" s="14" t="s">
        <v>32</v>
      </c>
      <c r="AX216" s="14" t="s">
        <v>84</v>
      </c>
      <c r="AY216" s="269" t="s">
        <v>153</v>
      </c>
    </row>
    <row r="217" s="2" customFormat="1" ht="33" customHeight="1">
      <c r="A217" s="38"/>
      <c r="B217" s="39"/>
      <c r="C217" s="234" t="s">
        <v>320</v>
      </c>
      <c r="D217" s="234" t="s">
        <v>155</v>
      </c>
      <c r="E217" s="235" t="s">
        <v>553</v>
      </c>
      <c r="F217" s="236" t="s">
        <v>554</v>
      </c>
      <c r="G217" s="237" t="s">
        <v>104</v>
      </c>
      <c r="H217" s="238">
        <v>41.899999999999999</v>
      </c>
      <c r="I217" s="239"/>
      <c r="J217" s="240">
        <f>ROUND(I217*H217,2)</f>
        <v>0</v>
      </c>
      <c r="K217" s="236" t="s">
        <v>1</v>
      </c>
      <c r="L217" s="44"/>
      <c r="M217" s="241" t="s">
        <v>1</v>
      </c>
      <c r="N217" s="242" t="s">
        <v>41</v>
      </c>
      <c r="O217" s="91"/>
      <c r="P217" s="243">
        <f>O217*H217</f>
        <v>0</v>
      </c>
      <c r="Q217" s="243">
        <v>0.085650000000000004</v>
      </c>
      <c r="R217" s="243">
        <f>Q217*H217</f>
        <v>3.5887350000000002</v>
      </c>
      <c r="S217" s="243">
        <v>0</v>
      </c>
      <c r="T217" s="244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45" t="s">
        <v>160</v>
      </c>
      <c r="AT217" s="245" t="s">
        <v>155</v>
      </c>
      <c r="AU217" s="245" t="s">
        <v>86</v>
      </c>
      <c r="AY217" s="17" t="s">
        <v>153</v>
      </c>
      <c r="BE217" s="246">
        <f>IF(N217="základní",J217,0)</f>
        <v>0</v>
      </c>
      <c r="BF217" s="246">
        <f>IF(N217="snížená",J217,0)</f>
        <v>0</v>
      </c>
      <c r="BG217" s="246">
        <f>IF(N217="zákl. přenesená",J217,0)</f>
        <v>0</v>
      </c>
      <c r="BH217" s="246">
        <f>IF(N217="sníž. přenesená",J217,0)</f>
        <v>0</v>
      </c>
      <c r="BI217" s="246">
        <f>IF(N217="nulová",J217,0)</f>
        <v>0</v>
      </c>
      <c r="BJ217" s="17" t="s">
        <v>84</v>
      </c>
      <c r="BK217" s="246">
        <f>ROUND(I217*H217,2)</f>
        <v>0</v>
      </c>
      <c r="BL217" s="17" t="s">
        <v>160</v>
      </c>
      <c r="BM217" s="245" t="s">
        <v>629</v>
      </c>
    </row>
    <row r="218" s="13" customFormat="1">
      <c r="A218" s="13"/>
      <c r="B218" s="247"/>
      <c r="C218" s="248"/>
      <c r="D218" s="249" t="s">
        <v>177</v>
      </c>
      <c r="E218" s="250" t="s">
        <v>1</v>
      </c>
      <c r="F218" s="251" t="s">
        <v>630</v>
      </c>
      <c r="G218" s="248"/>
      <c r="H218" s="252">
        <v>41.899999999999999</v>
      </c>
      <c r="I218" s="253"/>
      <c r="J218" s="248"/>
      <c r="K218" s="248"/>
      <c r="L218" s="254"/>
      <c r="M218" s="255"/>
      <c r="N218" s="256"/>
      <c r="O218" s="256"/>
      <c r="P218" s="256"/>
      <c r="Q218" s="256"/>
      <c r="R218" s="256"/>
      <c r="S218" s="256"/>
      <c r="T218" s="25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8" t="s">
        <v>177</v>
      </c>
      <c r="AU218" s="258" t="s">
        <v>86</v>
      </c>
      <c r="AV218" s="13" t="s">
        <v>86</v>
      </c>
      <c r="AW218" s="13" t="s">
        <v>32</v>
      </c>
      <c r="AX218" s="13" t="s">
        <v>76</v>
      </c>
      <c r="AY218" s="258" t="s">
        <v>153</v>
      </c>
    </row>
    <row r="219" s="14" customFormat="1">
      <c r="A219" s="14"/>
      <c r="B219" s="259"/>
      <c r="C219" s="260"/>
      <c r="D219" s="249" t="s">
        <v>177</v>
      </c>
      <c r="E219" s="261" t="s">
        <v>1</v>
      </c>
      <c r="F219" s="262" t="s">
        <v>179</v>
      </c>
      <c r="G219" s="260"/>
      <c r="H219" s="263">
        <v>41.899999999999999</v>
      </c>
      <c r="I219" s="264"/>
      <c r="J219" s="260"/>
      <c r="K219" s="260"/>
      <c r="L219" s="265"/>
      <c r="M219" s="266"/>
      <c r="N219" s="267"/>
      <c r="O219" s="267"/>
      <c r="P219" s="267"/>
      <c r="Q219" s="267"/>
      <c r="R219" s="267"/>
      <c r="S219" s="267"/>
      <c r="T219" s="268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9" t="s">
        <v>177</v>
      </c>
      <c r="AU219" s="269" t="s">
        <v>86</v>
      </c>
      <c r="AV219" s="14" t="s">
        <v>160</v>
      </c>
      <c r="AW219" s="14" t="s">
        <v>32</v>
      </c>
      <c r="AX219" s="14" t="s">
        <v>84</v>
      </c>
      <c r="AY219" s="269" t="s">
        <v>153</v>
      </c>
    </row>
    <row r="220" s="2" customFormat="1" ht="21.75" customHeight="1">
      <c r="A220" s="38"/>
      <c r="B220" s="39"/>
      <c r="C220" s="270" t="s">
        <v>325</v>
      </c>
      <c r="D220" s="270" t="s">
        <v>199</v>
      </c>
      <c r="E220" s="271" t="s">
        <v>556</v>
      </c>
      <c r="F220" s="272" t="s">
        <v>557</v>
      </c>
      <c r="G220" s="273" t="s">
        <v>104</v>
      </c>
      <c r="H220" s="274">
        <v>43.994999999999997</v>
      </c>
      <c r="I220" s="275"/>
      <c r="J220" s="276">
        <f>ROUND(I220*H220,2)</f>
        <v>0</v>
      </c>
      <c r="K220" s="272" t="s">
        <v>159</v>
      </c>
      <c r="L220" s="277"/>
      <c r="M220" s="278" t="s">
        <v>1</v>
      </c>
      <c r="N220" s="279" t="s">
        <v>41</v>
      </c>
      <c r="O220" s="91"/>
      <c r="P220" s="243">
        <f>O220*H220</f>
        <v>0</v>
      </c>
      <c r="Q220" s="243">
        <v>0.17599999999999999</v>
      </c>
      <c r="R220" s="243">
        <f>Q220*H220</f>
        <v>7.7431199999999993</v>
      </c>
      <c r="S220" s="243">
        <v>0</v>
      </c>
      <c r="T220" s="244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45" t="s">
        <v>194</v>
      </c>
      <c r="AT220" s="245" t="s">
        <v>199</v>
      </c>
      <c r="AU220" s="245" t="s">
        <v>86</v>
      </c>
      <c r="AY220" s="17" t="s">
        <v>153</v>
      </c>
      <c r="BE220" s="246">
        <f>IF(N220="základní",J220,0)</f>
        <v>0</v>
      </c>
      <c r="BF220" s="246">
        <f>IF(N220="snížená",J220,0)</f>
        <v>0</v>
      </c>
      <c r="BG220" s="246">
        <f>IF(N220="zákl. přenesená",J220,0)</f>
        <v>0</v>
      </c>
      <c r="BH220" s="246">
        <f>IF(N220="sníž. přenesená",J220,0)</f>
        <v>0</v>
      </c>
      <c r="BI220" s="246">
        <f>IF(N220="nulová",J220,0)</f>
        <v>0</v>
      </c>
      <c r="BJ220" s="17" t="s">
        <v>84</v>
      </c>
      <c r="BK220" s="246">
        <f>ROUND(I220*H220,2)</f>
        <v>0</v>
      </c>
      <c r="BL220" s="17" t="s">
        <v>160</v>
      </c>
      <c r="BM220" s="245" t="s">
        <v>631</v>
      </c>
    </row>
    <row r="221" s="13" customFormat="1">
      <c r="A221" s="13"/>
      <c r="B221" s="247"/>
      <c r="C221" s="248"/>
      <c r="D221" s="249" t="s">
        <v>177</v>
      </c>
      <c r="E221" s="250" t="s">
        <v>1</v>
      </c>
      <c r="F221" s="251" t="s">
        <v>632</v>
      </c>
      <c r="G221" s="248"/>
      <c r="H221" s="252">
        <v>41.899999999999999</v>
      </c>
      <c r="I221" s="253"/>
      <c r="J221" s="248"/>
      <c r="K221" s="248"/>
      <c r="L221" s="254"/>
      <c r="M221" s="255"/>
      <c r="N221" s="256"/>
      <c r="O221" s="256"/>
      <c r="P221" s="256"/>
      <c r="Q221" s="256"/>
      <c r="R221" s="256"/>
      <c r="S221" s="256"/>
      <c r="T221" s="25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8" t="s">
        <v>177</v>
      </c>
      <c r="AU221" s="258" t="s">
        <v>86</v>
      </c>
      <c r="AV221" s="13" t="s">
        <v>86</v>
      </c>
      <c r="AW221" s="13" t="s">
        <v>32</v>
      </c>
      <c r="AX221" s="13" t="s">
        <v>84</v>
      </c>
      <c r="AY221" s="258" t="s">
        <v>153</v>
      </c>
    </row>
    <row r="222" s="13" customFormat="1">
      <c r="A222" s="13"/>
      <c r="B222" s="247"/>
      <c r="C222" s="248"/>
      <c r="D222" s="249" t="s">
        <v>177</v>
      </c>
      <c r="E222" s="248"/>
      <c r="F222" s="251" t="s">
        <v>633</v>
      </c>
      <c r="G222" s="248"/>
      <c r="H222" s="252">
        <v>43.994999999999997</v>
      </c>
      <c r="I222" s="253"/>
      <c r="J222" s="248"/>
      <c r="K222" s="248"/>
      <c r="L222" s="254"/>
      <c r="M222" s="255"/>
      <c r="N222" s="256"/>
      <c r="O222" s="256"/>
      <c r="P222" s="256"/>
      <c r="Q222" s="256"/>
      <c r="R222" s="256"/>
      <c r="S222" s="256"/>
      <c r="T222" s="25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8" t="s">
        <v>177</v>
      </c>
      <c r="AU222" s="258" t="s">
        <v>86</v>
      </c>
      <c r="AV222" s="13" t="s">
        <v>86</v>
      </c>
      <c r="AW222" s="13" t="s">
        <v>4</v>
      </c>
      <c r="AX222" s="13" t="s">
        <v>84</v>
      </c>
      <c r="AY222" s="258" t="s">
        <v>153</v>
      </c>
    </row>
    <row r="223" s="2" customFormat="1">
      <c r="A223" s="38"/>
      <c r="B223" s="39"/>
      <c r="C223" s="234" t="s">
        <v>330</v>
      </c>
      <c r="D223" s="234" t="s">
        <v>155</v>
      </c>
      <c r="E223" s="235" t="s">
        <v>326</v>
      </c>
      <c r="F223" s="236" t="s">
        <v>327</v>
      </c>
      <c r="G223" s="237" t="s">
        <v>104</v>
      </c>
      <c r="H223" s="238">
        <v>235.30000000000001</v>
      </c>
      <c r="I223" s="239"/>
      <c r="J223" s="240">
        <f>ROUND(I223*H223,2)</f>
        <v>0</v>
      </c>
      <c r="K223" s="236" t="s">
        <v>159</v>
      </c>
      <c r="L223" s="44"/>
      <c r="M223" s="241" t="s">
        <v>1</v>
      </c>
      <c r="N223" s="242" t="s">
        <v>41</v>
      </c>
      <c r="O223" s="91"/>
      <c r="P223" s="243">
        <f>O223*H223</f>
        <v>0</v>
      </c>
      <c r="Q223" s="243">
        <v>0.084250000000000005</v>
      </c>
      <c r="R223" s="243">
        <f>Q223*H223</f>
        <v>19.824025000000002</v>
      </c>
      <c r="S223" s="243">
        <v>0</v>
      </c>
      <c r="T223" s="244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45" t="s">
        <v>160</v>
      </c>
      <c r="AT223" s="245" t="s">
        <v>155</v>
      </c>
      <c r="AU223" s="245" t="s">
        <v>86</v>
      </c>
      <c r="AY223" s="17" t="s">
        <v>153</v>
      </c>
      <c r="BE223" s="246">
        <f>IF(N223="základní",J223,0)</f>
        <v>0</v>
      </c>
      <c r="BF223" s="246">
        <f>IF(N223="snížená",J223,0)</f>
        <v>0</v>
      </c>
      <c r="BG223" s="246">
        <f>IF(N223="zákl. přenesená",J223,0)</f>
        <v>0</v>
      </c>
      <c r="BH223" s="246">
        <f>IF(N223="sníž. přenesená",J223,0)</f>
        <v>0</v>
      </c>
      <c r="BI223" s="246">
        <f>IF(N223="nulová",J223,0)</f>
        <v>0</v>
      </c>
      <c r="BJ223" s="17" t="s">
        <v>84</v>
      </c>
      <c r="BK223" s="246">
        <f>ROUND(I223*H223,2)</f>
        <v>0</v>
      </c>
      <c r="BL223" s="17" t="s">
        <v>160</v>
      </c>
      <c r="BM223" s="245" t="s">
        <v>328</v>
      </c>
    </row>
    <row r="224" s="13" customFormat="1">
      <c r="A224" s="13"/>
      <c r="B224" s="247"/>
      <c r="C224" s="248"/>
      <c r="D224" s="249" t="s">
        <v>177</v>
      </c>
      <c r="E224" s="250" t="s">
        <v>1</v>
      </c>
      <c r="F224" s="251" t="s">
        <v>634</v>
      </c>
      <c r="G224" s="248"/>
      <c r="H224" s="252">
        <v>235.30000000000001</v>
      </c>
      <c r="I224" s="253"/>
      <c r="J224" s="248"/>
      <c r="K224" s="248"/>
      <c r="L224" s="254"/>
      <c r="M224" s="255"/>
      <c r="N224" s="256"/>
      <c r="O224" s="256"/>
      <c r="P224" s="256"/>
      <c r="Q224" s="256"/>
      <c r="R224" s="256"/>
      <c r="S224" s="256"/>
      <c r="T224" s="257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8" t="s">
        <v>177</v>
      </c>
      <c r="AU224" s="258" t="s">
        <v>86</v>
      </c>
      <c r="AV224" s="13" t="s">
        <v>86</v>
      </c>
      <c r="AW224" s="13" t="s">
        <v>32</v>
      </c>
      <c r="AX224" s="13" t="s">
        <v>76</v>
      </c>
      <c r="AY224" s="258" t="s">
        <v>153</v>
      </c>
    </row>
    <row r="225" s="14" customFormat="1">
      <c r="A225" s="14"/>
      <c r="B225" s="259"/>
      <c r="C225" s="260"/>
      <c r="D225" s="249" t="s">
        <v>177</v>
      </c>
      <c r="E225" s="261" t="s">
        <v>1</v>
      </c>
      <c r="F225" s="262" t="s">
        <v>179</v>
      </c>
      <c r="G225" s="260"/>
      <c r="H225" s="263">
        <v>235.30000000000001</v>
      </c>
      <c r="I225" s="264"/>
      <c r="J225" s="260"/>
      <c r="K225" s="260"/>
      <c r="L225" s="265"/>
      <c r="M225" s="266"/>
      <c r="N225" s="267"/>
      <c r="O225" s="267"/>
      <c r="P225" s="267"/>
      <c r="Q225" s="267"/>
      <c r="R225" s="267"/>
      <c r="S225" s="267"/>
      <c r="T225" s="268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9" t="s">
        <v>177</v>
      </c>
      <c r="AU225" s="269" t="s">
        <v>86</v>
      </c>
      <c r="AV225" s="14" t="s">
        <v>160</v>
      </c>
      <c r="AW225" s="14" t="s">
        <v>32</v>
      </c>
      <c r="AX225" s="14" t="s">
        <v>84</v>
      </c>
      <c r="AY225" s="269" t="s">
        <v>153</v>
      </c>
    </row>
    <row r="226" s="2" customFormat="1" ht="21.75" customHeight="1">
      <c r="A226" s="38"/>
      <c r="B226" s="39"/>
      <c r="C226" s="270" t="s">
        <v>335</v>
      </c>
      <c r="D226" s="270" t="s">
        <v>199</v>
      </c>
      <c r="E226" s="271" t="s">
        <v>331</v>
      </c>
      <c r="F226" s="272" t="s">
        <v>332</v>
      </c>
      <c r="G226" s="273" t="s">
        <v>104</v>
      </c>
      <c r="H226" s="274">
        <v>236.25</v>
      </c>
      <c r="I226" s="275"/>
      <c r="J226" s="276">
        <f>ROUND(I226*H226,2)</f>
        <v>0</v>
      </c>
      <c r="K226" s="272" t="s">
        <v>159</v>
      </c>
      <c r="L226" s="277"/>
      <c r="M226" s="278" t="s">
        <v>1</v>
      </c>
      <c r="N226" s="279" t="s">
        <v>41</v>
      </c>
      <c r="O226" s="91"/>
      <c r="P226" s="243">
        <f>O226*H226</f>
        <v>0</v>
      </c>
      <c r="Q226" s="243">
        <v>0.13100000000000001</v>
      </c>
      <c r="R226" s="243">
        <f>Q226*H226</f>
        <v>30.94875</v>
      </c>
      <c r="S226" s="243">
        <v>0</v>
      </c>
      <c r="T226" s="244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45" t="s">
        <v>194</v>
      </c>
      <c r="AT226" s="245" t="s">
        <v>199</v>
      </c>
      <c r="AU226" s="245" t="s">
        <v>86</v>
      </c>
      <c r="AY226" s="17" t="s">
        <v>153</v>
      </c>
      <c r="BE226" s="246">
        <f>IF(N226="základní",J226,0)</f>
        <v>0</v>
      </c>
      <c r="BF226" s="246">
        <f>IF(N226="snížená",J226,0)</f>
        <v>0</v>
      </c>
      <c r="BG226" s="246">
        <f>IF(N226="zákl. přenesená",J226,0)</f>
        <v>0</v>
      </c>
      <c r="BH226" s="246">
        <f>IF(N226="sníž. přenesená",J226,0)</f>
        <v>0</v>
      </c>
      <c r="BI226" s="246">
        <f>IF(N226="nulová",J226,0)</f>
        <v>0</v>
      </c>
      <c r="BJ226" s="17" t="s">
        <v>84</v>
      </c>
      <c r="BK226" s="246">
        <f>ROUND(I226*H226,2)</f>
        <v>0</v>
      </c>
      <c r="BL226" s="17" t="s">
        <v>160</v>
      </c>
      <c r="BM226" s="245" t="s">
        <v>333</v>
      </c>
    </row>
    <row r="227" s="13" customFormat="1">
      <c r="A227" s="13"/>
      <c r="B227" s="247"/>
      <c r="C227" s="248"/>
      <c r="D227" s="249" t="s">
        <v>177</v>
      </c>
      <c r="E227" s="250" t="s">
        <v>1</v>
      </c>
      <c r="F227" s="251" t="s">
        <v>635</v>
      </c>
      <c r="G227" s="248"/>
      <c r="H227" s="252">
        <v>225</v>
      </c>
      <c r="I227" s="253"/>
      <c r="J227" s="248"/>
      <c r="K227" s="248"/>
      <c r="L227" s="254"/>
      <c r="M227" s="255"/>
      <c r="N227" s="256"/>
      <c r="O227" s="256"/>
      <c r="P227" s="256"/>
      <c r="Q227" s="256"/>
      <c r="R227" s="256"/>
      <c r="S227" s="256"/>
      <c r="T227" s="257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8" t="s">
        <v>177</v>
      </c>
      <c r="AU227" s="258" t="s">
        <v>86</v>
      </c>
      <c r="AV227" s="13" t="s">
        <v>86</v>
      </c>
      <c r="AW227" s="13" t="s">
        <v>32</v>
      </c>
      <c r="AX227" s="13" t="s">
        <v>76</v>
      </c>
      <c r="AY227" s="258" t="s">
        <v>153</v>
      </c>
    </row>
    <row r="228" s="14" customFormat="1">
      <c r="A228" s="14"/>
      <c r="B228" s="259"/>
      <c r="C228" s="260"/>
      <c r="D228" s="249" t="s">
        <v>177</v>
      </c>
      <c r="E228" s="261" t="s">
        <v>1</v>
      </c>
      <c r="F228" s="262" t="s">
        <v>179</v>
      </c>
      <c r="G228" s="260"/>
      <c r="H228" s="263">
        <v>225</v>
      </c>
      <c r="I228" s="264"/>
      <c r="J228" s="260"/>
      <c r="K228" s="260"/>
      <c r="L228" s="265"/>
      <c r="M228" s="266"/>
      <c r="N228" s="267"/>
      <c r="O228" s="267"/>
      <c r="P228" s="267"/>
      <c r="Q228" s="267"/>
      <c r="R228" s="267"/>
      <c r="S228" s="267"/>
      <c r="T228" s="268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9" t="s">
        <v>177</v>
      </c>
      <c r="AU228" s="269" t="s">
        <v>86</v>
      </c>
      <c r="AV228" s="14" t="s">
        <v>160</v>
      </c>
      <c r="AW228" s="14" t="s">
        <v>32</v>
      </c>
      <c r="AX228" s="14" t="s">
        <v>84</v>
      </c>
      <c r="AY228" s="269" t="s">
        <v>153</v>
      </c>
    </row>
    <row r="229" s="13" customFormat="1">
      <c r="A229" s="13"/>
      <c r="B229" s="247"/>
      <c r="C229" s="248"/>
      <c r="D229" s="249" t="s">
        <v>177</v>
      </c>
      <c r="E229" s="248"/>
      <c r="F229" s="251" t="s">
        <v>636</v>
      </c>
      <c r="G229" s="248"/>
      <c r="H229" s="252">
        <v>236.25</v>
      </c>
      <c r="I229" s="253"/>
      <c r="J229" s="248"/>
      <c r="K229" s="248"/>
      <c r="L229" s="254"/>
      <c r="M229" s="255"/>
      <c r="N229" s="256"/>
      <c r="O229" s="256"/>
      <c r="P229" s="256"/>
      <c r="Q229" s="256"/>
      <c r="R229" s="256"/>
      <c r="S229" s="256"/>
      <c r="T229" s="25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8" t="s">
        <v>177</v>
      </c>
      <c r="AU229" s="258" t="s">
        <v>86</v>
      </c>
      <c r="AV229" s="13" t="s">
        <v>86</v>
      </c>
      <c r="AW229" s="13" t="s">
        <v>4</v>
      </c>
      <c r="AX229" s="13" t="s">
        <v>84</v>
      </c>
      <c r="AY229" s="258" t="s">
        <v>153</v>
      </c>
    </row>
    <row r="230" s="2" customFormat="1">
      <c r="A230" s="38"/>
      <c r="B230" s="39"/>
      <c r="C230" s="270" t="s">
        <v>340</v>
      </c>
      <c r="D230" s="270" t="s">
        <v>199</v>
      </c>
      <c r="E230" s="271" t="s">
        <v>336</v>
      </c>
      <c r="F230" s="272" t="s">
        <v>337</v>
      </c>
      <c r="G230" s="273" t="s">
        <v>104</v>
      </c>
      <c r="H230" s="274">
        <v>10.815</v>
      </c>
      <c r="I230" s="275"/>
      <c r="J230" s="276">
        <f>ROUND(I230*H230,2)</f>
        <v>0</v>
      </c>
      <c r="K230" s="272" t="s">
        <v>159</v>
      </c>
      <c r="L230" s="277"/>
      <c r="M230" s="278" t="s">
        <v>1</v>
      </c>
      <c r="N230" s="279" t="s">
        <v>41</v>
      </c>
      <c r="O230" s="91"/>
      <c r="P230" s="243">
        <f>O230*H230</f>
        <v>0</v>
      </c>
      <c r="Q230" s="243">
        <v>0.13100000000000001</v>
      </c>
      <c r="R230" s="243">
        <f>Q230*H230</f>
        <v>1.4167650000000001</v>
      </c>
      <c r="S230" s="243">
        <v>0</v>
      </c>
      <c r="T230" s="244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45" t="s">
        <v>194</v>
      </c>
      <c r="AT230" s="245" t="s">
        <v>199</v>
      </c>
      <c r="AU230" s="245" t="s">
        <v>86</v>
      </c>
      <c r="AY230" s="17" t="s">
        <v>153</v>
      </c>
      <c r="BE230" s="246">
        <f>IF(N230="základní",J230,0)</f>
        <v>0</v>
      </c>
      <c r="BF230" s="246">
        <f>IF(N230="snížená",J230,0)</f>
        <v>0</v>
      </c>
      <c r="BG230" s="246">
        <f>IF(N230="zákl. přenesená",J230,0)</f>
        <v>0</v>
      </c>
      <c r="BH230" s="246">
        <f>IF(N230="sníž. přenesená",J230,0)</f>
        <v>0</v>
      </c>
      <c r="BI230" s="246">
        <f>IF(N230="nulová",J230,0)</f>
        <v>0</v>
      </c>
      <c r="BJ230" s="17" t="s">
        <v>84</v>
      </c>
      <c r="BK230" s="246">
        <f>ROUND(I230*H230,2)</f>
        <v>0</v>
      </c>
      <c r="BL230" s="17" t="s">
        <v>160</v>
      </c>
      <c r="BM230" s="245" t="s">
        <v>338</v>
      </c>
    </row>
    <row r="231" s="13" customFormat="1">
      <c r="A231" s="13"/>
      <c r="B231" s="247"/>
      <c r="C231" s="248"/>
      <c r="D231" s="249" t="s">
        <v>177</v>
      </c>
      <c r="E231" s="250" t="s">
        <v>1</v>
      </c>
      <c r="F231" s="251" t="s">
        <v>637</v>
      </c>
      <c r="G231" s="248"/>
      <c r="H231" s="252">
        <v>10.300000000000001</v>
      </c>
      <c r="I231" s="253"/>
      <c r="J231" s="248"/>
      <c r="K231" s="248"/>
      <c r="L231" s="254"/>
      <c r="M231" s="255"/>
      <c r="N231" s="256"/>
      <c r="O231" s="256"/>
      <c r="P231" s="256"/>
      <c r="Q231" s="256"/>
      <c r="R231" s="256"/>
      <c r="S231" s="256"/>
      <c r="T231" s="257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8" t="s">
        <v>177</v>
      </c>
      <c r="AU231" s="258" t="s">
        <v>86</v>
      </c>
      <c r="AV231" s="13" t="s">
        <v>86</v>
      </c>
      <c r="AW231" s="13" t="s">
        <v>32</v>
      </c>
      <c r="AX231" s="13" t="s">
        <v>76</v>
      </c>
      <c r="AY231" s="258" t="s">
        <v>153</v>
      </c>
    </row>
    <row r="232" s="14" customFormat="1">
      <c r="A232" s="14"/>
      <c r="B232" s="259"/>
      <c r="C232" s="260"/>
      <c r="D232" s="249" t="s">
        <v>177</v>
      </c>
      <c r="E232" s="261" t="s">
        <v>1</v>
      </c>
      <c r="F232" s="262" t="s">
        <v>179</v>
      </c>
      <c r="G232" s="260"/>
      <c r="H232" s="263">
        <v>10.300000000000001</v>
      </c>
      <c r="I232" s="264"/>
      <c r="J232" s="260"/>
      <c r="K232" s="260"/>
      <c r="L232" s="265"/>
      <c r="M232" s="266"/>
      <c r="N232" s="267"/>
      <c r="O232" s="267"/>
      <c r="P232" s="267"/>
      <c r="Q232" s="267"/>
      <c r="R232" s="267"/>
      <c r="S232" s="267"/>
      <c r="T232" s="268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9" t="s">
        <v>177</v>
      </c>
      <c r="AU232" s="269" t="s">
        <v>86</v>
      </c>
      <c r="AV232" s="14" t="s">
        <v>160</v>
      </c>
      <c r="AW232" s="14" t="s">
        <v>32</v>
      </c>
      <c r="AX232" s="14" t="s">
        <v>84</v>
      </c>
      <c r="AY232" s="269" t="s">
        <v>153</v>
      </c>
    </row>
    <row r="233" s="13" customFormat="1">
      <c r="A233" s="13"/>
      <c r="B233" s="247"/>
      <c r="C233" s="248"/>
      <c r="D233" s="249" t="s">
        <v>177</v>
      </c>
      <c r="E233" s="248"/>
      <c r="F233" s="251" t="s">
        <v>638</v>
      </c>
      <c r="G233" s="248"/>
      <c r="H233" s="252">
        <v>10.815</v>
      </c>
      <c r="I233" s="253"/>
      <c r="J233" s="248"/>
      <c r="K233" s="248"/>
      <c r="L233" s="254"/>
      <c r="M233" s="255"/>
      <c r="N233" s="256"/>
      <c r="O233" s="256"/>
      <c r="P233" s="256"/>
      <c r="Q233" s="256"/>
      <c r="R233" s="256"/>
      <c r="S233" s="256"/>
      <c r="T233" s="257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8" t="s">
        <v>177</v>
      </c>
      <c r="AU233" s="258" t="s">
        <v>86</v>
      </c>
      <c r="AV233" s="13" t="s">
        <v>86</v>
      </c>
      <c r="AW233" s="13" t="s">
        <v>4</v>
      </c>
      <c r="AX233" s="13" t="s">
        <v>84</v>
      </c>
      <c r="AY233" s="258" t="s">
        <v>153</v>
      </c>
    </row>
    <row r="234" s="2" customFormat="1">
      <c r="A234" s="38"/>
      <c r="B234" s="39"/>
      <c r="C234" s="234" t="s">
        <v>344</v>
      </c>
      <c r="D234" s="234" t="s">
        <v>155</v>
      </c>
      <c r="E234" s="235" t="s">
        <v>341</v>
      </c>
      <c r="F234" s="236" t="s">
        <v>342</v>
      </c>
      <c r="G234" s="237" t="s">
        <v>104</v>
      </c>
      <c r="H234" s="238">
        <v>235.30000000000001</v>
      </c>
      <c r="I234" s="239"/>
      <c r="J234" s="240">
        <f>ROUND(I234*H234,2)</f>
        <v>0</v>
      </c>
      <c r="K234" s="236" t="s">
        <v>159</v>
      </c>
      <c r="L234" s="44"/>
      <c r="M234" s="241" t="s">
        <v>1</v>
      </c>
      <c r="N234" s="242" t="s">
        <v>41</v>
      </c>
      <c r="O234" s="91"/>
      <c r="P234" s="243">
        <f>O234*H234</f>
        <v>0</v>
      </c>
      <c r="Q234" s="243">
        <v>0</v>
      </c>
      <c r="R234" s="243">
        <f>Q234*H234</f>
        <v>0</v>
      </c>
      <c r="S234" s="243">
        <v>0</v>
      </c>
      <c r="T234" s="244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45" t="s">
        <v>160</v>
      </c>
      <c r="AT234" s="245" t="s">
        <v>155</v>
      </c>
      <c r="AU234" s="245" t="s">
        <v>86</v>
      </c>
      <c r="AY234" s="17" t="s">
        <v>153</v>
      </c>
      <c r="BE234" s="246">
        <f>IF(N234="základní",J234,0)</f>
        <v>0</v>
      </c>
      <c r="BF234" s="246">
        <f>IF(N234="snížená",J234,0)</f>
        <v>0</v>
      </c>
      <c r="BG234" s="246">
        <f>IF(N234="zákl. přenesená",J234,0)</f>
        <v>0</v>
      </c>
      <c r="BH234" s="246">
        <f>IF(N234="sníž. přenesená",J234,0)</f>
        <v>0</v>
      </c>
      <c r="BI234" s="246">
        <f>IF(N234="nulová",J234,0)</f>
        <v>0</v>
      </c>
      <c r="BJ234" s="17" t="s">
        <v>84</v>
      </c>
      <c r="BK234" s="246">
        <f>ROUND(I234*H234,2)</f>
        <v>0</v>
      </c>
      <c r="BL234" s="17" t="s">
        <v>160</v>
      </c>
      <c r="BM234" s="245" t="s">
        <v>343</v>
      </c>
    </row>
    <row r="235" s="2" customFormat="1">
      <c r="A235" s="38"/>
      <c r="B235" s="39"/>
      <c r="C235" s="234" t="s">
        <v>350</v>
      </c>
      <c r="D235" s="234" t="s">
        <v>155</v>
      </c>
      <c r="E235" s="235" t="s">
        <v>345</v>
      </c>
      <c r="F235" s="236" t="s">
        <v>346</v>
      </c>
      <c r="G235" s="237" t="s">
        <v>104</v>
      </c>
      <c r="H235" s="238">
        <v>59.200000000000003</v>
      </c>
      <c r="I235" s="239"/>
      <c r="J235" s="240">
        <f>ROUND(I235*H235,2)</f>
        <v>0</v>
      </c>
      <c r="K235" s="236" t="s">
        <v>159</v>
      </c>
      <c r="L235" s="44"/>
      <c r="M235" s="241" t="s">
        <v>1</v>
      </c>
      <c r="N235" s="242" t="s">
        <v>41</v>
      </c>
      <c r="O235" s="91"/>
      <c r="P235" s="243">
        <f>O235*H235</f>
        <v>0</v>
      </c>
      <c r="Q235" s="243">
        <v>0.085650000000000004</v>
      </c>
      <c r="R235" s="243">
        <f>Q235*H235</f>
        <v>5.0704800000000008</v>
      </c>
      <c r="S235" s="243">
        <v>0</v>
      </c>
      <c r="T235" s="244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45" t="s">
        <v>160</v>
      </c>
      <c r="AT235" s="245" t="s">
        <v>155</v>
      </c>
      <c r="AU235" s="245" t="s">
        <v>86</v>
      </c>
      <c r="AY235" s="17" t="s">
        <v>153</v>
      </c>
      <c r="BE235" s="246">
        <f>IF(N235="základní",J235,0)</f>
        <v>0</v>
      </c>
      <c r="BF235" s="246">
        <f>IF(N235="snížená",J235,0)</f>
        <v>0</v>
      </c>
      <c r="BG235" s="246">
        <f>IF(N235="zákl. přenesená",J235,0)</f>
        <v>0</v>
      </c>
      <c r="BH235" s="246">
        <f>IF(N235="sníž. přenesená",J235,0)</f>
        <v>0</v>
      </c>
      <c r="BI235" s="246">
        <f>IF(N235="nulová",J235,0)</f>
        <v>0</v>
      </c>
      <c r="BJ235" s="17" t="s">
        <v>84</v>
      </c>
      <c r="BK235" s="246">
        <f>ROUND(I235*H235,2)</f>
        <v>0</v>
      </c>
      <c r="BL235" s="17" t="s">
        <v>160</v>
      </c>
      <c r="BM235" s="245" t="s">
        <v>347</v>
      </c>
    </row>
    <row r="236" s="13" customFormat="1">
      <c r="A236" s="13"/>
      <c r="B236" s="247"/>
      <c r="C236" s="248"/>
      <c r="D236" s="249" t="s">
        <v>177</v>
      </c>
      <c r="E236" s="250" t="s">
        <v>1</v>
      </c>
      <c r="F236" s="251" t="s">
        <v>595</v>
      </c>
      <c r="G236" s="248"/>
      <c r="H236" s="252">
        <v>59.200000000000003</v>
      </c>
      <c r="I236" s="253"/>
      <c r="J236" s="248"/>
      <c r="K236" s="248"/>
      <c r="L236" s="254"/>
      <c r="M236" s="255"/>
      <c r="N236" s="256"/>
      <c r="O236" s="256"/>
      <c r="P236" s="256"/>
      <c r="Q236" s="256"/>
      <c r="R236" s="256"/>
      <c r="S236" s="256"/>
      <c r="T236" s="257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8" t="s">
        <v>177</v>
      </c>
      <c r="AU236" s="258" t="s">
        <v>86</v>
      </c>
      <c r="AV236" s="13" t="s">
        <v>86</v>
      </c>
      <c r="AW236" s="13" t="s">
        <v>32</v>
      </c>
      <c r="AX236" s="13" t="s">
        <v>76</v>
      </c>
      <c r="AY236" s="258" t="s">
        <v>153</v>
      </c>
    </row>
    <row r="237" s="14" customFormat="1">
      <c r="A237" s="14"/>
      <c r="B237" s="259"/>
      <c r="C237" s="260"/>
      <c r="D237" s="249" t="s">
        <v>177</v>
      </c>
      <c r="E237" s="261" t="s">
        <v>1</v>
      </c>
      <c r="F237" s="262" t="s">
        <v>179</v>
      </c>
      <c r="G237" s="260"/>
      <c r="H237" s="263">
        <v>59.200000000000003</v>
      </c>
      <c r="I237" s="264"/>
      <c r="J237" s="260"/>
      <c r="K237" s="260"/>
      <c r="L237" s="265"/>
      <c r="M237" s="266"/>
      <c r="N237" s="267"/>
      <c r="O237" s="267"/>
      <c r="P237" s="267"/>
      <c r="Q237" s="267"/>
      <c r="R237" s="267"/>
      <c r="S237" s="267"/>
      <c r="T237" s="268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9" t="s">
        <v>177</v>
      </c>
      <c r="AU237" s="269" t="s">
        <v>86</v>
      </c>
      <c r="AV237" s="14" t="s">
        <v>160</v>
      </c>
      <c r="AW237" s="14" t="s">
        <v>32</v>
      </c>
      <c r="AX237" s="14" t="s">
        <v>84</v>
      </c>
      <c r="AY237" s="269" t="s">
        <v>153</v>
      </c>
    </row>
    <row r="238" s="2" customFormat="1" ht="21.75" customHeight="1">
      <c r="A238" s="38"/>
      <c r="B238" s="39"/>
      <c r="C238" s="270" t="s">
        <v>355</v>
      </c>
      <c r="D238" s="270" t="s">
        <v>199</v>
      </c>
      <c r="E238" s="271" t="s">
        <v>351</v>
      </c>
      <c r="F238" s="272" t="s">
        <v>352</v>
      </c>
      <c r="G238" s="273" t="s">
        <v>104</v>
      </c>
      <c r="H238" s="274">
        <v>50.085000000000001</v>
      </c>
      <c r="I238" s="275"/>
      <c r="J238" s="276">
        <f>ROUND(I238*H238,2)</f>
        <v>0</v>
      </c>
      <c r="K238" s="272" t="s">
        <v>159</v>
      </c>
      <c r="L238" s="277"/>
      <c r="M238" s="278" t="s">
        <v>1</v>
      </c>
      <c r="N238" s="279" t="s">
        <v>41</v>
      </c>
      <c r="O238" s="91"/>
      <c r="P238" s="243">
        <f>O238*H238</f>
        <v>0</v>
      </c>
      <c r="Q238" s="243">
        <v>0.17599999999999999</v>
      </c>
      <c r="R238" s="243">
        <f>Q238*H238</f>
        <v>8.8149599999999992</v>
      </c>
      <c r="S238" s="243">
        <v>0</v>
      </c>
      <c r="T238" s="244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45" t="s">
        <v>194</v>
      </c>
      <c r="AT238" s="245" t="s">
        <v>199</v>
      </c>
      <c r="AU238" s="245" t="s">
        <v>86</v>
      </c>
      <c r="AY238" s="17" t="s">
        <v>153</v>
      </c>
      <c r="BE238" s="246">
        <f>IF(N238="základní",J238,0)</f>
        <v>0</v>
      </c>
      <c r="BF238" s="246">
        <f>IF(N238="snížená",J238,0)</f>
        <v>0</v>
      </c>
      <c r="BG238" s="246">
        <f>IF(N238="zákl. přenesená",J238,0)</f>
        <v>0</v>
      </c>
      <c r="BH238" s="246">
        <f>IF(N238="sníž. přenesená",J238,0)</f>
        <v>0</v>
      </c>
      <c r="BI238" s="246">
        <f>IF(N238="nulová",J238,0)</f>
        <v>0</v>
      </c>
      <c r="BJ238" s="17" t="s">
        <v>84</v>
      </c>
      <c r="BK238" s="246">
        <f>ROUND(I238*H238,2)</f>
        <v>0</v>
      </c>
      <c r="BL238" s="17" t="s">
        <v>160</v>
      </c>
      <c r="BM238" s="245" t="s">
        <v>353</v>
      </c>
    </row>
    <row r="239" s="13" customFormat="1">
      <c r="A239" s="13"/>
      <c r="B239" s="247"/>
      <c r="C239" s="248"/>
      <c r="D239" s="249" t="s">
        <v>177</v>
      </c>
      <c r="E239" s="250" t="s">
        <v>1</v>
      </c>
      <c r="F239" s="251" t="s">
        <v>639</v>
      </c>
      <c r="G239" s="248"/>
      <c r="H239" s="252">
        <v>47.700000000000003</v>
      </c>
      <c r="I239" s="253"/>
      <c r="J239" s="248"/>
      <c r="K239" s="248"/>
      <c r="L239" s="254"/>
      <c r="M239" s="255"/>
      <c r="N239" s="256"/>
      <c r="O239" s="256"/>
      <c r="P239" s="256"/>
      <c r="Q239" s="256"/>
      <c r="R239" s="256"/>
      <c r="S239" s="256"/>
      <c r="T239" s="257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8" t="s">
        <v>177</v>
      </c>
      <c r="AU239" s="258" t="s">
        <v>86</v>
      </c>
      <c r="AV239" s="13" t="s">
        <v>86</v>
      </c>
      <c r="AW239" s="13" t="s">
        <v>32</v>
      </c>
      <c r="AX239" s="13" t="s">
        <v>76</v>
      </c>
      <c r="AY239" s="258" t="s">
        <v>153</v>
      </c>
    </row>
    <row r="240" s="14" customFormat="1">
      <c r="A240" s="14"/>
      <c r="B240" s="259"/>
      <c r="C240" s="260"/>
      <c r="D240" s="249" t="s">
        <v>177</v>
      </c>
      <c r="E240" s="261" t="s">
        <v>1</v>
      </c>
      <c r="F240" s="262" t="s">
        <v>179</v>
      </c>
      <c r="G240" s="260"/>
      <c r="H240" s="263">
        <v>47.700000000000003</v>
      </c>
      <c r="I240" s="264"/>
      <c r="J240" s="260"/>
      <c r="K240" s="260"/>
      <c r="L240" s="265"/>
      <c r="M240" s="266"/>
      <c r="N240" s="267"/>
      <c r="O240" s="267"/>
      <c r="P240" s="267"/>
      <c r="Q240" s="267"/>
      <c r="R240" s="267"/>
      <c r="S240" s="267"/>
      <c r="T240" s="268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9" t="s">
        <v>177</v>
      </c>
      <c r="AU240" s="269" t="s">
        <v>86</v>
      </c>
      <c r="AV240" s="14" t="s">
        <v>160</v>
      </c>
      <c r="AW240" s="14" t="s">
        <v>32</v>
      </c>
      <c r="AX240" s="14" t="s">
        <v>84</v>
      </c>
      <c r="AY240" s="269" t="s">
        <v>153</v>
      </c>
    </row>
    <row r="241" s="13" customFormat="1">
      <c r="A241" s="13"/>
      <c r="B241" s="247"/>
      <c r="C241" s="248"/>
      <c r="D241" s="249" t="s">
        <v>177</v>
      </c>
      <c r="E241" s="248"/>
      <c r="F241" s="251" t="s">
        <v>640</v>
      </c>
      <c r="G241" s="248"/>
      <c r="H241" s="252">
        <v>50.085000000000001</v>
      </c>
      <c r="I241" s="253"/>
      <c r="J241" s="248"/>
      <c r="K241" s="248"/>
      <c r="L241" s="254"/>
      <c r="M241" s="255"/>
      <c r="N241" s="256"/>
      <c r="O241" s="256"/>
      <c r="P241" s="256"/>
      <c r="Q241" s="256"/>
      <c r="R241" s="256"/>
      <c r="S241" s="256"/>
      <c r="T241" s="257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8" t="s">
        <v>177</v>
      </c>
      <c r="AU241" s="258" t="s">
        <v>86</v>
      </c>
      <c r="AV241" s="13" t="s">
        <v>86</v>
      </c>
      <c r="AW241" s="13" t="s">
        <v>4</v>
      </c>
      <c r="AX241" s="13" t="s">
        <v>84</v>
      </c>
      <c r="AY241" s="258" t="s">
        <v>153</v>
      </c>
    </row>
    <row r="242" s="2" customFormat="1">
      <c r="A242" s="38"/>
      <c r="B242" s="39"/>
      <c r="C242" s="270" t="s">
        <v>360</v>
      </c>
      <c r="D242" s="270" t="s">
        <v>199</v>
      </c>
      <c r="E242" s="271" t="s">
        <v>641</v>
      </c>
      <c r="F242" s="272" t="s">
        <v>642</v>
      </c>
      <c r="G242" s="273" t="s">
        <v>104</v>
      </c>
      <c r="H242" s="274">
        <v>12.074999999999999</v>
      </c>
      <c r="I242" s="275"/>
      <c r="J242" s="276">
        <f>ROUND(I242*H242,2)</f>
        <v>0</v>
      </c>
      <c r="K242" s="272" t="s">
        <v>1</v>
      </c>
      <c r="L242" s="277"/>
      <c r="M242" s="278" t="s">
        <v>1</v>
      </c>
      <c r="N242" s="279" t="s">
        <v>41</v>
      </c>
      <c r="O242" s="91"/>
      <c r="P242" s="243">
        <f>O242*H242</f>
        <v>0</v>
      </c>
      <c r="Q242" s="243">
        <v>0.17599999999999999</v>
      </c>
      <c r="R242" s="243">
        <f>Q242*H242</f>
        <v>2.1251999999999995</v>
      </c>
      <c r="S242" s="243">
        <v>0</v>
      </c>
      <c r="T242" s="244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45" t="s">
        <v>194</v>
      </c>
      <c r="AT242" s="245" t="s">
        <v>199</v>
      </c>
      <c r="AU242" s="245" t="s">
        <v>86</v>
      </c>
      <c r="AY242" s="17" t="s">
        <v>153</v>
      </c>
      <c r="BE242" s="246">
        <f>IF(N242="základní",J242,0)</f>
        <v>0</v>
      </c>
      <c r="BF242" s="246">
        <f>IF(N242="snížená",J242,0)</f>
        <v>0</v>
      </c>
      <c r="BG242" s="246">
        <f>IF(N242="zákl. přenesená",J242,0)</f>
        <v>0</v>
      </c>
      <c r="BH242" s="246">
        <f>IF(N242="sníž. přenesená",J242,0)</f>
        <v>0</v>
      </c>
      <c r="BI242" s="246">
        <f>IF(N242="nulová",J242,0)</f>
        <v>0</v>
      </c>
      <c r="BJ242" s="17" t="s">
        <v>84</v>
      </c>
      <c r="BK242" s="246">
        <f>ROUND(I242*H242,2)</f>
        <v>0</v>
      </c>
      <c r="BL242" s="17" t="s">
        <v>160</v>
      </c>
      <c r="BM242" s="245" t="s">
        <v>358</v>
      </c>
    </row>
    <row r="243" s="13" customFormat="1">
      <c r="A243" s="13"/>
      <c r="B243" s="247"/>
      <c r="C243" s="248"/>
      <c r="D243" s="249" t="s">
        <v>177</v>
      </c>
      <c r="E243" s="250" t="s">
        <v>1</v>
      </c>
      <c r="F243" s="251" t="s">
        <v>643</v>
      </c>
      <c r="G243" s="248"/>
      <c r="H243" s="252">
        <v>11.5</v>
      </c>
      <c r="I243" s="253"/>
      <c r="J243" s="248"/>
      <c r="K243" s="248"/>
      <c r="L243" s="254"/>
      <c r="M243" s="255"/>
      <c r="N243" s="256"/>
      <c r="O243" s="256"/>
      <c r="P243" s="256"/>
      <c r="Q243" s="256"/>
      <c r="R243" s="256"/>
      <c r="S243" s="256"/>
      <c r="T243" s="257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8" t="s">
        <v>177</v>
      </c>
      <c r="AU243" s="258" t="s">
        <v>86</v>
      </c>
      <c r="AV243" s="13" t="s">
        <v>86</v>
      </c>
      <c r="AW243" s="13" t="s">
        <v>32</v>
      </c>
      <c r="AX243" s="13" t="s">
        <v>76</v>
      </c>
      <c r="AY243" s="258" t="s">
        <v>153</v>
      </c>
    </row>
    <row r="244" s="14" customFormat="1">
      <c r="A244" s="14"/>
      <c r="B244" s="259"/>
      <c r="C244" s="260"/>
      <c r="D244" s="249" t="s">
        <v>177</v>
      </c>
      <c r="E244" s="261" t="s">
        <v>1</v>
      </c>
      <c r="F244" s="262" t="s">
        <v>179</v>
      </c>
      <c r="G244" s="260"/>
      <c r="H244" s="263">
        <v>11.5</v>
      </c>
      <c r="I244" s="264"/>
      <c r="J244" s="260"/>
      <c r="K244" s="260"/>
      <c r="L244" s="265"/>
      <c r="M244" s="266"/>
      <c r="N244" s="267"/>
      <c r="O244" s="267"/>
      <c r="P244" s="267"/>
      <c r="Q244" s="267"/>
      <c r="R244" s="267"/>
      <c r="S244" s="267"/>
      <c r="T244" s="268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9" t="s">
        <v>177</v>
      </c>
      <c r="AU244" s="269" t="s">
        <v>86</v>
      </c>
      <c r="AV244" s="14" t="s">
        <v>160</v>
      </c>
      <c r="AW244" s="14" t="s">
        <v>32</v>
      </c>
      <c r="AX244" s="14" t="s">
        <v>84</v>
      </c>
      <c r="AY244" s="269" t="s">
        <v>153</v>
      </c>
    </row>
    <row r="245" s="13" customFormat="1">
      <c r="A245" s="13"/>
      <c r="B245" s="247"/>
      <c r="C245" s="248"/>
      <c r="D245" s="249" t="s">
        <v>177</v>
      </c>
      <c r="E245" s="248"/>
      <c r="F245" s="251" t="s">
        <v>644</v>
      </c>
      <c r="G245" s="248"/>
      <c r="H245" s="252">
        <v>12.074999999999999</v>
      </c>
      <c r="I245" s="253"/>
      <c r="J245" s="248"/>
      <c r="K245" s="248"/>
      <c r="L245" s="254"/>
      <c r="M245" s="255"/>
      <c r="N245" s="256"/>
      <c r="O245" s="256"/>
      <c r="P245" s="256"/>
      <c r="Q245" s="256"/>
      <c r="R245" s="256"/>
      <c r="S245" s="256"/>
      <c r="T245" s="257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8" t="s">
        <v>177</v>
      </c>
      <c r="AU245" s="258" t="s">
        <v>86</v>
      </c>
      <c r="AV245" s="13" t="s">
        <v>86</v>
      </c>
      <c r="AW245" s="13" t="s">
        <v>4</v>
      </c>
      <c r="AX245" s="13" t="s">
        <v>84</v>
      </c>
      <c r="AY245" s="258" t="s">
        <v>153</v>
      </c>
    </row>
    <row r="246" s="12" customFormat="1" ht="22.8" customHeight="1">
      <c r="A246" s="12"/>
      <c r="B246" s="218"/>
      <c r="C246" s="219"/>
      <c r="D246" s="220" t="s">
        <v>75</v>
      </c>
      <c r="E246" s="232" t="s">
        <v>198</v>
      </c>
      <c r="F246" s="232" t="s">
        <v>369</v>
      </c>
      <c r="G246" s="219"/>
      <c r="H246" s="219"/>
      <c r="I246" s="222"/>
      <c r="J246" s="233">
        <f>BK246</f>
        <v>0</v>
      </c>
      <c r="K246" s="219"/>
      <c r="L246" s="224"/>
      <c r="M246" s="225"/>
      <c r="N246" s="226"/>
      <c r="O246" s="226"/>
      <c r="P246" s="227">
        <f>SUM(P247:P281)</f>
        <v>0</v>
      </c>
      <c r="Q246" s="226"/>
      <c r="R246" s="227">
        <f>SUM(R247:R281)</f>
        <v>54.855217300000007</v>
      </c>
      <c r="S246" s="226"/>
      <c r="T246" s="228">
        <f>SUM(T247:T281)</f>
        <v>4.375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29" t="s">
        <v>84</v>
      </c>
      <c r="AT246" s="230" t="s">
        <v>75</v>
      </c>
      <c r="AU246" s="230" t="s">
        <v>84</v>
      </c>
      <c r="AY246" s="229" t="s">
        <v>153</v>
      </c>
      <c r="BK246" s="231">
        <f>SUM(BK247:BK281)</f>
        <v>0</v>
      </c>
    </row>
    <row r="247" s="2" customFormat="1" ht="33" customHeight="1">
      <c r="A247" s="38"/>
      <c r="B247" s="39"/>
      <c r="C247" s="234" t="s">
        <v>365</v>
      </c>
      <c r="D247" s="234" t="s">
        <v>155</v>
      </c>
      <c r="E247" s="235" t="s">
        <v>413</v>
      </c>
      <c r="F247" s="236" t="s">
        <v>414</v>
      </c>
      <c r="G247" s="237" t="s">
        <v>171</v>
      </c>
      <c r="H247" s="238">
        <v>189.80000000000001</v>
      </c>
      <c r="I247" s="239"/>
      <c r="J247" s="240">
        <f>ROUND(I247*H247,2)</f>
        <v>0</v>
      </c>
      <c r="K247" s="236" t="s">
        <v>159</v>
      </c>
      <c r="L247" s="44"/>
      <c r="M247" s="241" t="s">
        <v>1</v>
      </c>
      <c r="N247" s="242" t="s">
        <v>41</v>
      </c>
      <c r="O247" s="91"/>
      <c r="P247" s="243">
        <f>O247*H247</f>
        <v>0</v>
      </c>
      <c r="Q247" s="243">
        <v>0.11519</v>
      </c>
      <c r="R247" s="243">
        <f>Q247*H247</f>
        <v>21.863062000000003</v>
      </c>
      <c r="S247" s="243">
        <v>0</v>
      </c>
      <c r="T247" s="244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45" t="s">
        <v>160</v>
      </c>
      <c r="AT247" s="245" t="s">
        <v>155</v>
      </c>
      <c r="AU247" s="245" t="s">
        <v>86</v>
      </c>
      <c r="AY247" s="17" t="s">
        <v>153</v>
      </c>
      <c r="BE247" s="246">
        <f>IF(N247="základní",J247,0)</f>
        <v>0</v>
      </c>
      <c r="BF247" s="246">
        <f>IF(N247="snížená",J247,0)</f>
        <v>0</v>
      </c>
      <c r="BG247" s="246">
        <f>IF(N247="zákl. přenesená",J247,0)</f>
        <v>0</v>
      </c>
      <c r="BH247" s="246">
        <f>IF(N247="sníž. přenesená",J247,0)</f>
        <v>0</v>
      </c>
      <c r="BI247" s="246">
        <f>IF(N247="nulová",J247,0)</f>
        <v>0</v>
      </c>
      <c r="BJ247" s="17" t="s">
        <v>84</v>
      </c>
      <c r="BK247" s="246">
        <f>ROUND(I247*H247,2)</f>
        <v>0</v>
      </c>
      <c r="BL247" s="17" t="s">
        <v>160</v>
      </c>
      <c r="BM247" s="245" t="s">
        <v>415</v>
      </c>
    </row>
    <row r="248" s="13" customFormat="1">
      <c r="A248" s="13"/>
      <c r="B248" s="247"/>
      <c r="C248" s="248"/>
      <c r="D248" s="249" t="s">
        <v>177</v>
      </c>
      <c r="E248" s="250" t="s">
        <v>1</v>
      </c>
      <c r="F248" s="251" t="s">
        <v>645</v>
      </c>
      <c r="G248" s="248"/>
      <c r="H248" s="252">
        <v>189.80000000000001</v>
      </c>
      <c r="I248" s="253"/>
      <c r="J248" s="248"/>
      <c r="K248" s="248"/>
      <c r="L248" s="254"/>
      <c r="M248" s="255"/>
      <c r="N248" s="256"/>
      <c r="O248" s="256"/>
      <c r="P248" s="256"/>
      <c r="Q248" s="256"/>
      <c r="R248" s="256"/>
      <c r="S248" s="256"/>
      <c r="T248" s="257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8" t="s">
        <v>177</v>
      </c>
      <c r="AU248" s="258" t="s">
        <v>86</v>
      </c>
      <c r="AV248" s="13" t="s">
        <v>86</v>
      </c>
      <c r="AW248" s="13" t="s">
        <v>32</v>
      </c>
      <c r="AX248" s="13" t="s">
        <v>76</v>
      </c>
      <c r="AY248" s="258" t="s">
        <v>153</v>
      </c>
    </row>
    <row r="249" s="14" customFormat="1">
      <c r="A249" s="14"/>
      <c r="B249" s="259"/>
      <c r="C249" s="260"/>
      <c r="D249" s="249" t="s">
        <v>177</v>
      </c>
      <c r="E249" s="261" t="s">
        <v>1</v>
      </c>
      <c r="F249" s="262" t="s">
        <v>179</v>
      </c>
      <c r="G249" s="260"/>
      <c r="H249" s="263">
        <v>189.80000000000001</v>
      </c>
      <c r="I249" s="264"/>
      <c r="J249" s="260"/>
      <c r="K249" s="260"/>
      <c r="L249" s="265"/>
      <c r="M249" s="266"/>
      <c r="N249" s="267"/>
      <c r="O249" s="267"/>
      <c r="P249" s="267"/>
      <c r="Q249" s="267"/>
      <c r="R249" s="267"/>
      <c r="S249" s="267"/>
      <c r="T249" s="268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9" t="s">
        <v>177</v>
      </c>
      <c r="AU249" s="269" t="s">
        <v>86</v>
      </c>
      <c r="AV249" s="14" t="s">
        <v>160</v>
      </c>
      <c r="AW249" s="14" t="s">
        <v>32</v>
      </c>
      <c r="AX249" s="14" t="s">
        <v>84</v>
      </c>
      <c r="AY249" s="269" t="s">
        <v>153</v>
      </c>
    </row>
    <row r="250" s="2" customFormat="1" ht="16.5" customHeight="1">
      <c r="A250" s="38"/>
      <c r="B250" s="39"/>
      <c r="C250" s="270" t="s">
        <v>370</v>
      </c>
      <c r="D250" s="270" t="s">
        <v>199</v>
      </c>
      <c r="E250" s="271" t="s">
        <v>418</v>
      </c>
      <c r="F250" s="272" t="s">
        <v>419</v>
      </c>
      <c r="G250" s="273" t="s">
        <v>171</v>
      </c>
      <c r="H250" s="274">
        <v>143.32499999999999</v>
      </c>
      <c r="I250" s="275"/>
      <c r="J250" s="276">
        <f>ROUND(I250*H250,2)</f>
        <v>0</v>
      </c>
      <c r="K250" s="272" t="s">
        <v>159</v>
      </c>
      <c r="L250" s="277"/>
      <c r="M250" s="278" t="s">
        <v>1</v>
      </c>
      <c r="N250" s="279" t="s">
        <v>41</v>
      </c>
      <c r="O250" s="91"/>
      <c r="P250" s="243">
        <f>O250*H250</f>
        <v>0</v>
      </c>
      <c r="Q250" s="243">
        <v>0.080000000000000002</v>
      </c>
      <c r="R250" s="243">
        <f>Q250*H250</f>
        <v>11.465999999999999</v>
      </c>
      <c r="S250" s="243">
        <v>0</v>
      </c>
      <c r="T250" s="244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45" t="s">
        <v>194</v>
      </c>
      <c r="AT250" s="245" t="s">
        <v>199</v>
      </c>
      <c r="AU250" s="245" t="s">
        <v>86</v>
      </c>
      <c r="AY250" s="17" t="s">
        <v>153</v>
      </c>
      <c r="BE250" s="246">
        <f>IF(N250="základní",J250,0)</f>
        <v>0</v>
      </c>
      <c r="BF250" s="246">
        <f>IF(N250="snížená",J250,0)</f>
        <v>0</v>
      </c>
      <c r="BG250" s="246">
        <f>IF(N250="zákl. přenesená",J250,0)</f>
        <v>0</v>
      </c>
      <c r="BH250" s="246">
        <f>IF(N250="sníž. přenesená",J250,0)</f>
        <v>0</v>
      </c>
      <c r="BI250" s="246">
        <f>IF(N250="nulová",J250,0)</f>
        <v>0</v>
      </c>
      <c r="BJ250" s="17" t="s">
        <v>84</v>
      </c>
      <c r="BK250" s="246">
        <f>ROUND(I250*H250,2)</f>
        <v>0</v>
      </c>
      <c r="BL250" s="17" t="s">
        <v>160</v>
      </c>
      <c r="BM250" s="245" t="s">
        <v>420</v>
      </c>
    </row>
    <row r="251" s="13" customFormat="1">
      <c r="A251" s="13"/>
      <c r="B251" s="247"/>
      <c r="C251" s="248"/>
      <c r="D251" s="249" t="s">
        <v>177</v>
      </c>
      <c r="E251" s="250" t="s">
        <v>1</v>
      </c>
      <c r="F251" s="251" t="s">
        <v>646</v>
      </c>
      <c r="G251" s="248"/>
      <c r="H251" s="252">
        <v>136.5</v>
      </c>
      <c r="I251" s="253"/>
      <c r="J251" s="248"/>
      <c r="K251" s="248"/>
      <c r="L251" s="254"/>
      <c r="M251" s="255"/>
      <c r="N251" s="256"/>
      <c r="O251" s="256"/>
      <c r="P251" s="256"/>
      <c r="Q251" s="256"/>
      <c r="R251" s="256"/>
      <c r="S251" s="256"/>
      <c r="T251" s="25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8" t="s">
        <v>177</v>
      </c>
      <c r="AU251" s="258" t="s">
        <v>86</v>
      </c>
      <c r="AV251" s="13" t="s">
        <v>86</v>
      </c>
      <c r="AW251" s="13" t="s">
        <v>32</v>
      </c>
      <c r="AX251" s="13" t="s">
        <v>76</v>
      </c>
      <c r="AY251" s="258" t="s">
        <v>153</v>
      </c>
    </row>
    <row r="252" s="14" customFormat="1">
      <c r="A252" s="14"/>
      <c r="B252" s="259"/>
      <c r="C252" s="260"/>
      <c r="D252" s="249" t="s">
        <v>177</v>
      </c>
      <c r="E252" s="261" t="s">
        <v>1</v>
      </c>
      <c r="F252" s="262" t="s">
        <v>179</v>
      </c>
      <c r="G252" s="260"/>
      <c r="H252" s="263">
        <v>136.5</v>
      </c>
      <c r="I252" s="264"/>
      <c r="J252" s="260"/>
      <c r="K252" s="260"/>
      <c r="L252" s="265"/>
      <c r="M252" s="266"/>
      <c r="N252" s="267"/>
      <c r="O252" s="267"/>
      <c r="P252" s="267"/>
      <c r="Q252" s="267"/>
      <c r="R252" s="267"/>
      <c r="S252" s="267"/>
      <c r="T252" s="268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9" t="s">
        <v>177</v>
      </c>
      <c r="AU252" s="269" t="s">
        <v>86</v>
      </c>
      <c r="AV252" s="14" t="s">
        <v>160</v>
      </c>
      <c r="AW252" s="14" t="s">
        <v>32</v>
      </c>
      <c r="AX252" s="14" t="s">
        <v>84</v>
      </c>
      <c r="AY252" s="269" t="s">
        <v>153</v>
      </c>
    </row>
    <row r="253" s="13" customFormat="1">
      <c r="A253" s="13"/>
      <c r="B253" s="247"/>
      <c r="C253" s="248"/>
      <c r="D253" s="249" t="s">
        <v>177</v>
      </c>
      <c r="E253" s="248"/>
      <c r="F253" s="251" t="s">
        <v>647</v>
      </c>
      <c r="G253" s="248"/>
      <c r="H253" s="252">
        <v>143.32499999999999</v>
      </c>
      <c r="I253" s="253"/>
      <c r="J253" s="248"/>
      <c r="K253" s="248"/>
      <c r="L253" s="254"/>
      <c r="M253" s="255"/>
      <c r="N253" s="256"/>
      <c r="O253" s="256"/>
      <c r="P253" s="256"/>
      <c r="Q253" s="256"/>
      <c r="R253" s="256"/>
      <c r="S253" s="256"/>
      <c r="T253" s="257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8" t="s">
        <v>177</v>
      </c>
      <c r="AU253" s="258" t="s">
        <v>86</v>
      </c>
      <c r="AV253" s="13" t="s">
        <v>86</v>
      </c>
      <c r="AW253" s="13" t="s">
        <v>4</v>
      </c>
      <c r="AX253" s="13" t="s">
        <v>84</v>
      </c>
      <c r="AY253" s="258" t="s">
        <v>153</v>
      </c>
    </row>
    <row r="254" s="2" customFormat="1">
      <c r="A254" s="38"/>
      <c r="B254" s="39"/>
      <c r="C254" s="270" t="s">
        <v>374</v>
      </c>
      <c r="D254" s="270" t="s">
        <v>199</v>
      </c>
      <c r="E254" s="271" t="s">
        <v>423</v>
      </c>
      <c r="F254" s="272" t="s">
        <v>424</v>
      </c>
      <c r="G254" s="273" t="s">
        <v>171</v>
      </c>
      <c r="H254" s="274">
        <v>32.945999999999998</v>
      </c>
      <c r="I254" s="275"/>
      <c r="J254" s="276">
        <f>ROUND(I254*H254,2)</f>
        <v>0</v>
      </c>
      <c r="K254" s="272" t="s">
        <v>159</v>
      </c>
      <c r="L254" s="277"/>
      <c r="M254" s="278" t="s">
        <v>1</v>
      </c>
      <c r="N254" s="279" t="s">
        <v>41</v>
      </c>
      <c r="O254" s="91"/>
      <c r="P254" s="243">
        <f>O254*H254</f>
        <v>0</v>
      </c>
      <c r="Q254" s="243">
        <v>0.048300000000000003</v>
      </c>
      <c r="R254" s="243">
        <f>Q254*H254</f>
        <v>1.5912918</v>
      </c>
      <c r="S254" s="243">
        <v>0</v>
      </c>
      <c r="T254" s="244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45" t="s">
        <v>194</v>
      </c>
      <c r="AT254" s="245" t="s">
        <v>199</v>
      </c>
      <c r="AU254" s="245" t="s">
        <v>86</v>
      </c>
      <c r="AY254" s="17" t="s">
        <v>153</v>
      </c>
      <c r="BE254" s="246">
        <f>IF(N254="základní",J254,0)</f>
        <v>0</v>
      </c>
      <c r="BF254" s="246">
        <f>IF(N254="snížená",J254,0)</f>
        <v>0</v>
      </c>
      <c r="BG254" s="246">
        <f>IF(N254="zákl. přenesená",J254,0)</f>
        <v>0</v>
      </c>
      <c r="BH254" s="246">
        <f>IF(N254="sníž. přenesená",J254,0)</f>
        <v>0</v>
      </c>
      <c r="BI254" s="246">
        <f>IF(N254="nulová",J254,0)</f>
        <v>0</v>
      </c>
      <c r="BJ254" s="17" t="s">
        <v>84</v>
      </c>
      <c r="BK254" s="246">
        <f>ROUND(I254*H254,2)</f>
        <v>0</v>
      </c>
      <c r="BL254" s="17" t="s">
        <v>160</v>
      </c>
      <c r="BM254" s="245" t="s">
        <v>425</v>
      </c>
    </row>
    <row r="255" s="13" customFormat="1">
      <c r="A255" s="13"/>
      <c r="B255" s="247"/>
      <c r="C255" s="248"/>
      <c r="D255" s="249" t="s">
        <v>177</v>
      </c>
      <c r="E255" s="250" t="s">
        <v>1</v>
      </c>
      <c r="F255" s="251" t="s">
        <v>648</v>
      </c>
      <c r="G255" s="248"/>
      <c r="H255" s="252">
        <v>32.299999999999997</v>
      </c>
      <c r="I255" s="253"/>
      <c r="J255" s="248"/>
      <c r="K255" s="248"/>
      <c r="L255" s="254"/>
      <c r="M255" s="255"/>
      <c r="N255" s="256"/>
      <c r="O255" s="256"/>
      <c r="P255" s="256"/>
      <c r="Q255" s="256"/>
      <c r="R255" s="256"/>
      <c r="S255" s="256"/>
      <c r="T255" s="257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8" t="s">
        <v>177</v>
      </c>
      <c r="AU255" s="258" t="s">
        <v>86</v>
      </c>
      <c r="AV255" s="13" t="s">
        <v>86</v>
      </c>
      <c r="AW255" s="13" t="s">
        <v>32</v>
      </c>
      <c r="AX255" s="13" t="s">
        <v>76</v>
      </c>
      <c r="AY255" s="258" t="s">
        <v>153</v>
      </c>
    </row>
    <row r="256" s="14" customFormat="1">
      <c r="A256" s="14"/>
      <c r="B256" s="259"/>
      <c r="C256" s="260"/>
      <c r="D256" s="249" t="s">
        <v>177</v>
      </c>
      <c r="E256" s="261" t="s">
        <v>1</v>
      </c>
      <c r="F256" s="262" t="s">
        <v>179</v>
      </c>
      <c r="G256" s="260"/>
      <c r="H256" s="263">
        <v>32.299999999999997</v>
      </c>
      <c r="I256" s="264"/>
      <c r="J256" s="260"/>
      <c r="K256" s="260"/>
      <c r="L256" s="265"/>
      <c r="M256" s="266"/>
      <c r="N256" s="267"/>
      <c r="O256" s="267"/>
      <c r="P256" s="267"/>
      <c r="Q256" s="267"/>
      <c r="R256" s="267"/>
      <c r="S256" s="267"/>
      <c r="T256" s="268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9" t="s">
        <v>177</v>
      </c>
      <c r="AU256" s="269" t="s">
        <v>86</v>
      </c>
      <c r="AV256" s="14" t="s">
        <v>160</v>
      </c>
      <c r="AW256" s="14" t="s">
        <v>32</v>
      </c>
      <c r="AX256" s="14" t="s">
        <v>84</v>
      </c>
      <c r="AY256" s="269" t="s">
        <v>153</v>
      </c>
    </row>
    <row r="257" s="13" customFormat="1">
      <c r="A257" s="13"/>
      <c r="B257" s="247"/>
      <c r="C257" s="248"/>
      <c r="D257" s="249" t="s">
        <v>177</v>
      </c>
      <c r="E257" s="248"/>
      <c r="F257" s="251" t="s">
        <v>649</v>
      </c>
      <c r="G257" s="248"/>
      <c r="H257" s="252">
        <v>32.945999999999998</v>
      </c>
      <c r="I257" s="253"/>
      <c r="J257" s="248"/>
      <c r="K257" s="248"/>
      <c r="L257" s="254"/>
      <c r="M257" s="255"/>
      <c r="N257" s="256"/>
      <c r="O257" s="256"/>
      <c r="P257" s="256"/>
      <c r="Q257" s="256"/>
      <c r="R257" s="256"/>
      <c r="S257" s="256"/>
      <c r="T257" s="257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8" t="s">
        <v>177</v>
      </c>
      <c r="AU257" s="258" t="s">
        <v>86</v>
      </c>
      <c r="AV257" s="13" t="s">
        <v>86</v>
      </c>
      <c r="AW257" s="13" t="s">
        <v>4</v>
      </c>
      <c r="AX257" s="13" t="s">
        <v>84</v>
      </c>
      <c r="AY257" s="258" t="s">
        <v>153</v>
      </c>
    </row>
    <row r="258" s="2" customFormat="1">
      <c r="A258" s="38"/>
      <c r="B258" s="39"/>
      <c r="C258" s="270" t="s">
        <v>378</v>
      </c>
      <c r="D258" s="270" t="s">
        <v>199</v>
      </c>
      <c r="E258" s="271" t="s">
        <v>434</v>
      </c>
      <c r="F258" s="272" t="s">
        <v>435</v>
      </c>
      <c r="G258" s="273" t="s">
        <v>171</v>
      </c>
      <c r="H258" s="274">
        <v>4.2000000000000002</v>
      </c>
      <c r="I258" s="275"/>
      <c r="J258" s="276">
        <f>ROUND(I258*H258,2)</f>
        <v>0</v>
      </c>
      <c r="K258" s="272" t="s">
        <v>1</v>
      </c>
      <c r="L258" s="277"/>
      <c r="M258" s="278" t="s">
        <v>1</v>
      </c>
      <c r="N258" s="279" t="s">
        <v>41</v>
      </c>
      <c r="O258" s="91"/>
      <c r="P258" s="243">
        <f>O258*H258</f>
        <v>0</v>
      </c>
      <c r="Q258" s="243">
        <v>0.078200000000000006</v>
      </c>
      <c r="R258" s="243">
        <f>Q258*H258</f>
        <v>0.32844000000000007</v>
      </c>
      <c r="S258" s="243">
        <v>0</v>
      </c>
      <c r="T258" s="244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45" t="s">
        <v>194</v>
      </c>
      <c r="AT258" s="245" t="s">
        <v>199</v>
      </c>
      <c r="AU258" s="245" t="s">
        <v>86</v>
      </c>
      <c r="AY258" s="17" t="s">
        <v>153</v>
      </c>
      <c r="BE258" s="246">
        <f>IF(N258="základní",J258,0)</f>
        <v>0</v>
      </c>
      <c r="BF258" s="246">
        <f>IF(N258="snížená",J258,0)</f>
        <v>0</v>
      </c>
      <c r="BG258" s="246">
        <f>IF(N258="zákl. přenesená",J258,0)</f>
        <v>0</v>
      </c>
      <c r="BH258" s="246">
        <f>IF(N258="sníž. přenesená",J258,0)</f>
        <v>0</v>
      </c>
      <c r="BI258" s="246">
        <f>IF(N258="nulová",J258,0)</f>
        <v>0</v>
      </c>
      <c r="BJ258" s="17" t="s">
        <v>84</v>
      </c>
      <c r="BK258" s="246">
        <f>ROUND(I258*H258,2)</f>
        <v>0</v>
      </c>
      <c r="BL258" s="17" t="s">
        <v>160</v>
      </c>
      <c r="BM258" s="245" t="s">
        <v>650</v>
      </c>
    </row>
    <row r="259" s="13" customFormat="1">
      <c r="A259" s="13"/>
      <c r="B259" s="247"/>
      <c r="C259" s="248"/>
      <c r="D259" s="249" t="s">
        <v>177</v>
      </c>
      <c r="E259" s="250" t="s">
        <v>1</v>
      </c>
      <c r="F259" s="251" t="s">
        <v>160</v>
      </c>
      <c r="G259" s="248"/>
      <c r="H259" s="252">
        <v>4</v>
      </c>
      <c r="I259" s="253"/>
      <c r="J259" s="248"/>
      <c r="K259" s="248"/>
      <c r="L259" s="254"/>
      <c r="M259" s="255"/>
      <c r="N259" s="256"/>
      <c r="O259" s="256"/>
      <c r="P259" s="256"/>
      <c r="Q259" s="256"/>
      <c r="R259" s="256"/>
      <c r="S259" s="256"/>
      <c r="T259" s="25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8" t="s">
        <v>177</v>
      </c>
      <c r="AU259" s="258" t="s">
        <v>86</v>
      </c>
      <c r="AV259" s="13" t="s">
        <v>86</v>
      </c>
      <c r="AW259" s="13" t="s">
        <v>32</v>
      </c>
      <c r="AX259" s="13" t="s">
        <v>76</v>
      </c>
      <c r="AY259" s="258" t="s">
        <v>153</v>
      </c>
    </row>
    <row r="260" s="14" customFormat="1">
      <c r="A260" s="14"/>
      <c r="B260" s="259"/>
      <c r="C260" s="260"/>
      <c r="D260" s="249" t="s">
        <v>177</v>
      </c>
      <c r="E260" s="261" t="s">
        <v>1</v>
      </c>
      <c r="F260" s="262" t="s">
        <v>179</v>
      </c>
      <c r="G260" s="260"/>
      <c r="H260" s="263">
        <v>4</v>
      </c>
      <c r="I260" s="264"/>
      <c r="J260" s="260"/>
      <c r="K260" s="260"/>
      <c r="L260" s="265"/>
      <c r="M260" s="266"/>
      <c r="N260" s="267"/>
      <c r="O260" s="267"/>
      <c r="P260" s="267"/>
      <c r="Q260" s="267"/>
      <c r="R260" s="267"/>
      <c r="S260" s="267"/>
      <c r="T260" s="268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9" t="s">
        <v>177</v>
      </c>
      <c r="AU260" s="269" t="s">
        <v>86</v>
      </c>
      <c r="AV260" s="14" t="s">
        <v>160</v>
      </c>
      <c r="AW260" s="14" t="s">
        <v>32</v>
      </c>
      <c r="AX260" s="14" t="s">
        <v>84</v>
      </c>
      <c r="AY260" s="269" t="s">
        <v>153</v>
      </c>
    </row>
    <row r="261" s="13" customFormat="1">
      <c r="A261" s="13"/>
      <c r="B261" s="247"/>
      <c r="C261" s="248"/>
      <c r="D261" s="249" t="s">
        <v>177</v>
      </c>
      <c r="E261" s="248"/>
      <c r="F261" s="251" t="s">
        <v>651</v>
      </c>
      <c r="G261" s="248"/>
      <c r="H261" s="252">
        <v>4.2000000000000002</v>
      </c>
      <c r="I261" s="253"/>
      <c r="J261" s="248"/>
      <c r="K261" s="248"/>
      <c r="L261" s="254"/>
      <c r="M261" s="255"/>
      <c r="N261" s="256"/>
      <c r="O261" s="256"/>
      <c r="P261" s="256"/>
      <c r="Q261" s="256"/>
      <c r="R261" s="256"/>
      <c r="S261" s="256"/>
      <c r="T261" s="257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8" t="s">
        <v>177</v>
      </c>
      <c r="AU261" s="258" t="s">
        <v>86</v>
      </c>
      <c r="AV261" s="13" t="s">
        <v>86</v>
      </c>
      <c r="AW261" s="13" t="s">
        <v>4</v>
      </c>
      <c r="AX261" s="13" t="s">
        <v>84</v>
      </c>
      <c r="AY261" s="258" t="s">
        <v>153</v>
      </c>
    </row>
    <row r="262" s="2" customFormat="1">
      <c r="A262" s="38"/>
      <c r="B262" s="39"/>
      <c r="C262" s="270" t="s">
        <v>382</v>
      </c>
      <c r="D262" s="270" t="s">
        <v>199</v>
      </c>
      <c r="E262" s="271" t="s">
        <v>429</v>
      </c>
      <c r="F262" s="272" t="s">
        <v>430</v>
      </c>
      <c r="G262" s="273" t="s">
        <v>171</v>
      </c>
      <c r="H262" s="274">
        <v>17.850000000000001</v>
      </c>
      <c r="I262" s="275"/>
      <c r="J262" s="276">
        <f>ROUND(I262*H262,2)</f>
        <v>0</v>
      </c>
      <c r="K262" s="272" t="s">
        <v>159</v>
      </c>
      <c r="L262" s="277"/>
      <c r="M262" s="278" t="s">
        <v>1</v>
      </c>
      <c r="N262" s="279" t="s">
        <v>41</v>
      </c>
      <c r="O262" s="91"/>
      <c r="P262" s="243">
        <f>O262*H262</f>
        <v>0</v>
      </c>
      <c r="Q262" s="243">
        <v>0.065670000000000006</v>
      </c>
      <c r="R262" s="243">
        <f>Q262*H262</f>
        <v>1.1722095000000001</v>
      </c>
      <c r="S262" s="243">
        <v>0</v>
      </c>
      <c r="T262" s="244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45" t="s">
        <v>194</v>
      </c>
      <c r="AT262" s="245" t="s">
        <v>199</v>
      </c>
      <c r="AU262" s="245" t="s">
        <v>86</v>
      </c>
      <c r="AY262" s="17" t="s">
        <v>153</v>
      </c>
      <c r="BE262" s="246">
        <f>IF(N262="základní",J262,0)</f>
        <v>0</v>
      </c>
      <c r="BF262" s="246">
        <f>IF(N262="snížená",J262,0)</f>
        <v>0</v>
      </c>
      <c r="BG262" s="246">
        <f>IF(N262="zákl. přenesená",J262,0)</f>
        <v>0</v>
      </c>
      <c r="BH262" s="246">
        <f>IF(N262="sníž. přenesená",J262,0)</f>
        <v>0</v>
      </c>
      <c r="BI262" s="246">
        <f>IF(N262="nulová",J262,0)</f>
        <v>0</v>
      </c>
      <c r="BJ262" s="17" t="s">
        <v>84</v>
      </c>
      <c r="BK262" s="246">
        <f>ROUND(I262*H262,2)</f>
        <v>0</v>
      </c>
      <c r="BL262" s="17" t="s">
        <v>160</v>
      </c>
      <c r="BM262" s="245" t="s">
        <v>652</v>
      </c>
    </row>
    <row r="263" s="13" customFormat="1">
      <c r="A263" s="13"/>
      <c r="B263" s="247"/>
      <c r="C263" s="248"/>
      <c r="D263" s="249" t="s">
        <v>177</v>
      </c>
      <c r="E263" s="248"/>
      <c r="F263" s="251" t="s">
        <v>653</v>
      </c>
      <c r="G263" s="248"/>
      <c r="H263" s="252">
        <v>17.850000000000001</v>
      </c>
      <c r="I263" s="253"/>
      <c r="J263" s="248"/>
      <c r="K263" s="248"/>
      <c r="L263" s="254"/>
      <c r="M263" s="255"/>
      <c r="N263" s="256"/>
      <c r="O263" s="256"/>
      <c r="P263" s="256"/>
      <c r="Q263" s="256"/>
      <c r="R263" s="256"/>
      <c r="S263" s="256"/>
      <c r="T263" s="257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8" t="s">
        <v>177</v>
      </c>
      <c r="AU263" s="258" t="s">
        <v>86</v>
      </c>
      <c r="AV263" s="13" t="s">
        <v>86</v>
      </c>
      <c r="AW263" s="13" t="s">
        <v>4</v>
      </c>
      <c r="AX263" s="13" t="s">
        <v>84</v>
      </c>
      <c r="AY263" s="258" t="s">
        <v>153</v>
      </c>
    </row>
    <row r="264" s="2" customFormat="1">
      <c r="A264" s="38"/>
      <c r="B264" s="39"/>
      <c r="C264" s="234" t="s">
        <v>386</v>
      </c>
      <c r="D264" s="234" t="s">
        <v>155</v>
      </c>
      <c r="E264" s="235" t="s">
        <v>448</v>
      </c>
      <c r="F264" s="236" t="s">
        <v>449</v>
      </c>
      <c r="G264" s="237" t="s">
        <v>171</v>
      </c>
      <c r="H264" s="238">
        <v>142.19999999999999</v>
      </c>
      <c r="I264" s="239"/>
      <c r="J264" s="240">
        <f>ROUND(I264*H264,2)</f>
        <v>0</v>
      </c>
      <c r="K264" s="236" t="s">
        <v>159</v>
      </c>
      <c r="L264" s="44"/>
      <c r="M264" s="241" t="s">
        <v>1</v>
      </c>
      <c r="N264" s="242" t="s">
        <v>41</v>
      </c>
      <c r="O264" s="91"/>
      <c r="P264" s="243">
        <f>O264*H264</f>
        <v>0</v>
      </c>
      <c r="Q264" s="243">
        <v>0.10095</v>
      </c>
      <c r="R264" s="243">
        <f>Q264*H264</f>
        <v>14.355089999999999</v>
      </c>
      <c r="S264" s="243">
        <v>0</v>
      </c>
      <c r="T264" s="244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45" t="s">
        <v>160</v>
      </c>
      <c r="AT264" s="245" t="s">
        <v>155</v>
      </c>
      <c r="AU264" s="245" t="s">
        <v>86</v>
      </c>
      <c r="AY264" s="17" t="s">
        <v>153</v>
      </c>
      <c r="BE264" s="246">
        <f>IF(N264="základní",J264,0)</f>
        <v>0</v>
      </c>
      <c r="BF264" s="246">
        <f>IF(N264="snížená",J264,0)</f>
        <v>0</v>
      </c>
      <c r="BG264" s="246">
        <f>IF(N264="zákl. přenesená",J264,0)</f>
        <v>0</v>
      </c>
      <c r="BH264" s="246">
        <f>IF(N264="sníž. přenesená",J264,0)</f>
        <v>0</v>
      </c>
      <c r="BI264" s="246">
        <f>IF(N264="nulová",J264,0)</f>
        <v>0</v>
      </c>
      <c r="BJ264" s="17" t="s">
        <v>84</v>
      </c>
      <c r="BK264" s="246">
        <f>ROUND(I264*H264,2)</f>
        <v>0</v>
      </c>
      <c r="BL264" s="17" t="s">
        <v>160</v>
      </c>
      <c r="BM264" s="245" t="s">
        <v>450</v>
      </c>
    </row>
    <row r="265" s="2" customFormat="1" ht="16.5" customHeight="1">
      <c r="A265" s="38"/>
      <c r="B265" s="39"/>
      <c r="C265" s="270" t="s">
        <v>390</v>
      </c>
      <c r="D265" s="270" t="s">
        <v>199</v>
      </c>
      <c r="E265" s="271" t="s">
        <v>453</v>
      </c>
      <c r="F265" s="272" t="s">
        <v>454</v>
      </c>
      <c r="G265" s="273" t="s">
        <v>171</v>
      </c>
      <c r="H265" s="274">
        <v>145.04400000000001</v>
      </c>
      <c r="I265" s="275"/>
      <c r="J265" s="276">
        <f>ROUND(I265*H265,2)</f>
        <v>0</v>
      </c>
      <c r="K265" s="272" t="s">
        <v>159</v>
      </c>
      <c r="L265" s="277"/>
      <c r="M265" s="278" t="s">
        <v>1</v>
      </c>
      <c r="N265" s="279" t="s">
        <v>41</v>
      </c>
      <c r="O265" s="91"/>
      <c r="P265" s="243">
        <f>O265*H265</f>
        <v>0</v>
      </c>
      <c r="Q265" s="243">
        <v>0.028000000000000001</v>
      </c>
      <c r="R265" s="243">
        <f>Q265*H265</f>
        <v>4.0612320000000004</v>
      </c>
      <c r="S265" s="243">
        <v>0</v>
      </c>
      <c r="T265" s="244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45" t="s">
        <v>194</v>
      </c>
      <c r="AT265" s="245" t="s">
        <v>199</v>
      </c>
      <c r="AU265" s="245" t="s">
        <v>86</v>
      </c>
      <c r="AY265" s="17" t="s">
        <v>153</v>
      </c>
      <c r="BE265" s="246">
        <f>IF(N265="základní",J265,0)</f>
        <v>0</v>
      </c>
      <c r="BF265" s="246">
        <f>IF(N265="snížená",J265,0)</f>
        <v>0</v>
      </c>
      <c r="BG265" s="246">
        <f>IF(N265="zákl. přenesená",J265,0)</f>
        <v>0</v>
      </c>
      <c r="BH265" s="246">
        <f>IF(N265="sníž. přenesená",J265,0)</f>
        <v>0</v>
      </c>
      <c r="BI265" s="246">
        <f>IF(N265="nulová",J265,0)</f>
        <v>0</v>
      </c>
      <c r="BJ265" s="17" t="s">
        <v>84</v>
      </c>
      <c r="BK265" s="246">
        <f>ROUND(I265*H265,2)</f>
        <v>0</v>
      </c>
      <c r="BL265" s="17" t="s">
        <v>160</v>
      </c>
      <c r="BM265" s="245" t="s">
        <v>455</v>
      </c>
    </row>
    <row r="266" s="13" customFormat="1">
      <c r="A266" s="13"/>
      <c r="B266" s="247"/>
      <c r="C266" s="248"/>
      <c r="D266" s="249" t="s">
        <v>177</v>
      </c>
      <c r="E266" s="250" t="s">
        <v>1</v>
      </c>
      <c r="F266" s="251" t="s">
        <v>654</v>
      </c>
      <c r="G266" s="248"/>
      <c r="H266" s="252">
        <v>142.19999999999999</v>
      </c>
      <c r="I266" s="253"/>
      <c r="J266" s="248"/>
      <c r="K266" s="248"/>
      <c r="L266" s="254"/>
      <c r="M266" s="255"/>
      <c r="N266" s="256"/>
      <c r="O266" s="256"/>
      <c r="P266" s="256"/>
      <c r="Q266" s="256"/>
      <c r="R266" s="256"/>
      <c r="S266" s="256"/>
      <c r="T266" s="257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8" t="s">
        <v>177</v>
      </c>
      <c r="AU266" s="258" t="s">
        <v>86</v>
      </c>
      <c r="AV266" s="13" t="s">
        <v>86</v>
      </c>
      <c r="AW266" s="13" t="s">
        <v>32</v>
      </c>
      <c r="AX266" s="13" t="s">
        <v>76</v>
      </c>
      <c r="AY266" s="258" t="s">
        <v>153</v>
      </c>
    </row>
    <row r="267" s="14" customFormat="1">
      <c r="A267" s="14"/>
      <c r="B267" s="259"/>
      <c r="C267" s="260"/>
      <c r="D267" s="249" t="s">
        <v>177</v>
      </c>
      <c r="E267" s="261" t="s">
        <v>1</v>
      </c>
      <c r="F267" s="262" t="s">
        <v>179</v>
      </c>
      <c r="G267" s="260"/>
      <c r="H267" s="263">
        <v>142.19999999999999</v>
      </c>
      <c r="I267" s="264"/>
      <c r="J267" s="260"/>
      <c r="K267" s="260"/>
      <c r="L267" s="265"/>
      <c r="M267" s="266"/>
      <c r="N267" s="267"/>
      <c r="O267" s="267"/>
      <c r="P267" s="267"/>
      <c r="Q267" s="267"/>
      <c r="R267" s="267"/>
      <c r="S267" s="267"/>
      <c r="T267" s="268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9" t="s">
        <v>177</v>
      </c>
      <c r="AU267" s="269" t="s">
        <v>86</v>
      </c>
      <c r="AV267" s="14" t="s">
        <v>160</v>
      </c>
      <c r="AW267" s="14" t="s">
        <v>32</v>
      </c>
      <c r="AX267" s="14" t="s">
        <v>84</v>
      </c>
      <c r="AY267" s="269" t="s">
        <v>153</v>
      </c>
    </row>
    <row r="268" s="13" customFormat="1">
      <c r="A268" s="13"/>
      <c r="B268" s="247"/>
      <c r="C268" s="248"/>
      <c r="D268" s="249" t="s">
        <v>177</v>
      </c>
      <c r="E268" s="248"/>
      <c r="F268" s="251" t="s">
        <v>655</v>
      </c>
      <c r="G268" s="248"/>
      <c r="H268" s="252">
        <v>145.04400000000001</v>
      </c>
      <c r="I268" s="253"/>
      <c r="J268" s="248"/>
      <c r="K268" s="248"/>
      <c r="L268" s="254"/>
      <c r="M268" s="255"/>
      <c r="N268" s="256"/>
      <c r="O268" s="256"/>
      <c r="P268" s="256"/>
      <c r="Q268" s="256"/>
      <c r="R268" s="256"/>
      <c r="S268" s="256"/>
      <c r="T268" s="257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8" t="s">
        <v>177</v>
      </c>
      <c r="AU268" s="258" t="s">
        <v>86</v>
      </c>
      <c r="AV268" s="13" t="s">
        <v>86</v>
      </c>
      <c r="AW268" s="13" t="s">
        <v>4</v>
      </c>
      <c r="AX268" s="13" t="s">
        <v>84</v>
      </c>
      <c r="AY268" s="258" t="s">
        <v>153</v>
      </c>
    </row>
    <row r="269" s="2" customFormat="1">
      <c r="A269" s="38"/>
      <c r="B269" s="39"/>
      <c r="C269" s="234" t="s">
        <v>394</v>
      </c>
      <c r="D269" s="234" t="s">
        <v>155</v>
      </c>
      <c r="E269" s="235" t="s">
        <v>458</v>
      </c>
      <c r="F269" s="236" t="s">
        <v>459</v>
      </c>
      <c r="G269" s="237" t="s">
        <v>171</v>
      </c>
      <c r="H269" s="238">
        <v>198.80000000000001</v>
      </c>
      <c r="I269" s="239"/>
      <c r="J269" s="240">
        <f>ROUND(I269*H269,2)</f>
        <v>0</v>
      </c>
      <c r="K269" s="236" t="s">
        <v>159</v>
      </c>
      <c r="L269" s="44"/>
      <c r="M269" s="241" t="s">
        <v>1</v>
      </c>
      <c r="N269" s="242" t="s">
        <v>41</v>
      </c>
      <c r="O269" s="91"/>
      <c r="P269" s="243">
        <f>O269*H269</f>
        <v>0</v>
      </c>
      <c r="Q269" s="243">
        <v>9.0000000000000006E-05</v>
      </c>
      <c r="R269" s="243">
        <f>Q269*H269</f>
        <v>0.017892000000000002</v>
      </c>
      <c r="S269" s="243">
        <v>0</v>
      </c>
      <c r="T269" s="244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45" t="s">
        <v>160</v>
      </c>
      <c r="AT269" s="245" t="s">
        <v>155</v>
      </c>
      <c r="AU269" s="245" t="s">
        <v>86</v>
      </c>
      <c r="AY269" s="17" t="s">
        <v>153</v>
      </c>
      <c r="BE269" s="246">
        <f>IF(N269="základní",J269,0)</f>
        <v>0</v>
      </c>
      <c r="BF269" s="246">
        <f>IF(N269="snížená",J269,0)</f>
        <v>0</v>
      </c>
      <c r="BG269" s="246">
        <f>IF(N269="zákl. přenesená",J269,0)</f>
        <v>0</v>
      </c>
      <c r="BH269" s="246">
        <f>IF(N269="sníž. přenesená",J269,0)</f>
        <v>0</v>
      </c>
      <c r="BI269" s="246">
        <f>IF(N269="nulová",J269,0)</f>
        <v>0</v>
      </c>
      <c r="BJ269" s="17" t="s">
        <v>84</v>
      </c>
      <c r="BK269" s="246">
        <f>ROUND(I269*H269,2)</f>
        <v>0</v>
      </c>
      <c r="BL269" s="17" t="s">
        <v>160</v>
      </c>
      <c r="BM269" s="245" t="s">
        <v>460</v>
      </c>
    </row>
    <row r="270" s="13" customFormat="1">
      <c r="A270" s="13"/>
      <c r="B270" s="247"/>
      <c r="C270" s="248"/>
      <c r="D270" s="249" t="s">
        <v>177</v>
      </c>
      <c r="E270" s="250" t="s">
        <v>1</v>
      </c>
      <c r="F270" s="251" t="s">
        <v>656</v>
      </c>
      <c r="G270" s="248"/>
      <c r="H270" s="252">
        <v>198.80000000000001</v>
      </c>
      <c r="I270" s="253"/>
      <c r="J270" s="248"/>
      <c r="K270" s="248"/>
      <c r="L270" s="254"/>
      <c r="M270" s="255"/>
      <c r="N270" s="256"/>
      <c r="O270" s="256"/>
      <c r="P270" s="256"/>
      <c r="Q270" s="256"/>
      <c r="R270" s="256"/>
      <c r="S270" s="256"/>
      <c r="T270" s="257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8" t="s">
        <v>177</v>
      </c>
      <c r="AU270" s="258" t="s">
        <v>86</v>
      </c>
      <c r="AV270" s="13" t="s">
        <v>86</v>
      </c>
      <c r="AW270" s="13" t="s">
        <v>32</v>
      </c>
      <c r="AX270" s="13" t="s">
        <v>76</v>
      </c>
      <c r="AY270" s="258" t="s">
        <v>153</v>
      </c>
    </row>
    <row r="271" s="14" customFormat="1">
      <c r="A271" s="14"/>
      <c r="B271" s="259"/>
      <c r="C271" s="260"/>
      <c r="D271" s="249" t="s">
        <v>177</v>
      </c>
      <c r="E271" s="261" t="s">
        <v>1</v>
      </c>
      <c r="F271" s="262" t="s">
        <v>179</v>
      </c>
      <c r="G271" s="260"/>
      <c r="H271" s="263">
        <v>198.80000000000001</v>
      </c>
      <c r="I271" s="264"/>
      <c r="J271" s="260"/>
      <c r="K271" s="260"/>
      <c r="L271" s="265"/>
      <c r="M271" s="266"/>
      <c r="N271" s="267"/>
      <c r="O271" s="267"/>
      <c r="P271" s="267"/>
      <c r="Q271" s="267"/>
      <c r="R271" s="267"/>
      <c r="S271" s="267"/>
      <c r="T271" s="268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9" t="s">
        <v>177</v>
      </c>
      <c r="AU271" s="269" t="s">
        <v>86</v>
      </c>
      <c r="AV271" s="14" t="s">
        <v>160</v>
      </c>
      <c r="AW271" s="14" t="s">
        <v>32</v>
      </c>
      <c r="AX271" s="14" t="s">
        <v>84</v>
      </c>
      <c r="AY271" s="269" t="s">
        <v>153</v>
      </c>
    </row>
    <row r="272" s="2" customFormat="1" ht="16.5" customHeight="1">
      <c r="A272" s="38"/>
      <c r="B272" s="39"/>
      <c r="C272" s="234" t="s">
        <v>398</v>
      </c>
      <c r="D272" s="234" t="s">
        <v>155</v>
      </c>
      <c r="E272" s="235" t="s">
        <v>463</v>
      </c>
      <c r="F272" s="236" t="s">
        <v>464</v>
      </c>
      <c r="G272" s="237" t="s">
        <v>171</v>
      </c>
      <c r="H272" s="238">
        <v>198.80000000000001</v>
      </c>
      <c r="I272" s="239"/>
      <c r="J272" s="240">
        <f>ROUND(I272*H272,2)</f>
        <v>0</v>
      </c>
      <c r="K272" s="236" t="s">
        <v>159</v>
      </c>
      <c r="L272" s="44"/>
      <c r="M272" s="241" t="s">
        <v>1</v>
      </c>
      <c r="N272" s="242" t="s">
        <v>41</v>
      </c>
      <c r="O272" s="91"/>
      <c r="P272" s="243">
        <f>O272*H272</f>
        <v>0</v>
      </c>
      <c r="Q272" s="243">
        <v>0</v>
      </c>
      <c r="R272" s="243">
        <f>Q272*H272</f>
        <v>0</v>
      </c>
      <c r="S272" s="243">
        <v>0</v>
      </c>
      <c r="T272" s="244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45" t="s">
        <v>160</v>
      </c>
      <c r="AT272" s="245" t="s">
        <v>155</v>
      </c>
      <c r="AU272" s="245" t="s">
        <v>86</v>
      </c>
      <c r="AY272" s="17" t="s">
        <v>153</v>
      </c>
      <c r="BE272" s="246">
        <f>IF(N272="základní",J272,0)</f>
        <v>0</v>
      </c>
      <c r="BF272" s="246">
        <f>IF(N272="snížená",J272,0)</f>
        <v>0</v>
      </c>
      <c r="BG272" s="246">
        <f>IF(N272="zákl. přenesená",J272,0)</f>
        <v>0</v>
      </c>
      <c r="BH272" s="246">
        <f>IF(N272="sníž. přenesená",J272,0)</f>
        <v>0</v>
      </c>
      <c r="BI272" s="246">
        <f>IF(N272="nulová",J272,0)</f>
        <v>0</v>
      </c>
      <c r="BJ272" s="17" t="s">
        <v>84</v>
      </c>
      <c r="BK272" s="246">
        <f>ROUND(I272*H272,2)</f>
        <v>0</v>
      </c>
      <c r="BL272" s="17" t="s">
        <v>160</v>
      </c>
      <c r="BM272" s="245" t="s">
        <v>465</v>
      </c>
    </row>
    <row r="273" s="13" customFormat="1">
      <c r="A273" s="13"/>
      <c r="B273" s="247"/>
      <c r="C273" s="248"/>
      <c r="D273" s="249" t="s">
        <v>177</v>
      </c>
      <c r="E273" s="250" t="s">
        <v>1</v>
      </c>
      <c r="F273" s="251" t="s">
        <v>657</v>
      </c>
      <c r="G273" s="248"/>
      <c r="H273" s="252">
        <v>198.80000000000001</v>
      </c>
      <c r="I273" s="253"/>
      <c r="J273" s="248"/>
      <c r="K273" s="248"/>
      <c r="L273" s="254"/>
      <c r="M273" s="255"/>
      <c r="N273" s="256"/>
      <c r="O273" s="256"/>
      <c r="P273" s="256"/>
      <c r="Q273" s="256"/>
      <c r="R273" s="256"/>
      <c r="S273" s="256"/>
      <c r="T273" s="257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8" t="s">
        <v>177</v>
      </c>
      <c r="AU273" s="258" t="s">
        <v>86</v>
      </c>
      <c r="AV273" s="13" t="s">
        <v>86</v>
      </c>
      <c r="AW273" s="13" t="s">
        <v>32</v>
      </c>
      <c r="AX273" s="13" t="s">
        <v>76</v>
      </c>
      <c r="AY273" s="258" t="s">
        <v>153</v>
      </c>
    </row>
    <row r="274" s="14" customFormat="1">
      <c r="A274" s="14"/>
      <c r="B274" s="259"/>
      <c r="C274" s="260"/>
      <c r="D274" s="249" t="s">
        <v>177</v>
      </c>
      <c r="E274" s="261" t="s">
        <v>1</v>
      </c>
      <c r="F274" s="262" t="s">
        <v>179</v>
      </c>
      <c r="G274" s="260"/>
      <c r="H274" s="263">
        <v>198.80000000000001</v>
      </c>
      <c r="I274" s="264"/>
      <c r="J274" s="260"/>
      <c r="K274" s="260"/>
      <c r="L274" s="265"/>
      <c r="M274" s="266"/>
      <c r="N274" s="267"/>
      <c r="O274" s="267"/>
      <c r="P274" s="267"/>
      <c r="Q274" s="267"/>
      <c r="R274" s="267"/>
      <c r="S274" s="267"/>
      <c r="T274" s="268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9" t="s">
        <v>177</v>
      </c>
      <c r="AU274" s="269" t="s">
        <v>86</v>
      </c>
      <c r="AV274" s="14" t="s">
        <v>160</v>
      </c>
      <c r="AW274" s="14" t="s">
        <v>32</v>
      </c>
      <c r="AX274" s="14" t="s">
        <v>84</v>
      </c>
      <c r="AY274" s="269" t="s">
        <v>153</v>
      </c>
    </row>
    <row r="275" s="2" customFormat="1" ht="16.5" customHeight="1">
      <c r="A275" s="38"/>
      <c r="B275" s="39"/>
      <c r="C275" s="234" t="s">
        <v>402</v>
      </c>
      <c r="D275" s="234" t="s">
        <v>155</v>
      </c>
      <c r="E275" s="235" t="s">
        <v>467</v>
      </c>
      <c r="F275" s="236" t="s">
        <v>468</v>
      </c>
      <c r="G275" s="237" t="s">
        <v>104</v>
      </c>
      <c r="H275" s="238">
        <v>77.599999999999994</v>
      </c>
      <c r="I275" s="239"/>
      <c r="J275" s="240">
        <f>ROUND(I275*H275,2)</f>
        <v>0</v>
      </c>
      <c r="K275" s="236" t="s">
        <v>159</v>
      </c>
      <c r="L275" s="44"/>
      <c r="M275" s="241" t="s">
        <v>1</v>
      </c>
      <c r="N275" s="242" t="s">
        <v>41</v>
      </c>
      <c r="O275" s="91"/>
      <c r="P275" s="243">
        <f>O275*H275</f>
        <v>0</v>
      </c>
      <c r="Q275" s="243">
        <v>0</v>
      </c>
      <c r="R275" s="243">
        <f>Q275*H275</f>
        <v>0</v>
      </c>
      <c r="S275" s="243">
        <v>0</v>
      </c>
      <c r="T275" s="244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45" t="s">
        <v>160</v>
      </c>
      <c r="AT275" s="245" t="s">
        <v>155</v>
      </c>
      <c r="AU275" s="245" t="s">
        <v>86</v>
      </c>
      <c r="AY275" s="17" t="s">
        <v>153</v>
      </c>
      <c r="BE275" s="246">
        <f>IF(N275="základní",J275,0)</f>
        <v>0</v>
      </c>
      <c r="BF275" s="246">
        <f>IF(N275="snížená",J275,0)</f>
        <v>0</v>
      </c>
      <c r="BG275" s="246">
        <f>IF(N275="zákl. přenesená",J275,0)</f>
        <v>0</v>
      </c>
      <c r="BH275" s="246">
        <f>IF(N275="sníž. přenesená",J275,0)</f>
        <v>0</v>
      </c>
      <c r="BI275" s="246">
        <f>IF(N275="nulová",J275,0)</f>
        <v>0</v>
      </c>
      <c r="BJ275" s="17" t="s">
        <v>84</v>
      </c>
      <c r="BK275" s="246">
        <f>ROUND(I275*H275,2)</f>
        <v>0</v>
      </c>
      <c r="BL275" s="17" t="s">
        <v>160</v>
      </c>
      <c r="BM275" s="245" t="s">
        <v>469</v>
      </c>
    </row>
    <row r="276" s="2" customFormat="1" ht="16.5" customHeight="1">
      <c r="A276" s="38"/>
      <c r="B276" s="39"/>
      <c r="C276" s="234" t="s">
        <v>407</v>
      </c>
      <c r="D276" s="234" t="s">
        <v>155</v>
      </c>
      <c r="E276" s="235" t="s">
        <v>471</v>
      </c>
      <c r="F276" s="236" t="s">
        <v>472</v>
      </c>
      <c r="G276" s="237" t="s">
        <v>183</v>
      </c>
      <c r="H276" s="238">
        <v>1.25</v>
      </c>
      <c r="I276" s="239"/>
      <c r="J276" s="240">
        <f>ROUND(I276*H276,2)</f>
        <v>0</v>
      </c>
      <c r="K276" s="236" t="s">
        <v>159</v>
      </c>
      <c r="L276" s="44"/>
      <c r="M276" s="241" t="s">
        <v>1</v>
      </c>
      <c r="N276" s="242" t="s">
        <v>41</v>
      </c>
      <c r="O276" s="91"/>
      <c r="P276" s="243">
        <f>O276*H276</f>
        <v>0</v>
      </c>
      <c r="Q276" s="243">
        <v>0</v>
      </c>
      <c r="R276" s="243">
        <f>Q276*H276</f>
        <v>0</v>
      </c>
      <c r="S276" s="243">
        <v>2</v>
      </c>
      <c r="T276" s="244">
        <f>S276*H276</f>
        <v>2.5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45" t="s">
        <v>160</v>
      </c>
      <c r="AT276" s="245" t="s">
        <v>155</v>
      </c>
      <c r="AU276" s="245" t="s">
        <v>86</v>
      </c>
      <c r="AY276" s="17" t="s">
        <v>153</v>
      </c>
      <c r="BE276" s="246">
        <f>IF(N276="základní",J276,0)</f>
        <v>0</v>
      </c>
      <c r="BF276" s="246">
        <f>IF(N276="snížená",J276,0)</f>
        <v>0</v>
      </c>
      <c r="BG276" s="246">
        <f>IF(N276="zákl. přenesená",J276,0)</f>
        <v>0</v>
      </c>
      <c r="BH276" s="246">
        <f>IF(N276="sníž. přenesená",J276,0)</f>
        <v>0</v>
      </c>
      <c r="BI276" s="246">
        <f>IF(N276="nulová",J276,0)</f>
        <v>0</v>
      </c>
      <c r="BJ276" s="17" t="s">
        <v>84</v>
      </c>
      <c r="BK276" s="246">
        <f>ROUND(I276*H276,2)</f>
        <v>0</v>
      </c>
      <c r="BL276" s="17" t="s">
        <v>160</v>
      </c>
      <c r="BM276" s="245" t="s">
        <v>658</v>
      </c>
    </row>
    <row r="277" s="13" customFormat="1">
      <c r="A277" s="13"/>
      <c r="B277" s="247"/>
      <c r="C277" s="248"/>
      <c r="D277" s="249" t="s">
        <v>177</v>
      </c>
      <c r="E277" s="250" t="s">
        <v>1</v>
      </c>
      <c r="F277" s="251" t="s">
        <v>659</v>
      </c>
      <c r="G277" s="248"/>
      <c r="H277" s="252">
        <v>1.25</v>
      </c>
      <c r="I277" s="253"/>
      <c r="J277" s="248"/>
      <c r="K277" s="248"/>
      <c r="L277" s="254"/>
      <c r="M277" s="255"/>
      <c r="N277" s="256"/>
      <c r="O277" s="256"/>
      <c r="P277" s="256"/>
      <c r="Q277" s="256"/>
      <c r="R277" s="256"/>
      <c r="S277" s="256"/>
      <c r="T277" s="257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8" t="s">
        <v>177</v>
      </c>
      <c r="AU277" s="258" t="s">
        <v>86</v>
      </c>
      <c r="AV277" s="13" t="s">
        <v>86</v>
      </c>
      <c r="AW277" s="13" t="s">
        <v>32</v>
      </c>
      <c r="AX277" s="13" t="s">
        <v>76</v>
      </c>
      <c r="AY277" s="258" t="s">
        <v>153</v>
      </c>
    </row>
    <row r="278" s="14" customFormat="1">
      <c r="A278" s="14"/>
      <c r="B278" s="259"/>
      <c r="C278" s="260"/>
      <c r="D278" s="249" t="s">
        <v>177</v>
      </c>
      <c r="E278" s="261" t="s">
        <v>1</v>
      </c>
      <c r="F278" s="262" t="s">
        <v>179</v>
      </c>
      <c r="G278" s="260"/>
      <c r="H278" s="263">
        <v>1.25</v>
      </c>
      <c r="I278" s="264"/>
      <c r="J278" s="260"/>
      <c r="K278" s="260"/>
      <c r="L278" s="265"/>
      <c r="M278" s="266"/>
      <c r="N278" s="267"/>
      <c r="O278" s="267"/>
      <c r="P278" s="267"/>
      <c r="Q278" s="267"/>
      <c r="R278" s="267"/>
      <c r="S278" s="267"/>
      <c r="T278" s="268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9" t="s">
        <v>177</v>
      </c>
      <c r="AU278" s="269" t="s">
        <v>86</v>
      </c>
      <c r="AV278" s="14" t="s">
        <v>160</v>
      </c>
      <c r="AW278" s="14" t="s">
        <v>32</v>
      </c>
      <c r="AX278" s="14" t="s">
        <v>84</v>
      </c>
      <c r="AY278" s="269" t="s">
        <v>153</v>
      </c>
    </row>
    <row r="279" s="2" customFormat="1">
      <c r="A279" s="38"/>
      <c r="B279" s="39"/>
      <c r="C279" s="234" t="s">
        <v>412</v>
      </c>
      <c r="D279" s="234" t="s">
        <v>155</v>
      </c>
      <c r="E279" s="235" t="s">
        <v>660</v>
      </c>
      <c r="F279" s="236" t="s">
        <v>661</v>
      </c>
      <c r="G279" s="237" t="s">
        <v>183</v>
      </c>
      <c r="H279" s="238">
        <v>0.75</v>
      </c>
      <c r="I279" s="239"/>
      <c r="J279" s="240">
        <f>ROUND(I279*H279,2)</f>
        <v>0</v>
      </c>
      <c r="K279" s="236" t="s">
        <v>159</v>
      </c>
      <c r="L279" s="44"/>
      <c r="M279" s="241" t="s">
        <v>1</v>
      </c>
      <c r="N279" s="242" t="s">
        <v>41</v>
      </c>
      <c r="O279" s="91"/>
      <c r="P279" s="243">
        <f>O279*H279</f>
        <v>0</v>
      </c>
      <c r="Q279" s="243">
        <v>0</v>
      </c>
      <c r="R279" s="243">
        <f>Q279*H279</f>
        <v>0</v>
      </c>
      <c r="S279" s="243">
        <v>2.5</v>
      </c>
      <c r="T279" s="244">
        <f>S279*H279</f>
        <v>1.875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45" t="s">
        <v>160</v>
      </c>
      <c r="AT279" s="245" t="s">
        <v>155</v>
      </c>
      <c r="AU279" s="245" t="s">
        <v>86</v>
      </c>
      <c r="AY279" s="17" t="s">
        <v>153</v>
      </c>
      <c r="BE279" s="246">
        <f>IF(N279="základní",J279,0)</f>
        <v>0</v>
      </c>
      <c r="BF279" s="246">
        <f>IF(N279="snížená",J279,0)</f>
        <v>0</v>
      </c>
      <c r="BG279" s="246">
        <f>IF(N279="zákl. přenesená",J279,0)</f>
        <v>0</v>
      </c>
      <c r="BH279" s="246">
        <f>IF(N279="sníž. přenesená",J279,0)</f>
        <v>0</v>
      </c>
      <c r="BI279" s="246">
        <f>IF(N279="nulová",J279,0)</f>
        <v>0</v>
      </c>
      <c r="BJ279" s="17" t="s">
        <v>84</v>
      </c>
      <c r="BK279" s="246">
        <f>ROUND(I279*H279,2)</f>
        <v>0</v>
      </c>
      <c r="BL279" s="17" t="s">
        <v>160</v>
      </c>
      <c r="BM279" s="245" t="s">
        <v>662</v>
      </c>
    </row>
    <row r="280" s="13" customFormat="1">
      <c r="A280" s="13"/>
      <c r="B280" s="247"/>
      <c r="C280" s="248"/>
      <c r="D280" s="249" t="s">
        <v>177</v>
      </c>
      <c r="E280" s="250" t="s">
        <v>1</v>
      </c>
      <c r="F280" s="251" t="s">
        <v>663</v>
      </c>
      <c r="G280" s="248"/>
      <c r="H280" s="252">
        <v>0.75</v>
      </c>
      <c r="I280" s="253"/>
      <c r="J280" s="248"/>
      <c r="K280" s="248"/>
      <c r="L280" s="254"/>
      <c r="M280" s="255"/>
      <c r="N280" s="256"/>
      <c r="O280" s="256"/>
      <c r="P280" s="256"/>
      <c r="Q280" s="256"/>
      <c r="R280" s="256"/>
      <c r="S280" s="256"/>
      <c r="T280" s="257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8" t="s">
        <v>177</v>
      </c>
      <c r="AU280" s="258" t="s">
        <v>86</v>
      </c>
      <c r="AV280" s="13" t="s">
        <v>86</v>
      </c>
      <c r="AW280" s="13" t="s">
        <v>32</v>
      </c>
      <c r="AX280" s="13" t="s">
        <v>76</v>
      </c>
      <c r="AY280" s="258" t="s">
        <v>153</v>
      </c>
    </row>
    <row r="281" s="14" customFormat="1">
      <c r="A281" s="14"/>
      <c r="B281" s="259"/>
      <c r="C281" s="260"/>
      <c r="D281" s="249" t="s">
        <v>177</v>
      </c>
      <c r="E281" s="261" t="s">
        <v>1</v>
      </c>
      <c r="F281" s="262" t="s">
        <v>179</v>
      </c>
      <c r="G281" s="260"/>
      <c r="H281" s="263">
        <v>0.75</v>
      </c>
      <c r="I281" s="264"/>
      <c r="J281" s="260"/>
      <c r="K281" s="260"/>
      <c r="L281" s="265"/>
      <c r="M281" s="266"/>
      <c r="N281" s="267"/>
      <c r="O281" s="267"/>
      <c r="P281" s="267"/>
      <c r="Q281" s="267"/>
      <c r="R281" s="267"/>
      <c r="S281" s="267"/>
      <c r="T281" s="268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9" t="s">
        <v>177</v>
      </c>
      <c r="AU281" s="269" t="s">
        <v>86</v>
      </c>
      <c r="AV281" s="14" t="s">
        <v>160</v>
      </c>
      <c r="AW281" s="14" t="s">
        <v>32</v>
      </c>
      <c r="AX281" s="14" t="s">
        <v>84</v>
      </c>
      <c r="AY281" s="269" t="s">
        <v>153</v>
      </c>
    </row>
    <row r="282" s="12" customFormat="1" ht="22.8" customHeight="1">
      <c r="A282" s="12"/>
      <c r="B282" s="218"/>
      <c r="C282" s="219"/>
      <c r="D282" s="220" t="s">
        <v>75</v>
      </c>
      <c r="E282" s="232" t="s">
        <v>489</v>
      </c>
      <c r="F282" s="232" t="s">
        <v>490</v>
      </c>
      <c r="G282" s="219"/>
      <c r="H282" s="219"/>
      <c r="I282" s="222"/>
      <c r="J282" s="233">
        <f>BK282</f>
        <v>0</v>
      </c>
      <c r="K282" s="219"/>
      <c r="L282" s="224"/>
      <c r="M282" s="225"/>
      <c r="N282" s="226"/>
      <c r="O282" s="226"/>
      <c r="P282" s="227">
        <f>SUM(P283:P287)</f>
        <v>0</v>
      </c>
      <c r="Q282" s="226"/>
      <c r="R282" s="227">
        <f>SUM(R283:R287)</f>
        <v>0</v>
      </c>
      <c r="S282" s="226"/>
      <c r="T282" s="228">
        <f>SUM(T283:T287)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29" t="s">
        <v>84</v>
      </c>
      <c r="AT282" s="230" t="s">
        <v>75</v>
      </c>
      <c r="AU282" s="230" t="s">
        <v>84</v>
      </c>
      <c r="AY282" s="229" t="s">
        <v>153</v>
      </c>
      <c r="BK282" s="231">
        <f>SUM(BK283:BK287)</f>
        <v>0</v>
      </c>
    </row>
    <row r="283" s="2" customFormat="1" ht="21.75" customHeight="1">
      <c r="A283" s="38"/>
      <c r="B283" s="39"/>
      <c r="C283" s="234" t="s">
        <v>417</v>
      </c>
      <c r="D283" s="234" t="s">
        <v>155</v>
      </c>
      <c r="E283" s="235" t="s">
        <v>501</v>
      </c>
      <c r="F283" s="236" t="s">
        <v>502</v>
      </c>
      <c r="G283" s="237" t="s">
        <v>211</v>
      </c>
      <c r="H283" s="238">
        <v>72.792000000000002</v>
      </c>
      <c r="I283" s="239"/>
      <c r="J283" s="240">
        <f>ROUND(I283*H283,2)</f>
        <v>0</v>
      </c>
      <c r="K283" s="236" t="s">
        <v>159</v>
      </c>
      <c r="L283" s="44"/>
      <c r="M283" s="241" t="s">
        <v>1</v>
      </c>
      <c r="N283" s="242" t="s">
        <v>41</v>
      </c>
      <c r="O283" s="91"/>
      <c r="P283" s="243">
        <f>O283*H283</f>
        <v>0</v>
      </c>
      <c r="Q283" s="243">
        <v>0</v>
      </c>
      <c r="R283" s="243">
        <f>Q283*H283</f>
        <v>0</v>
      </c>
      <c r="S283" s="243">
        <v>0</v>
      </c>
      <c r="T283" s="244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45" t="s">
        <v>160</v>
      </c>
      <c r="AT283" s="245" t="s">
        <v>155</v>
      </c>
      <c r="AU283" s="245" t="s">
        <v>86</v>
      </c>
      <c r="AY283" s="17" t="s">
        <v>153</v>
      </c>
      <c r="BE283" s="246">
        <f>IF(N283="základní",J283,0)</f>
        <v>0</v>
      </c>
      <c r="BF283" s="246">
        <f>IF(N283="snížená",J283,0)</f>
        <v>0</v>
      </c>
      <c r="BG283" s="246">
        <f>IF(N283="zákl. přenesená",J283,0)</f>
        <v>0</v>
      </c>
      <c r="BH283" s="246">
        <f>IF(N283="sníž. přenesená",J283,0)</f>
        <v>0</v>
      </c>
      <c r="BI283" s="246">
        <f>IF(N283="nulová",J283,0)</f>
        <v>0</v>
      </c>
      <c r="BJ283" s="17" t="s">
        <v>84</v>
      </c>
      <c r="BK283" s="246">
        <f>ROUND(I283*H283,2)</f>
        <v>0</v>
      </c>
      <c r="BL283" s="17" t="s">
        <v>160</v>
      </c>
      <c r="BM283" s="245" t="s">
        <v>503</v>
      </c>
    </row>
    <row r="284" s="2" customFormat="1">
      <c r="A284" s="38"/>
      <c r="B284" s="39"/>
      <c r="C284" s="234" t="s">
        <v>422</v>
      </c>
      <c r="D284" s="234" t="s">
        <v>155</v>
      </c>
      <c r="E284" s="235" t="s">
        <v>505</v>
      </c>
      <c r="F284" s="236" t="s">
        <v>506</v>
      </c>
      <c r="G284" s="237" t="s">
        <v>211</v>
      </c>
      <c r="H284" s="238">
        <v>1383.048</v>
      </c>
      <c r="I284" s="239"/>
      <c r="J284" s="240">
        <f>ROUND(I284*H284,2)</f>
        <v>0</v>
      </c>
      <c r="K284" s="236" t="s">
        <v>159</v>
      </c>
      <c r="L284" s="44"/>
      <c r="M284" s="241" t="s">
        <v>1</v>
      </c>
      <c r="N284" s="242" t="s">
        <v>41</v>
      </c>
      <c r="O284" s="91"/>
      <c r="P284" s="243">
        <f>O284*H284</f>
        <v>0</v>
      </c>
      <c r="Q284" s="243">
        <v>0</v>
      </c>
      <c r="R284" s="243">
        <f>Q284*H284</f>
        <v>0</v>
      </c>
      <c r="S284" s="243">
        <v>0</v>
      </c>
      <c r="T284" s="244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45" t="s">
        <v>160</v>
      </c>
      <c r="AT284" s="245" t="s">
        <v>155</v>
      </c>
      <c r="AU284" s="245" t="s">
        <v>86</v>
      </c>
      <c r="AY284" s="17" t="s">
        <v>153</v>
      </c>
      <c r="BE284" s="246">
        <f>IF(N284="základní",J284,0)</f>
        <v>0</v>
      </c>
      <c r="BF284" s="246">
        <f>IF(N284="snížená",J284,0)</f>
        <v>0</v>
      </c>
      <c r="BG284" s="246">
        <f>IF(N284="zákl. přenesená",J284,0)</f>
        <v>0</v>
      </c>
      <c r="BH284" s="246">
        <f>IF(N284="sníž. přenesená",J284,0)</f>
        <v>0</v>
      </c>
      <c r="BI284" s="246">
        <f>IF(N284="nulová",J284,0)</f>
        <v>0</v>
      </c>
      <c r="BJ284" s="17" t="s">
        <v>84</v>
      </c>
      <c r="BK284" s="246">
        <f>ROUND(I284*H284,2)</f>
        <v>0</v>
      </c>
      <c r="BL284" s="17" t="s">
        <v>160</v>
      </c>
      <c r="BM284" s="245" t="s">
        <v>507</v>
      </c>
    </row>
    <row r="285" s="13" customFormat="1">
      <c r="A285" s="13"/>
      <c r="B285" s="247"/>
      <c r="C285" s="248"/>
      <c r="D285" s="249" t="s">
        <v>177</v>
      </c>
      <c r="E285" s="248"/>
      <c r="F285" s="251" t="s">
        <v>664</v>
      </c>
      <c r="G285" s="248"/>
      <c r="H285" s="252">
        <v>1383.048</v>
      </c>
      <c r="I285" s="253"/>
      <c r="J285" s="248"/>
      <c r="K285" s="248"/>
      <c r="L285" s="254"/>
      <c r="M285" s="255"/>
      <c r="N285" s="256"/>
      <c r="O285" s="256"/>
      <c r="P285" s="256"/>
      <c r="Q285" s="256"/>
      <c r="R285" s="256"/>
      <c r="S285" s="256"/>
      <c r="T285" s="257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8" t="s">
        <v>177</v>
      </c>
      <c r="AU285" s="258" t="s">
        <v>86</v>
      </c>
      <c r="AV285" s="13" t="s">
        <v>86</v>
      </c>
      <c r="AW285" s="13" t="s">
        <v>4</v>
      </c>
      <c r="AX285" s="13" t="s">
        <v>84</v>
      </c>
      <c r="AY285" s="258" t="s">
        <v>153</v>
      </c>
    </row>
    <row r="286" s="2" customFormat="1">
      <c r="A286" s="38"/>
      <c r="B286" s="39"/>
      <c r="C286" s="234" t="s">
        <v>428</v>
      </c>
      <c r="D286" s="234" t="s">
        <v>155</v>
      </c>
      <c r="E286" s="235" t="s">
        <v>511</v>
      </c>
      <c r="F286" s="236" t="s">
        <v>512</v>
      </c>
      <c r="G286" s="237" t="s">
        <v>211</v>
      </c>
      <c r="H286" s="238">
        <v>66.793999999999997</v>
      </c>
      <c r="I286" s="239"/>
      <c r="J286" s="240">
        <f>ROUND(I286*H286,2)</f>
        <v>0</v>
      </c>
      <c r="K286" s="236" t="s">
        <v>159</v>
      </c>
      <c r="L286" s="44"/>
      <c r="M286" s="241" t="s">
        <v>1</v>
      </c>
      <c r="N286" s="242" t="s">
        <v>41</v>
      </c>
      <c r="O286" s="91"/>
      <c r="P286" s="243">
        <f>O286*H286</f>
        <v>0</v>
      </c>
      <c r="Q286" s="243">
        <v>0</v>
      </c>
      <c r="R286" s="243">
        <f>Q286*H286</f>
        <v>0</v>
      </c>
      <c r="S286" s="243">
        <v>0</v>
      </c>
      <c r="T286" s="244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45" t="s">
        <v>160</v>
      </c>
      <c r="AT286" s="245" t="s">
        <v>155</v>
      </c>
      <c r="AU286" s="245" t="s">
        <v>86</v>
      </c>
      <c r="AY286" s="17" t="s">
        <v>153</v>
      </c>
      <c r="BE286" s="246">
        <f>IF(N286="základní",J286,0)</f>
        <v>0</v>
      </c>
      <c r="BF286" s="246">
        <f>IF(N286="snížená",J286,0)</f>
        <v>0</v>
      </c>
      <c r="BG286" s="246">
        <f>IF(N286="zákl. přenesená",J286,0)</f>
        <v>0</v>
      </c>
      <c r="BH286" s="246">
        <f>IF(N286="sníž. přenesená",J286,0)</f>
        <v>0</v>
      </c>
      <c r="BI286" s="246">
        <f>IF(N286="nulová",J286,0)</f>
        <v>0</v>
      </c>
      <c r="BJ286" s="17" t="s">
        <v>84</v>
      </c>
      <c r="BK286" s="246">
        <f>ROUND(I286*H286,2)</f>
        <v>0</v>
      </c>
      <c r="BL286" s="17" t="s">
        <v>160</v>
      </c>
      <c r="BM286" s="245" t="s">
        <v>513</v>
      </c>
    </row>
    <row r="287" s="2" customFormat="1" ht="44.25" customHeight="1">
      <c r="A287" s="38"/>
      <c r="B287" s="39"/>
      <c r="C287" s="234" t="s">
        <v>433</v>
      </c>
      <c r="D287" s="234" t="s">
        <v>155</v>
      </c>
      <c r="E287" s="235" t="s">
        <v>519</v>
      </c>
      <c r="F287" s="236" t="s">
        <v>520</v>
      </c>
      <c r="G287" s="237" t="s">
        <v>211</v>
      </c>
      <c r="H287" s="238">
        <v>66.793999999999997</v>
      </c>
      <c r="I287" s="239"/>
      <c r="J287" s="240">
        <f>ROUND(I287*H287,2)</f>
        <v>0</v>
      </c>
      <c r="K287" s="236" t="s">
        <v>159</v>
      </c>
      <c r="L287" s="44"/>
      <c r="M287" s="241" t="s">
        <v>1</v>
      </c>
      <c r="N287" s="242" t="s">
        <v>41</v>
      </c>
      <c r="O287" s="91"/>
      <c r="P287" s="243">
        <f>O287*H287</f>
        <v>0</v>
      </c>
      <c r="Q287" s="243">
        <v>0</v>
      </c>
      <c r="R287" s="243">
        <f>Q287*H287</f>
        <v>0</v>
      </c>
      <c r="S287" s="243">
        <v>0</v>
      </c>
      <c r="T287" s="244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45" t="s">
        <v>160</v>
      </c>
      <c r="AT287" s="245" t="s">
        <v>155</v>
      </c>
      <c r="AU287" s="245" t="s">
        <v>86</v>
      </c>
      <c r="AY287" s="17" t="s">
        <v>153</v>
      </c>
      <c r="BE287" s="246">
        <f>IF(N287="základní",J287,0)</f>
        <v>0</v>
      </c>
      <c r="BF287" s="246">
        <f>IF(N287="snížená",J287,0)</f>
        <v>0</v>
      </c>
      <c r="BG287" s="246">
        <f>IF(N287="zákl. přenesená",J287,0)</f>
        <v>0</v>
      </c>
      <c r="BH287" s="246">
        <f>IF(N287="sníž. přenesená",J287,0)</f>
        <v>0</v>
      </c>
      <c r="BI287" s="246">
        <f>IF(N287="nulová",J287,0)</f>
        <v>0</v>
      </c>
      <c r="BJ287" s="17" t="s">
        <v>84</v>
      </c>
      <c r="BK287" s="246">
        <f>ROUND(I287*H287,2)</f>
        <v>0</v>
      </c>
      <c r="BL287" s="17" t="s">
        <v>160</v>
      </c>
      <c r="BM287" s="245" t="s">
        <v>517</v>
      </c>
    </row>
    <row r="288" s="12" customFormat="1" ht="22.8" customHeight="1">
      <c r="A288" s="12"/>
      <c r="B288" s="218"/>
      <c r="C288" s="219"/>
      <c r="D288" s="220" t="s">
        <v>75</v>
      </c>
      <c r="E288" s="232" t="s">
        <v>522</v>
      </c>
      <c r="F288" s="232" t="s">
        <v>523</v>
      </c>
      <c r="G288" s="219"/>
      <c r="H288" s="219"/>
      <c r="I288" s="222"/>
      <c r="J288" s="233">
        <f>BK288</f>
        <v>0</v>
      </c>
      <c r="K288" s="219"/>
      <c r="L288" s="224"/>
      <c r="M288" s="225"/>
      <c r="N288" s="226"/>
      <c r="O288" s="226"/>
      <c r="P288" s="227">
        <f>P289</f>
        <v>0</v>
      </c>
      <c r="Q288" s="226"/>
      <c r="R288" s="227">
        <f>R289</f>
        <v>0</v>
      </c>
      <c r="S288" s="226"/>
      <c r="T288" s="228">
        <f>T289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29" t="s">
        <v>84</v>
      </c>
      <c r="AT288" s="230" t="s">
        <v>75</v>
      </c>
      <c r="AU288" s="230" t="s">
        <v>84</v>
      </c>
      <c r="AY288" s="229" t="s">
        <v>153</v>
      </c>
      <c r="BK288" s="231">
        <f>BK289</f>
        <v>0</v>
      </c>
    </row>
    <row r="289" s="2" customFormat="1">
      <c r="A289" s="38"/>
      <c r="B289" s="39"/>
      <c r="C289" s="234" t="s">
        <v>438</v>
      </c>
      <c r="D289" s="234" t="s">
        <v>155</v>
      </c>
      <c r="E289" s="235" t="s">
        <v>525</v>
      </c>
      <c r="F289" s="236" t="s">
        <v>526</v>
      </c>
      <c r="G289" s="237" t="s">
        <v>211</v>
      </c>
      <c r="H289" s="238">
        <v>399.89299999999997</v>
      </c>
      <c r="I289" s="239"/>
      <c r="J289" s="240">
        <f>ROUND(I289*H289,2)</f>
        <v>0</v>
      </c>
      <c r="K289" s="236" t="s">
        <v>159</v>
      </c>
      <c r="L289" s="44"/>
      <c r="M289" s="290" t="s">
        <v>1</v>
      </c>
      <c r="N289" s="291" t="s">
        <v>41</v>
      </c>
      <c r="O289" s="292"/>
      <c r="P289" s="293">
        <f>O289*H289</f>
        <v>0</v>
      </c>
      <c r="Q289" s="293">
        <v>0</v>
      </c>
      <c r="R289" s="293">
        <f>Q289*H289</f>
        <v>0</v>
      </c>
      <c r="S289" s="293">
        <v>0</v>
      </c>
      <c r="T289" s="294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45" t="s">
        <v>160</v>
      </c>
      <c r="AT289" s="245" t="s">
        <v>155</v>
      </c>
      <c r="AU289" s="245" t="s">
        <v>86</v>
      </c>
      <c r="AY289" s="17" t="s">
        <v>153</v>
      </c>
      <c r="BE289" s="246">
        <f>IF(N289="základní",J289,0)</f>
        <v>0</v>
      </c>
      <c r="BF289" s="246">
        <f>IF(N289="snížená",J289,0)</f>
        <v>0</v>
      </c>
      <c r="BG289" s="246">
        <f>IF(N289="zákl. přenesená",J289,0)</f>
        <v>0</v>
      </c>
      <c r="BH289" s="246">
        <f>IF(N289="sníž. přenesená",J289,0)</f>
        <v>0</v>
      </c>
      <c r="BI289" s="246">
        <f>IF(N289="nulová",J289,0)</f>
        <v>0</v>
      </c>
      <c r="BJ289" s="17" t="s">
        <v>84</v>
      </c>
      <c r="BK289" s="246">
        <f>ROUND(I289*H289,2)</f>
        <v>0</v>
      </c>
      <c r="BL289" s="17" t="s">
        <v>160</v>
      </c>
      <c r="BM289" s="245" t="s">
        <v>527</v>
      </c>
    </row>
    <row r="290" s="2" customFormat="1" ht="6.96" customHeight="1">
      <c r="A290" s="38"/>
      <c r="B290" s="66"/>
      <c r="C290" s="67"/>
      <c r="D290" s="67"/>
      <c r="E290" s="67"/>
      <c r="F290" s="67"/>
      <c r="G290" s="67"/>
      <c r="H290" s="67"/>
      <c r="I290" s="67"/>
      <c r="J290" s="67"/>
      <c r="K290" s="67"/>
      <c r="L290" s="44"/>
      <c r="M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</row>
  </sheetData>
  <sheetProtection sheet="1" autoFilter="0" formatColumns="0" formatRows="0" objects="1" scenarios="1" spinCount="100000" saltValue="l2VIIpXHKq7sPAVN9d+EeUX3IV72u2vUlHXqLbd8yb17eLELzjKOIQW81Z/p3yvl/6/HA8UPmsZxFqp4jV6qPQ==" hashValue="tP28pKRxKPlGTG3hs8JRr6lp8/EgYJ0TSXCI6ViRHdwZhx3JB5nQcbhK8pH9rAcpuhPNa8NErmfQGjqQiMnB4w==" algorithmName="SHA-512" password="CC35"/>
  <autoFilter ref="C132:K289"/>
  <mergeCells count="14">
    <mergeCell ref="E7:H7"/>
    <mergeCell ref="E9:H9"/>
    <mergeCell ref="E18:H18"/>
    <mergeCell ref="E27:H27"/>
    <mergeCell ref="E85:H85"/>
    <mergeCell ref="E87:H87"/>
    <mergeCell ref="D107:F107"/>
    <mergeCell ref="D108:F108"/>
    <mergeCell ref="D109:F109"/>
    <mergeCell ref="D110:F110"/>
    <mergeCell ref="D111:F11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</row>
    <row r="4" s="1" customFormat="1" ht="24.96" customHeight="1">
      <c r="B4" s="20"/>
      <c r="D4" s="139" t="s">
        <v>109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Stavba chodníku, přechodu pro chodce a parkovacích stání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113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665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14. 1. 2021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26</v>
      </c>
      <c r="F15" s="38"/>
      <c r="G15" s="38"/>
      <c r="H15" s="38"/>
      <c r="I15" s="141" t="s">
        <v>27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31</v>
      </c>
      <c r="F21" s="38"/>
      <c r="G21" s="38"/>
      <c r="H21" s="38"/>
      <c r="I21" s="141" t="s">
        <v>27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">
        <v>34</v>
      </c>
      <c r="F24" s="38"/>
      <c r="G24" s="38"/>
      <c r="H24" s="38"/>
      <c r="I24" s="141" t="s">
        <v>27</v>
      </c>
      <c r="J24" s="144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144" t="s">
        <v>115</v>
      </c>
      <c r="E30" s="38"/>
      <c r="F30" s="38"/>
      <c r="G30" s="38"/>
      <c r="H30" s="38"/>
      <c r="I30" s="38"/>
      <c r="J30" s="151">
        <f>J96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52" t="s">
        <v>116</v>
      </c>
      <c r="E31" s="38"/>
      <c r="F31" s="38"/>
      <c r="G31" s="38"/>
      <c r="H31" s="38"/>
      <c r="I31" s="38"/>
      <c r="J31" s="151">
        <f>J106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3" t="s">
        <v>36</v>
      </c>
      <c r="E32" s="38"/>
      <c r="F32" s="38"/>
      <c r="G32" s="38"/>
      <c r="H32" s="38"/>
      <c r="I32" s="38"/>
      <c r="J32" s="154">
        <f>ROUND(J30 + J31,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0"/>
      <c r="E33" s="150"/>
      <c r="F33" s="150"/>
      <c r="G33" s="150"/>
      <c r="H33" s="150"/>
      <c r="I33" s="150"/>
      <c r="J33" s="150"/>
      <c r="K33" s="150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5" t="s">
        <v>38</v>
      </c>
      <c r="G34" s="38"/>
      <c r="H34" s="38"/>
      <c r="I34" s="155" t="s">
        <v>37</v>
      </c>
      <c r="J34" s="155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6" t="s">
        <v>40</v>
      </c>
      <c r="E35" s="141" t="s">
        <v>41</v>
      </c>
      <c r="F35" s="157">
        <f>ROUND((SUM(BE106:BE113) + SUM(BE133:BE288)),  2)</f>
        <v>0</v>
      </c>
      <c r="G35" s="38"/>
      <c r="H35" s="38"/>
      <c r="I35" s="158">
        <v>0.20999999999999999</v>
      </c>
      <c r="J35" s="157">
        <f>ROUND(((SUM(BE106:BE113) + SUM(BE133:BE288))*I35),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1" t="s">
        <v>42</v>
      </c>
      <c r="F36" s="157">
        <f>ROUND((SUM(BF106:BF113) + SUM(BF133:BF288)),  2)</f>
        <v>0</v>
      </c>
      <c r="G36" s="38"/>
      <c r="H36" s="38"/>
      <c r="I36" s="158">
        <v>0.14999999999999999</v>
      </c>
      <c r="J36" s="157">
        <f>ROUND(((SUM(BF106:BF113) + SUM(BF133:BF288))*I36),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43</v>
      </c>
      <c r="F37" s="157">
        <f>ROUND((SUM(BG106:BG113) + SUM(BG133:BG288)),  2)</f>
        <v>0</v>
      </c>
      <c r="G37" s="38"/>
      <c r="H37" s="38"/>
      <c r="I37" s="158">
        <v>0.20999999999999999</v>
      </c>
      <c r="J37" s="157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1" t="s">
        <v>44</v>
      </c>
      <c r="F38" s="157">
        <f>ROUND((SUM(BH106:BH113) + SUM(BH133:BH288)),  2)</f>
        <v>0</v>
      </c>
      <c r="G38" s="38"/>
      <c r="H38" s="38"/>
      <c r="I38" s="158">
        <v>0.14999999999999999</v>
      </c>
      <c r="J38" s="157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1" t="s">
        <v>45</v>
      </c>
      <c r="F39" s="157">
        <f>ROUND((SUM(BI106:BI113) + SUM(BI133:BI288)),  2)</f>
        <v>0</v>
      </c>
      <c r="G39" s="38"/>
      <c r="H39" s="38"/>
      <c r="I39" s="158">
        <v>0</v>
      </c>
      <c r="J39" s="157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9"/>
      <c r="D41" s="160" t="s">
        <v>46</v>
      </c>
      <c r="E41" s="161"/>
      <c r="F41" s="161"/>
      <c r="G41" s="162" t="s">
        <v>47</v>
      </c>
      <c r="H41" s="163" t="s">
        <v>48</v>
      </c>
      <c r="I41" s="161"/>
      <c r="J41" s="164">
        <f>SUM(J32:J39)</f>
        <v>0</v>
      </c>
      <c r="K41" s="165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6" t="s">
        <v>49</v>
      </c>
      <c r="E50" s="167"/>
      <c r="F50" s="167"/>
      <c r="G50" s="166" t="s">
        <v>50</v>
      </c>
      <c r="H50" s="167"/>
      <c r="I50" s="167"/>
      <c r="J50" s="167"/>
      <c r="K50" s="167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8" t="s">
        <v>51</v>
      </c>
      <c r="E61" s="169"/>
      <c r="F61" s="170" t="s">
        <v>52</v>
      </c>
      <c r="G61" s="168" t="s">
        <v>51</v>
      </c>
      <c r="H61" s="169"/>
      <c r="I61" s="169"/>
      <c r="J61" s="171" t="s">
        <v>52</v>
      </c>
      <c r="K61" s="169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6" t="s">
        <v>53</v>
      </c>
      <c r="E65" s="172"/>
      <c r="F65" s="172"/>
      <c r="G65" s="166" t="s">
        <v>54</v>
      </c>
      <c r="H65" s="172"/>
      <c r="I65" s="172"/>
      <c r="J65" s="172"/>
      <c r="K65" s="172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8" t="s">
        <v>51</v>
      </c>
      <c r="E76" s="169"/>
      <c r="F76" s="170" t="s">
        <v>52</v>
      </c>
      <c r="G76" s="168" t="s">
        <v>51</v>
      </c>
      <c r="H76" s="169"/>
      <c r="I76" s="169"/>
      <c r="J76" s="171" t="s">
        <v>52</v>
      </c>
      <c r="K76" s="169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5"/>
      <c r="C81" s="176"/>
      <c r="D81" s="176"/>
      <c r="E81" s="176"/>
      <c r="F81" s="176"/>
      <c r="G81" s="176"/>
      <c r="H81" s="176"/>
      <c r="I81" s="176"/>
      <c r="J81" s="176"/>
      <c r="K81" s="176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7" t="str">
        <f>E7</f>
        <v>Stavba chodníku, přechodu pro chodce a parkovacích stání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04 - SO 06 Řešení odvodu dešťových vod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Nové Město na Moravě</v>
      </c>
      <c r="G89" s="40"/>
      <c r="H89" s="40"/>
      <c r="I89" s="32" t="s">
        <v>22</v>
      </c>
      <c r="J89" s="79" t="str">
        <f>IF(J12="","",J12)</f>
        <v>14. 1. 2021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Nové Město na Moravě</v>
      </c>
      <c r="G91" s="40"/>
      <c r="H91" s="40"/>
      <c r="I91" s="32" t="s">
        <v>30</v>
      </c>
      <c r="J91" s="36" t="str">
        <f>E21</f>
        <v>Ing. arch. Jitka Bidlová Ph.D.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Ing. Tereza Synková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8" t="s">
        <v>118</v>
      </c>
      <c r="D94" s="179"/>
      <c r="E94" s="179"/>
      <c r="F94" s="179"/>
      <c r="G94" s="179"/>
      <c r="H94" s="179"/>
      <c r="I94" s="179"/>
      <c r="J94" s="180" t="s">
        <v>119</v>
      </c>
      <c r="K94" s="179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1" t="s">
        <v>120</v>
      </c>
      <c r="D96" s="40"/>
      <c r="E96" s="40"/>
      <c r="F96" s="40"/>
      <c r="G96" s="40"/>
      <c r="H96" s="40"/>
      <c r="I96" s="40"/>
      <c r="J96" s="110">
        <f>J133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9" customFormat="1" ht="24.96" customHeight="1">
      <c r="A97" s="9"/>
      <c r="B97" s="182"/>
      <c r="C97" s="183"/>
      <c r="D97" s="184" t="s">
        <v>122</v>
      </c>
      <c r="E97" s="185"/>
      <c r="F97" s="185"/>
      <c r="G97" s="185"/>
      <c r="H97" s="185"/>
      <c r="I97" s="185"/>
      <c r="J97" s="186">
        <f>J134</f>
        <v>0</v>
      </c>
      <c r="K97" s="183"/>
      <c r="L97" s="18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8"/>
      <c r="C98" s="189"/>
      <c r="D98" s="190" t="s">
        <v>666</v>
      </c>
      <c r="E98" s="191"/>
      <c r="F98" s="191"/>
      <c r="G98" s="191"/>
      <c r="H98" s="191"/>
      <c r="I98" s="191"/>
      <c r="J98" s="192">
        <f>J135</f>
        <v>0</v>
      </c>
      <c r="K98" s="189"/>
      <c r="L98" s="19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8"/>
      <c r="C99" s="189"/>
      <c r="D99" s="190" t="s">
        <v>667</v>
      </c>
      <c r="E99" s="191"/>
      <c r="F99" s="191"/>
      <c r="G99" s="191"/>
      <c r="H99" s="191"/>
      <c r="I99" s="191"/>
      <c r="J99" s="192">
        <f>J194</f>
        <v>0</v>
      </c>
      <c r="K99" s="189"/>
      <c r="L99" s="19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8"/>
      <c r="C100" s="189"/>
      <c r="D100" s="190" t="s">
        <v>668</v>
      </c>
      <c r="E100" s="191"/>
      <c r="F100" s="191"/>
      <c r="G100" s="191"/>
      <c r="H100" s="191"/>
      <c r="I100" s="191"/>
      <c r="J100" s="192">
        <f>J204</f>
        <v>0</v>
      </c>
      <c r="K100" s="189"/>
      <c r="L100" s="19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8"/>
      <c r="C101" s="189"/>
      <c r="D101" s="190" t="s">
        <v>669</v>
      </c>
      <c r="E101" s="191"/>
      <c r="F101" s="191"/>
      <c r="G101" s="191"/>
      <c r="H101" s="191"/>
      <c r="I101" s="191"/>
      <c r="J101" s="192">
        <f>J211</f>
        <v>0</v>
      </c>
      <c r="K101" s="189"/>
      <c r="L101" s="19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8"/>
      <c r="C102" s="189"/>
      <c r="D102" s="190" t="s">
        <v>670</v>
      </c>
      <c r="E102" s="191"/>
      <c r="F102" s="191"/>
      <c r="G102" s="191"/>
      <c r="H102" s="191"/>
      <c r="I102" s="191"/>
      <c r="J102" s="192">
        <f>J246</f>
        <v>0</v>
      </c>
      <c r="K102" s="189"/>
      <c r="L102" s="19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8"/>
      <c r="C103" s="189"/>
      <c r="D103" s="190" t="s">
        <v>671</v>
      </c>
      <c r="E103" s="191"/>
      <c r="F103" s="191"/>
      <c r="G103" s="191"/>
      <c r="H103" s="191"/>
      <c r="I103" s="191"/>
      <c r="J103" s="192">
        <f>J286</f>
        <v>0</v>
      </c>
      <c r="K103" s="189"/>
      <c r="L103" s="19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9.28" customHeight="1">
      <c r="A106" s="38"/>
      <c r="B106" s="39"/>
      <c r="C106" s="181" t="s">
        <v>128</v>
      </c>
      <c r="D106" s="40"/>
      <c r="E106" s="40"/>
      <c r="F106" s="40"/>
      <c r="G106" s="40"/>
      <c r="H106" s="40"/>
      <c r="I106" s="40"/>
      <c r="J106" s="194">
        <f>ROUND(J107 + J108 + J109 + J110 + J111 + J112,2)</f>
        <v>0</v>
      </c>
      <c r="K106" s="40"/>
      <c r="L106" s="63"/>
      <c r="N106" s="195" t="s">
        <v>40</v>
      </c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8" customHeight="1">
      <c r="A107" s="38"/>
      <c r="B107" s="39"/>
      <c r="C107" s="40"/>
      <c r="D107" s="196" t="s">
        <v>129</v>
      </c>
      <c r="E107" s="197"/>
      <c r="F107" s="197"/>
      <c r="G107" s="40"/>
      <c r="H107" s="40"/>
      <c r="I107" s="40"/>
      <c r="J107" s="198">
        <v>0</v>
      </c>
      <c r="K107" s="40"/>
      <c r="L107" s="199"/>
      <c r="M107" s="200"/>
      <c r="N107" s="201" t="s">
        <v>41</v>
      </c>
      <c r="O107" s="200"/>
      <c r="P107" s="200"/>
      <c r="Q107" s="200"/>
      <c r="R107" s="200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0"/>
      <c r="AG107" s="200"/>
      <c r="AH107" s="200"/>
      <c r="AI107" s="200"/>
      <c r="AJ107" s="200"/>
      <c r="AK107" s="200"/>
      <c r="AL107" s="200"/>
      <c r="AM107" s="200"/>
      <c r="AN107" s="200"/>
      <c r="AO107" s="200"/>
      <c r="AP107" s="200"/>
      <c r="AQ107" s="200"/>
      <c r="AR107" s="200"/>
      <c r="AS107" s="200"/>
      <c r="AT107" s="200"/>
      <c r="AU107" s="200"/>
      <c r="AV107" s="200"/>
      <c r="AW107" s="200"/>
      <c r="AX107" s="200"/>
      <c r="AY107" s="203" t="s">
        <v>130</v>
      </c>
      <c r="AZ107" s="200"/>
      <c r="BA107" s="200"/>
      <c r="BB107" s="200"/>
      <c r="BC107" s="200"/>
      <c r="BD107" s="200"/>
      <c r="BE107" s="204">
        <f>IF(N107="základní",J107,0)</f>
        <v>0</v>
      </c>
      <c r="BF107" s="204">
        <f>IF(N107="snížená",J107,0)</f>
        <v>0</v>
      </c>
      <c r="BG107" s="204">
        <f>IF(N107="zákl. přenesená",J107,0)</f>
        <v>0</v>
      </c>
      <c r="BH107" s="204">
        <f>IF(N107="sníž. přenesená",J107,0)</f>
        <v>0</v>
      </c>
      <c r="BI107" s="204">
        <f>IF(N107="nulová",J107,0)</f>
        <v>0</v>
      </c>
      <c r="BJ107" s="203" t="s">
        <v>84</v>
      </c>
      <c r="BK107" s="200"/>
      <c r="BL107" s="200"/>
      <c r="BM107" s="200"/>
    </row>
    <row r="108" s="2" customFormat="1" ht="18" customHeight="1">
      <c r="A108" s="38"/>
      <c r="B108" s="39"/>
      <c r="C108" s="40"/>
      <c r="D108" s="196" t="s">
        <v>131</v>
      </c>
      <c r="E108" s="197"/>
      <c r="F108" s="197"/>
      <c r="G108" s="40"/>
      <c r="H108" s="40"/>
      <c r="I108" s="40"/>
      <c r="J108" s="198">
        <v>0</v>
      </c>
      <c r="K108" s="40"/>
      <c r="L108" s="199"/>
      <c r="M108" s="200"/>
      <c r="N108" s="201" t="s">
        <v>41</v>
      </c>
      <c r="O108" s="200"/>
      <c r="P108" s="200"/>
      <c r="Q108" s="200"/>
      <c r="R108" s="200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0"/>
      <c r="AG108" s="200"/>
      <c r="AH108" s="200"/>
      <c r="AI108" s="200"/>
      <c r="AJ108" s="200"/>
      <c r="AK108" s="200"/>
      <c r="AL108" s="200"/>
      <c r="AM108" s="200"/>
      <c r="AN108" s="200"/>
      <c r="AO108" s="200"/>
      <c r="AP108" s="200"/>
      <c r="AQ108" s="200"/>
      <c r="AR108" s="200"/>
      <c r="AS108" s="200"/>
      <c r="AT108" s="200"/>
      <c r="AU108" s="200"/>
      <c r="AV108" s="200"/>
      <c r="AW108" s="200"/>
      <c r="AX108" s="200"/>
      <c r="AY108" s="203" t="s">
        <v>130</v>
      </c>
      <c r="AZ108" s="200"/>
      <c r="BA108" s="200"/>
      <c r="BB108" s="200"/>
      <c r="BC108" s="200"/>
      <c r="BD108" s="200"/>
      <c r="BE108" s="204">
        <f>IF(N108="základní",J108,0)</f>
        <v>0</v>
      </c>
      <c r="BF108" s="204">
        <f>IF(N108="snížená",J108,0)</f>
        <v>0</v>
      </c>
      <c r="BG108" s="204">
        <f>IF(N108="zákl. přenesená",J108,0)</f>
        <v>0</v>
      </c>
      <c r="BH108" s="204">
        <f>IF(N108="sníž. přenesená",J108,0)</f>
        <v>0</v>
      </c>
      <c r="BI108" s="204">
        <f>IF(N108="nulová",J108,0)</f>
        <v>0</v>
      </c>
      <c r="BJ108" s="203" t="s">
        <v>84</v>
      </c>
      <c r="BK108" s="200"/>
      <c r="BL108" s="200"/>
      <c r="BM108" s="200"/>
    </row>
    <row r="109" s="2" customFormat="1" ht="18" customHeight="1">
      <c r="A109" s="38"/>
      <c r="B109" s="39"/>
      <c r="C109" s="40"/>
      <c r="D109" s="196" t="s">
        <v>132</v>
      </c>
      <c r="E109" s="197"/>
      <c r="F109" s="197"/>
      <c r="G109" s="40"/>
      <c r="H109" s="40"/>
      <c r="I109" s="40"/>
      <c r="J109" s="198">
        <v>0</v>
      </c>
      <c r="K109" s="40"/>
      <c r="L109" s="199"/>
      <c r="M109" s="200"/>
      <c r="N109" s="201" t="s">
        <v>41</v>
      </c>
      <c r="O109" s="200"/>
      <c r="P109" s="200"/>
      <c r="Q109" s="200"/>
      <c r="R109" s="200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0"/>
      <c r="AG109" s="200"/>
      <c r="AH109" s="200"/>
      <c r="AI109" s="200"/>
      <c r="AJ109" s="200"/>
      <c r="AK109" s="200"/>
      <c r="AL109" s="200"/>
      <c r="AM109" s="200"/>
      <c r="AN109" s="200"/>
      <c r="AO109" s="200"/>
      <c r="AP109" s="200"/>
      <c r="AQ109" s="200"/>
      <c r="AR109" s="200"/>
      <c r="AS109" s="200"/>
      <c r="AT109" s="200"/>
      <c r="AU109" s="200"/>
      <c r="AV109" s="200"/>
      <c r="AW109" s="200"/>
      <c r="AX109" s="200"/>
      <c r="AY109" s="203" t="s">
        <v>130</v>
      </c>
      <c r="AZ109" s="200"/>
      <c r="BA109" s="200"/>
      <c r="BB109" s="200"/>
      <c r="BC109" s="200"/>
      <c r="BD109" s="200"/>
      <c r="BE109" s="204">
        <f>IF(N109="základní",J109,0)</f>
        <v>0</v>
      </c>
      <c r="BF109" s="204">
        <f>IF(N109="snížená",J109,0)</f>
        <v>0</v>
      </c>
      <c r="BG109" s="204">
        <f>IF(N109="zákl. přenesená",J109,0)</f>
        <v>0</v>
      </c>
      <c r="BH109" s="204">
        <f>IF(N109="sníž. přenesená",J109,0)</f>
        <v>0</v>
      </c>
      <c r="BI109" s="204">
        <f>IF(N109="nulová",J109,0)</f>
        <v>0</v>
      </c>
      <c r="BJ109" s="203" t="s">
        <v>84</v>
      </c>
      <c r="BK109" s="200"/>
      <c r="BL109" s="200"/>
      <c r="BM109" s="200"/>
    </row>
    <row r="110" s="2" customFormat="1" ht="18" customHeight="1">
      <c r="A110" s="38"/>
      <c r="B110" s="39"/>
      <c r="C110" s="40"/>
      <c r="D110" s="196" t="s">
        <v>133</v>
      </c>
      <c r="E110" s="197"/>
      <c r="F110" s="197"/>
      <c r="G110" s="40"/>
      <c r="H110" s="40"/>
      <c r="I110" s="40"/>
      <c r="J110" s="198">
        <v>0</v>
      </c>
      <c r="K110" s="40"/>
      <c r="L110" s="199"/>
      <c r="M110" s="200"/>
      <c r="N110" s="201" t="s">
        <v>41</v>
      </c>
      <c r="O110" s="200"/>
      <c r="P110" s="200"/>
      <c r="Q110" s="200"/>
      <c r="R110" s="200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0"/>
      <c r="AG110" s="200"/>
      <c r="AH110" s="200"/>
      <c r="AI110" s="200"/>
      <c r="AJ110" s="200"/>
      <c r="AK110" s="200"/>
      <c r="AL110" s="200"/>
      <c r="AM110" s="200"/>
      <c r="AN110" s="200"/>
      <c r="AO110" s="200"/>
      <c r="AP110" s="200"/>
      <c r="AQ110" s="200"/>
      <c r="AR110" s="200"/>
      <c r="AS110" s="200"/>
      <c r="AT110" s="200"/>
      <c r="AU110" s="200"/>
      <c r="AV110" s="200"/>
      <c r="AW110" s="200"/>
      <c r="AX110" s="200"/>
      <c r="AY110" s="203" t="s">
        <v>130</v>
      </c>
      <c r="AZ110" s="200"/>
      <c r="BA110" s="200"/>
      <c r="BB110" s="200"/>
      <c r="BC110" s="200"/>
      <c r="BD110" s="200"/>
      <c r="BE110" s="204">
        <f>IF(N110="základní",J110,0)</f>
        <v>0</v>
      </c>
      <c r="BF110" s="204">
        <f>IF(N110="snížená",J110,0)</f>
        <v>0</v>
      </c>
      <c r="BG110" s="204">
        <f>IF(N110="zákl. přenesená",J110,0)</f>
        <v>0</v>
      </c>
      <c r="BH110" s="204">
        <f>IF(N110="sníž. přenesená",J110,0)</f>
        <v>0</v>
      </c>
      <c r="BI110" s="204">
        <f>IF(N110="nulová",J110,0)</f>
        <v>0</v>
      </c>
      <c r="BJ110" s="203" t="s">
        <v>84</v>
      </c>
      <c r="BK110" s="200"/>
      <c r="BL110" s="200"/>
      <c r="BM110" s="200"/>
    </row>
    <row r="111" s="2" customFormat="1" ht="18" customHeight="1">
      <c r="A111" s="38"/>
      <c r="B111" s="39"/>
      <c r="C111" s="40"/>
      <c r="D111" s="196" t="s">
        <v>134</v>
      </c>
      <c r="E111" s="197"/>
      <c r="F111" s="197"/>
      <c r="G111" s="40"/>
      <c r="H111" s="40"/>
      <c r="I111" s="40"/>
      <c r="J111" s="198">
        <v>0</v>
      </c>
      <c r="K111" s="40"/>
      <c r="L111" s="199"/>
      <c r="M111" s="200"/>
      <c r="N111" s="201" t="s">
        <v>41</v>
      </c>
      <c r="O111" s="200"/>
      <c r="P111" s="200"/>
      <c r="Q111" s="200"/>
      <c r="R111" s="200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0"/>
      <c r="AG111" s="200"/>
      <c r="AH111" s="200"/>
      <c r="AI111" s="200"/>
      <c r="AJ111" s="200"/>
      <c r="AK111" s="200"/>
      <c r="AL111" s="200"/>
      <c r="AM111" s="200"/>
      <c r="AN111" s="200"/>
      <c r="AO111" s="200"/>
      <c r="AP111" s="200"/>
      <c r="AQ111" s="200"/>
      <c r="AR111" s="200"/>
      <c r="AS111" s="200"/>
      <c r="AT111" s="200"/>
      <c r="AU111" s="200"/>
      <c r="AV111" s="200"/>
      <c r="AW111" s="200"/>
      <c r="AX111" s="200"/>
      <c r="AY111" s="203" t="s">
        <v>130</v>
      </c>
      <c r="AZ111" s="200"/>
      <c r="BA111" s="200"/>
      <c r="BB111" s="200"/>
      <c r="BC111" s="200"/>
      <c r="BD111" s="200"/>
      <c r="BE111" s="204">
        <f>IF(N111="základní",J111,0)</f>
        <v>0</v>
      </c>
      <c r="BF111" s="204">
        <f>IF(N111="snížená",J111,0)</f>
        <v>0</v>
      </c>
      <c r="BG111" s="204">
        <f>IF(N111="zákl. přenesená",J111,0)</f>
        <v>0</v>
      </c>
      <c r="BH111" s="204">
        <f>IF(N111="sníž. přenesená",J111,0)</f>
        <v>0</v>
      </c>
      <c r="BI111" s="204">
        <f>IF(N111="nulová",J111,0)</f>
        <v>0</v>
      </c>
      <c r="BJ111" s="203" t="s">
        <v>84</v>
      </c>
      <c r="BK111" s="200"/>
      <c r="BL111" s="200"/>
      <c r="BM111" s="200"/>
    </row>
    <row r="112" s="2" customFormat="1" ht="18" customHeight="1">
      <c r="A112" s="38"/>
      <c r="B112" s="39"/>
      <c r="C112" s="40"/>
      <c r="D112" s="197" t="s">
        <v>135</v>
      </c>
      <c r="E112" s="40"/>
      <c r="F112" s="40"/>
      <c r="G112" s="40"/>
      <c r="H112" s="40"/>
      <c r="I112" s="40"/>
      <c r="J112" s="198">
        <f>ROUND(J30*T112,2)</f>
        <v>0</v>
      </c>
      <c r="K112" s="40"/>
      <c r="L112" s="199"/>
      <c r="M112" s="200"/>
      <c r="N112" s="201" t="s">
        <v>41</v>
      </c>
      <c r="O112" s="200"/>
      <c r="P112" s="200"/>
      <c r="Q112" s="200"/>
      <c r="R112" s="200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0"/>
      <c r="AG112" s="200"/>
      <c r="AH112" s="200"/>
      <c r="AI112" s="200"/>
      <c r="AJ112" s="200"/>
      <c r="AK112" s="200"/>
      <c r="AL112" s="200"/>
      <c r="AM112" s="200"/>
      <c r="AN112" s="200"/>
      <c r="AO112" s="200"/>
      <c r="AP112" s="200"/>
      <c r="AQ112" s="200"/>
      <c r="AR112" s="200"/>
      <c r="AS112" s="200"/>
      <c r="AT112" s="200"/>
      <c r="AU112" s="200"/>
      <c r="AV112" s="200"/>
      <c r="AW112" s="200"/>
      <c r="AX112" s="200"/>
      <c r="AY112" s="203" t="s">
        <v>136</v>
      </c>
      <c r="AZ112" s="200"/>
      <c r="BA112" s="200"/>
      <c r="BB112" s="200"/>
      <c r="BC112" s="200"/>
      <c r="BD112" s="200"/>
      <c r="BE112" s="204">
        <f>IF(N112="základní",J112,0)</f>
        <v>0</v>
      </c>
      <c r="BF112" s="204">
        <f>IF(N112="snížená",J112,0)</f>
        <v>0</v>
      </c>
      <c r="BG112" s="204">
        <f>IF(N112="zákl. přenesená",J112,0)</f>
        <v>0</v>
      </c>
      <c r="BH112" s="204">
        <f>IF(N112="sníž. přenesená",J112,0)</f>
        <v>0</v>
      </c>
      <c r="BI112" s="204">
        <f>IF(N112="nulová",J112,0)</f>
        <v>0</v>
      </c>
      <c r="BJ112" s="203" t="s">
        <v>84</v>
      </c>
      <c r="BK112" s="200"/>
      <c r="BL112" s="200"/>
      <c r="BM112" s="200"/>
    </row>
    <row r="113" s="2" customForma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9.28" customHeight="1">
      <c r="A114" s="38"/>
      <c r="B114" s="39"/>
      <c r="C114" s="205" t="s">
        <v>137</v>
      </c>
      <c r="D114" s="179"/>
      <c r="E114" s="179"/>
      <c r="F114" s="179"/>
      <c r="G114" s="179"/>
      <c r="H114" s="179"/>
      <c r="I114" s="179"/>
      <c r="J114" s="206">
        <f>ROUND(J96+J106,2)</f>
        <v>0</v>
      </c>
      <c r="K114" s="17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66"/>
      <c r="C115" s="67"/>
      <c r="D115" s="67"/>
      <c r="E115" s="67"/>
      <c r="F115" s="67"/>
      <c r="G115" s="67"/>
      <c r="H115" s="67"/>
      <c r="I115" s="67"/>
      <c r="J115" s="67"/>
      <c r="K115" s="67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9" s="2" customFormat="1" ht="6.96" customHeight="1">
      <c r="A119" s="38"/>
      <c r="B119" s="68"/>
      <c r="C119" s="69"/>
      <c r="D119" s="69"/>
      <c r="E119" s="69"/>
      <c r="F119" s="69"/>
      <c r="G119" s="69"/>
      <c r="H119" s="69"/>
      <c r="I119" s="69"/>
      <c r="J119" s="69"/>
      <c r="K119" s="69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4.96" customHeight="1">
      <c r="A120" s="38"/>
      <c r="B120" s="39"/>
      <c r="C120" s="23" t="s">
        <v>138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16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40"/>
      <c r="D123" s="40"/>
      <c r="E123" s="177" t="str">
        <f>E7</f>
        <v>Stavba chodníku, přechodu pro chodce a parkovacích stání</v>
      </c>
      <c r="F123" s="32"/>
      <c r="G123" s="32"/>
      <c r="H123" s="32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113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6.5" customHeight="1">
      <c r="A125" s="38"/>
      <c r="B125" s="39"/>
      <c r="C125" s="40"/>
      <c r="D125" s="40"/>
      <c r="E125" s="76" t="str">
        <f>E9</f>
        <v>04 - SO 06 Řešení odvodu dešťových vod</v>
      </c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20</v>
      </c>
      <c r="D127" s="40"/>
      <c r="E127" s="40"/>
      <c r="F127" s="27" t="str">
        <f>F12</f>
        <v>Nové Město na Moravě</v>
      </c>
      <c r="G127" s="40"/>
      <c r="H127" s="40"/>
      <c r="I127" s="32" t="s">
        <v>22</v>
      </c>
      <c r="J127" s="79" t="str">
        <f>IF(J12="","",J12)</f>
        <v>14. 1. 2021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25.65" customHeight="1">
      <c r="A129" s="38"/>
      <c r="B129" s="39"/>
      <c r="C129" s="32" t="s">
        <v>24</v>
      </c>
      <c r="D129" s="40"/>
      <c r="E129" s="40"/>
      <c r="F129" s="27" t="str">
        <f>E15</f>
        <v>Město Nové Město na Moravě</v>
      </c>
      <c r="G129" s="40"/>
      <c r="H129" s="40"/>
      <c r="I129" s="32" t="s">
        <v>30</v>
      </c>
      <c r="J129" s="36" t="str">
        <f>E21</f>
        <v>Ing. arch. Jitka Bidlová Ph.D.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5.15" customHeight="1">
      <c r="A130" s="38"/>
      <c r="B130" s="39"/>
      <c r="C130" s="32" t="s">
        <v>28</v>
      </c>
      <c r="D130" s="40"/>
      <c r="E130" s="40"/>
      <c r="F130" s="27" t="str">
        <f>IF(E18="","",E18)</f>
        <v>Vyplň údaj</v>
      </c>
      <c r="G130" s="40"/>
      <c r="H130" s="40"/>
      <c r="I130" s="32" t="s">
        <v>33</v>
      </c>
      <c r="J130" s="36" t="str">
        <f>E24</f>
        <v>Ing. Tereza Synková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0.32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11" customFormat="1" ht="29.28" customHeight="1">
      <c r="A132" s="207"/>
      <c r="B132" s="208"/>
      <c r="C132" s="209" t="s">
        <v>139</v>
      </c>
      <c r="D132" s="210" t="s">
        <v>61</v>
      </c>
      <c r="E132" s="210" t="s">
        <v>57</v>
      </c>
      <c r="F132" s="210" t="s">
        <v>58</v>
      </c>
      <c r="G132" s="210" t="s">
        <v>140</v>
      </c>
      <c r="H132" s="210" t="s">
        <v>141</v>
      </c>
      <c r="I132" s="210" t="s">
        <v>142</v>
      </c>
      <c r="J132" s="210" t="s">
        <v>119</v>
      </c>
      <c r="K132" s="211" t="s">
        <v>143</v>
      </c>
      <c r="L132" s="212"/>
      <c r="M132" s="100" t="s">
        <v>1</v>
      </c>
      <c r="N132" s="101" t="s">
        <v>40</v>
      </c>
      <c r="O132" s="101" t="s">
        <v>144</v>
      </c>
      <c r="P132" s="101" t="s">
        <v>145</v>
      </c>
      <c r="Q132" s="101" t="s">
        <v>146</v>
      </c>
      <c r="R132" s="101" t="s">
        <v>147</v>
      </c>
      <c r="S132" s="101" t="s">
        <v>148</v>
      </c>
      <c r="T132" s="102" t="s">
        <v>149</v>
      </c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</row>
    <row r="133" s="2" customFormat="1" ht="22.8" customHeight="1">
      <c r="A133" s="38"/>
      <c r="B133" s="39"/>
      <c r="C133" s="107" t="s">
        <v>150</v>
      </c>
      <c r="D133" s="40"/>
      <c r="E133" s="40"/>
      <c r="F133" s="40"/>
      <c r="G133" s="40"/>
      <c r="H133" s="40"/>
      <c r="I133" s="40"/>
      <c r="J133" s="213">
        <f>BK133</f>
        <v>0</v>
      </c>
      <c r="K133" s="40"/>
      <c r="L133" s="44"/>
      <c r="M133" s="103"/>
      <c r="N133" s="214"/>
      <c r="O133" s="104"/>
      <c r="P133" s="215">
        <f>P134</f>
        <v>0</v>
      </c>
      <c r="Q133" s="104"/>
      <c r="R133" s="215">
        <f>R134</f>
        <v>59.883739820000002</v>
      </c>
      <c r="S133" s="104"/>
      <c r="T133" s="216">
        <f>T134</f>
        <v>0.45300000000000001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75</v>
      </c>
      <c r="AU133" s="17" t="s">
        <v>121</v>
      </c>
      <c r="BK133" s="217">
        <f>BK134</f>
        <v>0</v>
      </c>
    </row>
    <row r="134" s="12" customFormat="1" ht="25.92" customHeight="1">
      <c r="A134" s="12"/>
      <c r="B134" s="218"/>
      <c r="C134" s="219"/>
      <c r="D134" s="220" t="s">
        <v>75</v>
      </c>
      <c r="E134" s="221" t="s">
        <v>151</v>
      </c>
      <c r="F134" s="221" t="s">
        <v>152</v>
      </c>
      <c r="G134" s="219"/>
      <c r="H134" s="219"/>
      <c r="I134" s="222"/>
      <c r="J134" s="223">
        <f>BK134</f>
        <v>0</v>
      </c>
      <c r="K134" s="219"/>
      <c r="L134" s="224"/>
      <c r="M134" s="225"/>
      <c r="N134" s="226"/>
      <c r="O134" s="226"/>
      <c r="P134" s="227">
        <f>P135+P194+P204+P211+P246+P286</f>
        <v>0</v>
      </c>
      <c r="Q134" s="226"/>
      <c r="R134" s="227">
        <f>R135+R194+R204+R211+R246+R286</f>
        <v>59.883739820000002</v>
      </c>
      <c r="S134" s="226"/>
      <c r="T134" s="228">
        <f>T135+T194+T204+T211+T246+T286</f>
        <v>0.45300000000000001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9" t="s">
        <v>84</v>
      </c>
      <c r="AT134" s="230" t="s">
        <v>75</v>
      </c>
      <c r="AU134" s="230" t="s">
        <v>76</v>
      </c>
      <c r="AY134" s="229" t="s">
        <v>153</v>
      </c>
      <c r="BK134" s="231">
        <f>BK135+BK194+BK204+BK211+BK246+BK286</f>
        <v>0</v>
      </c>
    </row>
    <row r="135" s="12" customFormat="1" ht="22.8" customHeight="1">
      <c r="A135" s="12"/>
      <c r="B135" s="218"/>
      <c r="C135" s="219"/>
      <c r="D135" s="220" t="s">
        <v>75</v>
      </c>
      <c r="E135" s="232" t="s">
        <v>84</v>
      </c>
      <c r="F135" s="232" t="s">
        <v>672</v>
      </c>
      <c r="G135" s="219"/>
      <c r="H135" s="219"/>
      <c r="I135" s="222"/>
      <c r="J135" s="233">
        <f>BK135</f>
        <v>0</v>
      </c>
      <c r="K135" s="219"/>
      <c r="L135" s="224"/>
      <c r="M135" s="225"/>
      <c r="N135" s="226"/>
      <c r="O135" s="226"/>
      <c r="P135" s="227">
        <f>SUM(P136:P193)</f>
        <v>0</v>
      </c>
      <c r="Q135" s="226"/>
      <c r="R135" s="227">
        <f>SUM(R136:R193)</f>
        <v>37.486255800000002</v>
      </c>
      <c r="S135" s="226"/>
      <c r="T135" s="228">
        <f>SUM(T136:T193)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9" t="s">
        <v>84</v>
      </c>
      <c r="AT135" s="230" t="s">
        <v>75</v>
      </c>
      <c r="AU135" s="230" t="s">
        <v>84</v>
      </c>
      <c r="AY135" s="229" t="s">
        <v>153</v>
      </c>
      <c r="BK135" s="231">
        <f>SUM(BK136:BK193)</f>
        <v>0</v>
      </c>
    </row>
    <row r="136" s="2" customFormat="1">
      <c r="A136" s="38"/>
      <c r="B136" s="39"/>
      <c r="C136" s="234" t="s">
        <v>84</v>
      </c>
      <c r="D136" s="234" t="s">
        <v>155</v>
      </c>
      <c r="E136" s="235" t="s">
        <v>673</v>
      </c>
      <c r="F136" s="236" t="s">
        <v>674</v>
      </c>
      <c r="G136" s="237" t="s">
        <v>171</v>
      </c>
      <c r="H136" s="238">
        <v>2</v>
      </c>
      <c r="I136" s="239"/>
      <c r="J136" s="240">
        <f>ROUND(I136*H136,2)</f>
        <v>0</v>
      </c>
      <c r="K136" s="236" t="s">
        <v>159</v>
      </c>
      <c r="L136" s="44"/>
      <c r="M136" s="241" t="s">
        <v>1</v>
      </c>
      <c r="N136" s="242" t="s">
        <v>41</v>
      </c>
      <c r="O136" s="91"/>
      <c r="P136" s="243">
        <f>O136*H136</f>
        <v>0</v>
      </c>
      <c r="Q136" s="243">
        <v>0.01068</v>
      </c>
      <c r="R136" s="243">
        <f>Q136*H136</f>
        <v>0.021360000000000001</v>
      </c>
      <c r="S136" s="243">
        <v>0</v>
      </c>
      <c r="T136" s="244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45" t="s">
        <v>160</v>
      </c>
      <c r="AT136" s="245" t="s">
        <v>155</v>
      </c>
      <c r="AU136" s="245" t="s">
        <v>86</v>
      </c>
      <c r="AY136" s="17" t="s">
        <v>153</v>
      </c>
      <c r="BE136" s="246">
        <f>IF(N136="základní",J136,0)</f>
        <v>0</v>
      </c>
      <c r="BF136" s="246">
        <f>IF(N136="snížená",J136,0)</f>
        <v>0</v>
      </c>
      <c r="BG136" s="246">
        <f>IF(N136="zákl. přenesená",J136,0)</f>
        <v>0</v>
      </c>
      <c r="BH136" s="246">
        <f>IF(N136="sníž. přenesená",J136,0)</f>
        <v>0</v>
      </c>
      <c r="BI136" s="246">
        <f>IF(N136="nulová",J136,0)</f>
        <v>0</v>
      </c>
      <c r="BJ136" s="17" t="s">
        <v>84</v>
      </c>
      <c r="BK136" s="246">
        <f>ROUND(I136*H136,2)</f>
        <v>0</v>
      </c>
      <c r="BL136" s="17" t="s">
        <v>160</v>
      </c>
      <c r="BM136" s="245" t="s">
        <v>86</v>
      </c>
    </row>
    <row r="137" s="2" customFormat="1">
      <c r="A137" s="38"/>
      <c r="B137" s="39"/>
      <c r="C137" s="40"/>
      <c r="D137" s="249" t="s">
        <v>675</v>
      </c>
      <c r="E137" s="40"/>
      <c r="F137" s="295" t="s">
        <v>676</v>
      </c>
      <c r="G137" s="40"/>
      <c r="H137" s="40"/>
      <c r="I137" s="202"/>
      <c r="J137" s="40"/>
      <c r="K137" s="40"/>
      <c r="L137" s="44"/>
      <c r="M137" s="296"/>
      <c r="N137" s="297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675</v>
      </c>
      <c r="AU137" s="17" t="s">
        <v>86</v>
      </c>
    </row>
    <row r="138" s="2" customFormat="1">
      <c r="A138" s="38"/>
      <c r="B138" s="39"/>
      <c r="C138" s="234" t="s">
        <v>86</v>
      </c>
      <c r="D138" s="234" t="s">
        <v>155</v>
      </c>
      <c r="E138" s="235" t="s">
        <v>677</v>
      </c>
      <c r="F138" s="236" t="s">
        <v>678</v>
      </c>
      <c r="G138" s="237" t="s">
        <v>171</v>
      </c>
      <c r="H138" s="238">
        <v>3</v>
      </c>
      <c r="I138" s="239"/>
      <c r="J138" s="240">
        <f>ROUND(I138*H138,2)</f>
        <v>0</v>
      </c>
      <c r="K138" s="236" t="s">
        <v>159</v>
      </c>
      <c r="L138" s="44"/>
      <c r="M138" s="241" t="s">
        <v>1</v>
      </c>
      <c r="N138" s="242" t="s">
        <v>41</v>
      </c>
      <c r="O138" s="91"/>
      <c r="P138" s="243">
        <f>O138*H138</f>
        <v>0</v>
      </c>
      <c r="Q138" s="243">
        <v>0.01269</v>
      </c>
      <c r="R138" s="243">
        <f>Q138*H138</f>
        <v>0.03807</v>
      </c>
      <c r="S138" s="243">
        <v>0</v>
      </c>
      <c r="T138" s="24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45" t="s">
        <v>160</v>
      </c>
      <c r="AT138" s="245" t="s">
        <v>155</v>
      </c>
      <c r="AU138" s="245" t="s">
        <v>86</v>
      </c>
      <c r="AY138" s="17" t="s">
        <v>153</v>
      </c>
      <c r="BE138" s="246">
        <f>IF(N138="základní",J138,0)</f>
        <v>0</v>
      </c>
      <c r="BF138" s="246">
        <f>IF(N138="snížená",J138,0)</f>
        <v>0</v>
      </c>
      <c r="BG138" s="246">
        <f>IF(N138="zákl. přenesená",J138,0)</f>
        <v>0</v>
      </c>
      <c r="BH138" s="246">
        <f>IF(N138="sníž. přenesená",J138,0)</f>
        <v>0</v>
      </c>
      <c r="BI138" s="246">
        <f>IF(N138="nulová",J138,0)</f>
        <v>0</v>
      </c>
      <c r="BJ138" s="17" t="s">
        <v>84</v>
      </c>
      <c r="BK138" s="246">
        <f>ROUND(I138*H138,2)</f>
        <v>0</v>
      </c>
      <c r="BL138" s="17" t="s">
        <v>160</v>
      </c>
      <c r="BM138" s="245" t="s">
        <v>160</v>
      </c>
    </row>
    <row r="139" s="2" customFormat="1">
      <c r="A139" s="38"/>
      <c r="B139" s="39"/>
      <c r="C139" s="40"/>
      <c r="D139" s="249" t="s">
        <v>675</v>
      </c>
      <c r="E139" s="40"/>
      <c r="F139" s="295" t="s">
        <v>676</v>
      </c>
      <c r="G139" s="40"/>
      <c r="H139" s="40"/>
      <c r="I139" s="202"/>
      <c r="J139" s="40"/>
      <c r="K139" s="40"/>
      <c r="L139" s="44"/>
      <c r="M139" s="296"/>
      <c r="N139" s="297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675</v>
      </c>
      <c r="AU139" s="17" t="s">
        <v>86</v>
      </c>
    </row>
    <row r="140" s="2" customFormat="1">
      <c r="A140" s="38"/>
      <c r="B140" s="39"/>
      <c r="C140" s="234" t="s">
        <v>165</v>
      </c>
      <c r="D140" s="234" t="s">
        <v>155</v>
      </c>
      <c r="E140" s="235" t="s">
        <v>679</v>
      </c>
      <c r="F140" s="236" t="s">
        <v>680</v>
      </c>
      <c r="G140" s="237" t="s">
        <v>171</v>
      </c>
      <c r="H140" s="238">
        <v>1</v>
      </c>
      <c r="I140" s="239"/>
      <c r="J140" s="240">
        <f>ROUND(I140*H140,2)</f>
        <v>0</v>
      </c>
      <c r="K140" s="236" t="s">
        <v>159</v>
      </c>
      <c r="L140" s="44"/>
      <c r="M140" s="241" t="s">
        <v>1</v>
      </c>
      <c r="N140" s="242" t="s">
        <v>41</v>
      </c>
      <c r="O140" s="91"/>
      <c r="P140" s="243">
        <f>O140*H140</f>
        <v>0</v>
      </c>
      <c r="Q140" s="243">
        <v>0.036900000000000002</v>
      </c>
      <c r="R140" s="243">
        <f>Q140*H140</f>
        <v>0.036900000000000002</v>
      </c>
      <c r="S140" s="243">
        <v>0</v>
      </c>
      <c r="T140" s="244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45" t="s">
        <v>160</v>
      </c>
      <c r="AT140" s="245" t="s">
        <v>155</v>
      </c>
      <c r="AU140" s="245" t="s">
        <v>86</v>
      </c>
      <c r="AY140" s="17" t="s">
        <v>153</v>
      </c>
      <c r="BE140" s="246">
        <f>IF(N140="základní",J140,0)</f>
        <v>0</v>
      </c>
      <c r="BF140" s="246">
        <f>IF(N140="snížená",J140,0)</f>
        <v>0</v>
      </c>
      <c r="BG140" s="246">
        <f>IF(N140="zákl. přenesená",J140,0)</f>
        <v>0</v>
      </c>
      <c r="BH140" s="246">
        <f>IF(N140="sníž. přenesená",J140,0)</f>
        <v>0</v>
      </c>
      <c r="BI140" s="246">
        <f>IF(N140="nulová",J140,0)</f>
        <v>0</v>
      </c>
      <c r="BJ140" s="17" t="s">
        <v>84</v>
      </c>
      <c r="BK140" s="246">
        <f>ROUND(I140*H140,2)</f>
        <v>0</v>
      </c>
      <c r="BL140" s="17" t="s">
        <v>160</v>
      </c>
      <c r="BM140" s="245" t="s">
        <v>180</v>
      </c>
    </row>
    <row r="141" s="2" customFormat="1">
      <c r="A141" s="38"/>
      <c r="B141" s="39"/>
      <c r="C141" s="40"/>
      <c r="D141" s="249" t="s">
        <v>675</v>
      </c>
      <c r="E141" s="40"/>
      <c r="F141" s="295" t="s">
        <v>676</v>
      </c>
      <c r="G141" s="40"/>
      <c r="H141" s="40"/>
      <c r="I141" s="202"/>
      <c r="J141" s="40"/>
      <c r="K141" s="40"/>
      <c r="L141" s="44"/>
      <c r="M141" s="296"/>
      <c r="N141" s="297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675</v>
      </c>
      <c r="AU141" s="17" t="s">
        <v>86</v>
      </c>
    </row>
    <row r="142" s="2" customFormat="1">
      <c r="A142" s="38"/>
      <c r="B142" s="39"/>
      <c r="C142" s="234" t="s">
        <v>160</v>
      </c>
      <c r="D142" s="234" t="s">
        <v>155</v>
      </c>
      <c r="E142" s="235" t="s">
        <v>681</v>
      </c>
      <c r="F142" s="236" t="s">
        <v>682</v>
      </c>
      <c r="G142" s="237" t="s">
        <v>183</v>
      </c>
      <c r="H142" s="238">
        <v>4.452</v>
      </c>
      <c r="I142" s="239"/>
      <c r="J142" s="240">
        <f>ROUND(I142*H142,2)</f>
        <v>0</v>
      </c>
      <c r="K142" s="236" t="s">
        <v>159</v>
      </c>
      <c r="L142" s="44"/>
      <c r="M142" s="241" t="s">
        <v>1</v>
      </c>
      <c r="N142" s="242" t="s">
        <v>41</v>
      </c>
      <c r="O142" s="91"/>
      <c r="P142" s="243">
        <f>O142*H142</f>
        <v>0</v>
      </c>
      <c r="Q142" s="243">
        <v>0</v>
      </c>
      <c r="R142" s="243">
        <f>Q142*H142</f>
        <v>0</v>
      </c>
      <c r="S142" s="243">
        <v>0</v>
      </c>
      <c r="T142" s="244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45" t="s">
        <v>160</v>
      </c>
      <c r="AT142" s="245" t="s">
        <v>155</v>
      </c>
      <c r="AU142" s="245" t="s">
        <v>86</v>
      </c>
      <c r="AY142" s="17" t="s">
        <v>153</v>
      </c>
      <c r="BE142" s="246">
        <f>IF(N142="základní",J142,0)</f>
        <v>0</v>
      </c>
      <c r="BF142" s="246">
        <f>IF(N142="snížená",J142,0)</f>
        <v>0</v>
      </c>
      <c r="BG142" s="246">
        <f>IF(N142="zákl. přenesená",J142,0)</f>
        <v>0</v>
      </c>
      <c r="BH142" s="246">
        <f>IF(N142="sníž. přenesená",J142,0)</f>
        <v>0</v>
      </c>
      <c r="BI142" s="246">
        <f>IF(N142="nulová",J142,0)</f>
        <v>0</v>
      </c>
      <c r="BJ142" s="17" t="s">
        <v>84</v>
      </c>
      <c r="BK142" s="246">
        <f>ROUND(I142*H142,2)</f>
        <v>0</v>
      </c>
      <c r="BL142" s="17" t="s">
        <v>160</v>
      </c>
      <c r="BM142" s="245" t="s">
        <v>194</v>
      </c>
    </row>
    <row r="143" s="2" customFormat="1">
      <c r="A143" s="38"/>
      <c r="B143" s="39"/>
      <c r="C143" s="40"/>
      <c r="D143" s="249" t="s">
        <v>675</v>
      </c>
      <c r="E143" s="40"/>
      <c r="F143" s="295" t="s">
        <v>683</v>
      </c>
      <c r="G143" s="40"/>
      <c r="H143" s="40"/>
      <c r="I143" s="202"/>
      <c r="J143" s="40"/>
      <c r="K143" s="40"/>
      <c r="L143" s="44"/>
      <c r="M143" s="296"/>
      <c r="N143" s="297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675</v>
      </c>
      <c r="AU143" s="17" t="s">
        <v>86</v>
      </c>
    </row>
    <row r="144" s="13" customFormat="1">
      <c r="A144" s="13"/>
      <c r="B144" s="247"/>
      <c r="C144" s="248"/>
      <c r="D144" s="249" t="s">
        <v>177</v>
      </c>
      <c r="E144" s="250" t="s">
        <v>1</v>
      </c>
      <c r="F144" s="251" t="s">
        <v>684</v>
      </c>
      <c r="G144" s="248"/>
      <c r="H144" s="252">
        <v>4.452</v>
      </c>
      <c r="I144" s="253"/>
      <c r="J144" s="248"/>
      <c r="K144" s="248"/>
      <c r="L144" s="254"/>
      <c r="M144" s="255"/>
      <c r="N144" s="256"/>
      <c r="O144" s="256"/>
      <c r="P144" s="256"/>
      <c r="Q144" s="256"/>
      <c r="R144" s="256"/>
      <c r="S144" s="256"/>
      <c r="T144" s="25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8" t="s">
        <v>177</v>
      </c>
      <c r="AU144" s="258" t="s">
        <v>86</v>
      </c>
      <c r="AV144" s="13" t="s">
        <v>86</v>
      </c>
      <c r="AW144" s="13" t="s">
        <v>32</v>
      </c>
      <c r="AX144" s="13" t="s">
        <v>76</v>
      </c>
      <c r="AY144" s="258" t="s">
        <v>153</v>
      </c>
    </row>
    <row r="145" s="14" customFormat="1">
      <c r="A145" s="14"/>
      <c r="B145" s="259"/>
      <c r="C145" s="260"/>
      <c r="D145" s="249" t="s">
        <v>177</v>
      </c>
      <c r="E145" s="261" t="s">
        <v>1</v>
      </c>
      <c r="F145" s="262" t="s">
        <v>179</v>
      </c>
      <c r="G145" s="260"/>
      <c r="H145" s="263">
        <v>4.452</v>
      </c>
      <c r="I145" s="264"/>
      <c r="J145" s="260"/>
      <c r="K145" s="260"/>
      <c r="L145" s="265"/>
      <c r="M145" s="266"/>
      <c r="N145" s="267"/>
      <c r="O145" s="267"/>
      <c r="P145" s="267"/>
      <c r="Q145" s="267"/>
      <c r="R145" s="267"/>
      <c r="S145" s="267"/>
      <c r="T145" s="268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9" t="s">
        <v>177</v>
      </c>
      <c r="AU145" s="269" t="s">
        <v>86</v>
      </c>
      <c r="AV145" s="14" t="s">
        <v>160</v>
      </c>
      <c r="AW145" s="14" t="s">
        <v>32</v>
      </c>
      <c r="AX145" s="14" t="s">
        <v>84</v>
      </c>
      <c r="AY145" s="269" t="s">
        <v>153</v>
      </c>
    </row>
    <row r="146" s="2" customFormat="1" ht="33" customHeight="1">
      <c r="A146" s="38"/>
      <c r="B146" s="39"/>
      <c r="C146" s="234" t="s">
        <v>173</v>
      </c>
      <c r="D146" s="234" t="s">
        <v>155</v>
      </c>
      <c r="E146" s="235" t="s">
        <v>685</v>
      </c>
      <c r="F146" s="236" t="s">
        <v>686</v>
      </c>
      <c r="G146" s="237" t="s">
        <v>183</v>
      </c>
      <c r="H146" s="238">
        <v>70.530000000000001</v>
      </c>
      <c r="I146" s="239"/>
      <c r="J146" s="240">
        <f>ROUND(I146*H146,2)</f>
        <v>0</v>
      </c>
      <c r="K146" s="236" t="s">
        <v>159</v>
      </c>
      <c r="L146" s="44"/>
      <c r="M146" s="241" t="s">
        <v>1</v>
      </c>
      <c r="N146" s="242" t="s">
        <v>41</v>
      </c>
      <c r="O146" s="91"/>
      <c r="P146" s="243">
        <f>O146*H146</f>
        <v>0</v>
      </c>
      <c r="Q146" s="243">
        <v>0</v>
      </c>
      <c r="R146" s="243">
        <f>Q146*H146</f>
        <v>0</v>
      </c>
      <c r="S146" s="243">
        <v>0</v>
      </c>
      <c r="T146" s="244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45" t="s">
        <v>160</v>
      </c>
      <c r="AT146" s="245" t="s">
        <v>155</v>
      </c>
      <c r="AU146" s="245" t="s">
        <v>86</v>
      </c>
      <c r="AY146" s="17" t="s">
        <v>153</v>
      </c>
      <c r="BE146" s="246">
        <f>IF(N146="základní",J146,0)</f>
        <v>0</v>
      </c>
      <c r="BF146" s="246">
        <f>IF(N146="snížená",J146,0)</f>
        <v>0</v>
      </c>
      <c r="BG146" s="246">
        <f>IF(N146="zákl. přenesená",J146,0)</f>
        <v>0</v>
      </c>
      <c r="BH146" s="246">
        <f>IF(N146="sníž. přenesená",J146,0)</f>
        <v>0</v>
      </c>
      <c r="BI146" s="246">
        <f>IF(N146="nulová",J146,0)</f>
        <v>0</v>
      </c>
      <c r="BJ146" s="17" t="s">
        <v>84</v>
      </c>
      <c r="BK146" s="246">
        <f>ROUND(I146*H146,2)</f>
        <v>0</v>
      </c>
      <c r="BL146" s="17" t="s">
        <v>160</v>
      </c>
      <c r="BM146" s="245" t="s">
        <v>204</v>
      </c>
    </row>
    <row r="147" s="2" customFormat="1">
      <c r="A147" s="38"/>
      <c r="B147" s="39"/>
      <c r="C147" s="40"/>
      <c r="D147" s="249" t="s">
        <v>675</v>
      </c>
      <c r="E147" s="40"/>
      <c r="F147" s="295" t="s">
        <v>687</v>
      </c>
      <c r="G147" s="40"/>
      <c r="H147" s="40"/>
      <c r="I147" s="202"/>
      <c r="J147" s="40"/>
      <c r="K147" s="40"/>
      <c r="L147" s="44"/>
      <c r="M147" s="296"/>
      <c r="N147" s="297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675</v>
      </c>
      <c r="AU147" s="17" t="s">
        <v>86</v>
      </c>
    </row>
    <row r="148" s="2" customFormat="1">
      <c r="A148" s="38"/>
      <c r="B148" s="39"/>
      <c r="C148" s="234" t="s">
        <v>189</v>
      </c>
      <c r="D148" s="234" t="s">
        <v>155</v>
      </c>
      <c r="E148" s="235" t="s">
        <v>688</v>
      </c>
      <c r="F148" s="236" t="s">
        <v>689</v>
      </c>
      <c r="G148" s="237" t="s">
        <v>183</v>
      </c>
      <c r="H148" s="238">
        <v>18.504000000000001</v>
      </c>
      <c r="I148" s="239"/>
      <c r="J148" s="240">
        <f>ROUND(I148*H148,2)</f>
        <v>0</v>
      </c>
      <c r="K148" s="236" t="s">
        <v>159</v>
      </c>
      <c r="L148" s="44"/>
      <c r="M148" s="241" t="s">
        <v>1</v>
      </c>
      <c r="N148" s="242" t="s">
        <v>41</v>
      </c>
      <c r="O148" s="91"/>
      <c r="P148" s="243">
        <f>O148*H148</f>
        <v>0</v>
      </c>
      <c r="Q148" s="243">
        <v>0</v>
      </c>
      <c r="R148" s="243">
        <f>Q148*H148</f>
        <v>0</v>
      </c>
      <c r="S148" s="243">
        <v>0</v>
      </c>
      <c r="T148" s="244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45" t="s">
        <v>160</v>
      </c>
      <c r="AT148" s="245" t="s">
        <v>155</v>
      </c>
      <c r="AU148" s="245" t="s">
        <v>86</v>
      </c>
      <c r="AY148" s="17" t="s">
        <v>153</v>
      </c>
      <c r="BE148" s="246">
        <f>IF(N148="základní",J148,0)</f>
        <v>0</v>
      </c>
      <c r="BF148" s="246">
        <f>IF(N148="snížená",J148,0)</f>
        <v>0</v>
      </c>
      <c r="BG148" s="246">
        <f>IF(N148="zákl. přenesená",J148,0)</f>
        <v>0</v>
      </c>
      <c r="BH148" s="246">
        <f>IF(N148="sníž. přenesená",J148,0)</f>
        <v>0</v>
      </c>
      <c r="BI148" s="246">
        <f>IF(N148="nulová",J148,0)</f>
        <v>0</v>
      </c>
      <c r="BJ148" s="17" t="s">
        <v>84</v>
      </c>
      <c r="BK148" s="246">
        <f>ROUND(I148*H148,2)</f>
        <v>0</v>
      </c>
      <c r="BL148" s="17" t="s">
        <v>160</v>
      </c>
      <c r="BM148" s="245" t="s">
        <v>224</v>
      </c>
    </row>
    <row r="149" s="2" customFormat="1">
      <c r="A149" s="38"/>
      <c r="B149" s="39"/>
      <c r="C149" s="40"/>
      <c r="D149" s="249" t="s">
        <v>675</v>
      </c>
      <c r="E149" s="40"/>
      <c r="F149" s="295" t="s">
        <v>690</v>
      </c>
      <c r="G149" s="40"/>
      <c r="H149" s="40"/>
      <c r="I149" s="202"/>
      <c r="J149" s="40"/>
      <c r="K149" s="40"/>
      <c r="L149" s="44"/>
      <c r="M149" s="296"/>
      <c r="N149" s="297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675</v>
      </c>
      <c r="AU149" s="17" t="s">
        <v>86</v>
      </c>
    </row>
    <row r="150" s="2" customFormat="1" ht="21.75" customHeight="1">
      <c r="A150" s="38"/>
      <c r="B150" s="39"/>
      <c r="C150" s="234" t="s">
        <v>198</v>
      </c>
      <c r="D150" s="234" t="s">
        <v>155</v>
      </c>
      <c r="E150" s="235" t="s">
        <v>691</v>
      </c>
      <c r="F150" s="236" t="s">
        <v>692</v>
      </c>
      <c r="G150" s="237" t="s">
        <v>104</v>
      </c>
      <c r="H150" s="238">
        <v>30.609999999999999</v>
      </c>
      <c r="I150" s="239"/>
      <c r="J150" s="240">
        <f>ROUND(I150*H150,2)</f>
        <v>0</v>
      </c>
      <c r="K150" s="236" t="s">
        <v>159</v>
      </c>
      <c r="L150" s="44"/>
      <c r="M150" s="241" t="s">
        <v>1</v>
      </c>
      <c r="N150" s="242" t="s">
        <v>41</v>
      </c>
      <c r="O150" s="91"/>
      <c r="P150" s="243">
        <f>O150*H150</f>
        <v>0</v>
      </c>
      <c r="Q150" s="243">
        <v>0.00084000000000000003</v>
      </c>
      <c r="R150" s="243">
        <f>Q150*H150</f>
        <v>0.0257124</v>
      </c>
      <c r="S150" s="243">
        <v>0</v>
      </c>
      <c r="T150" s="244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45" t="s">
        <v>160</v>
      </c>
      <c r="AT150" s="245" t="s">
        <v>155</v>
      </c>
      <c r="AU150" s="245" t="s">
        <v>86</v>
      </c>
      <c r="AY150" s="17" t="s">
        <v>153</v>
      </c>
      <c r="BE150" s="246">
        <f>IF(N150="základní",J150,0)</f>
        <v>0</v>
      </c>
      <c r="BF150" s="246">
        <f>IF(N150="snížená",J150,0)</f>
        <v>0</v>
      </c>
      <c r="BG150" s="246">
        <f>IF(N150="zákl. přenesená",J150,0)</f>
        <v>0</v>
      </c>
      <c r="BH150" s="246">
        <f>IF(N150="sníž. přenesená",J150,0)</f>
        <v>0</v>
      </c>
      <c r="BI150" s="246">
        <f>IF(N150="nulová",J150,0)</f>
        <v>0</v>
      </c>
      <c r="BJ150" s="17" t="s">
        <v>84</v>
      </c>
      <c r="BK150" s="246">
        <f>ROUND(I150*H150,2)</f>
        <v>0</v>
      </c>
      <c r="BL150" s="17" t="s">
        <v>160</v>
      </c>
      <c r="BM150" s="245" t="s">
        <v>242</v>
      </c>
    </row>
    <row r="151" s="2" customFormat="1">
      <c r="A151" s="38"/>
      <c r="B151" s="39"/>
      <c r="C151" s="40"/>
      <c r="D151" s="249" t="s">
        <v>675</v>
      </c>
      <c r="E151" s="40"/>
      <c r="F151" s="295" t="s">
        <v>693</v>
      </c>
      <c r="G151" s="40"/>
      <c r="H151" s="40"/>
      <c r="I151" s="202"/>
      <c r="J151" s="40"/>
      <c r="K151" s="40"/>
      <c r="L151" s="44"/>
      <c r="M151" s="296"/>
      <c r="N151" s="297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675</v>
      </c>
      <c r="AU151" s="17" t="s">
        <v>86</v>
      </c>
    </row>
    <row r="152" s="13" customFormat="1">
      <c r="A152" s="13"/>
      <c r="B152" s="247"/>
      <c r="C152" s="248"/>
      <c r="D152" s="249" t="s">
        <v>177</v>
      </c>
      <c r="E152" s="250" t="s">
        <v>1</v>
      </c>
      <c r="F152" s="251" t="s">
        <v>694</v>
      </c>
      <c r="G152" s="248"/>
      <c r="H152" s="252">
        <v>3.9750000000000001</v>
      </c>
      <c r="I152" s="253"/>
      <c r="J152" s="248"/>
      <c r="K152" s="248"/>
      <c r="L152" s="254"/>
      <c r="M152" s="255"/>
      <c r="N152" s="256"/>
      <c r="O152" s="256"/>
      <c r="P152" s="256"/>
      <c r="Q152" s="256"/>
      <c r="R152" s="256"/>
      <c r="S152" s="256"/>
      <c r="T152" s="25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8" t="s">
        <v>177</v>
      </c>
      <c r="AU152" s="258" t="s">
        <v>86</v>
      </c>
      <c r="AV152" s="13" t="s">
        <v>86</v>
      </c>
      <c r="AW152" s="13" t="s">
        <v>32</v>
      </c>
      <c r="AX152" s="13" t="s">
        <v>76</v>
      </c>
      <c r="AY152" s="258" t="s">
        <v>153</v>
      </c>
    </row>
    <row r="153" s="13" customFormat="1">
      <c r="A153" s="13"/>
      <c r="B153" s="247"/>
      <c r="C153" s="248"/>
      <c r="D153" s="249" t="s">
        <v>177</v>
      </c>
      <c r="E153" s="250" t="s">
        <v>1</v>
      </c>
      <c r="F153" s="251" t="s">
        <v>695</v>
      </c>
      <c r="G153" s="248"/>
      <c r="H153" s="252">
        <v>22.120000000000001</v>
      </c>
      <c r="I153" s="253"/>
      <c r="J153" s="248"/>
      <c r="K153" s="248"/>
      <c r="L153" s="254"/>
      <c r="M153" s="255"/>
      <c r="N153" s="256"/>
      <c r="O153" s="256"/>
      <c r="P153" s="256"/>
      <c r="Q153" s="256"/>
      <c r="R153" s="256"/>
      <c r="S153" s="256"/>
      <c r="T153" s="25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8" t="s">
        <v>177</v>
      </c>
      <c r="AU153" s="258" t="s">
        <v>86</v>
      </c>
      <c r="AV153" s="13" t="s">
        <v>86</v>
      </c>
      <c r="AW153" s="13" t="s">
        <v>32</v>
      </c>
      <c r="AX153" s="13" t="s">
        <v>76</v>
      </c>
      <c r="AY153" s="258" t="s">
        <v>153</v>
      </c>
    </row>
    <row r="154" s="13" customFormat="1">
      <c r="A154" s="13"/>
      <c r="B154" s="247"/>
      <c r="C154" s="248"/>
      <c r="D154" s="249" t="s">
        <v>177</v>
      </c>
      <c r="E154" s="250" t="s">
        <v>1</v>
      </c>
      <c r="F154" s="251" t="s">
        <v>696</v>
      </c>
      <c r="G154" s="248"/>
      <c r="H154" s="252">
        <v>4.5149999999999997</v>
      </c>
      <c r="I154" s="253"/>
      <c r="J154" s="248"/>
      <c r="K154" s="248"/>
      <c r="L154" s="254"/>
      <c r="M154" s="255"/>
      <c r="N154" s="256"/>
      <c r="O154" s="256"/>
      <c r="P154" s="256"/>
      <c r="Q154" s="256"/>
      <c r="R154" s="256"/>
      <c r="S154" s="256"/>
      <c r="T154" s="25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8" t="s">
        <v>177</v>
      </c>
      <c r="AU154" s="258" t="s">
        <v>86</v>
      </c>
      <c r="AV154" s="13" t="s">
        <v>86</v>
      </c>
      <c r="AW154" s="13" t="s">
        <v>32</v>
      </c>
      <c r="AX154" s="13" t="s">
        <v>76</v>
      </c>
      <c r="AY154" s="258" t="s">
        <v>153</v>
      </c>
    </row>
    <row r="155" s="14" customFormat="1">
      <c r="A155" s="14"/>
      <c r="B155" s="259"/>
      <c r="C155" s="260"/>
      <c r="D155" s="249" t="s">
        <v>177</v>
      </c>
      <c r="E155" s="261" t="s">
        <v>1</v>
      </c>
      <c r="F155" s="262" t="s">
        <v>179</v>
      </c>
      <c r="G155" s="260"/>
      <c r="H155" s="263">
        <v>30.609999999999999</v>
      </c>
      <c r="I155" s="264"/>
      <c r="J155" s="260"/>
      <c r="K155" s="260"/>
      <c r="L155" s="265"/>
      <c r="M155" s="266"/>
      <c r="N155" s="267"/>
      <c r="O155" s="267"/>
      <c r="P155" s="267"/>
      <c r="Q155" s="267"/>
      <c r="R155" s="267"/>
      <c r="S155" s="267"/>
      <c r="T155" s="26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9" t="s">
        <v>177</v>
      </c>
      <c r="AU155" s="269" t="s">
        <v>86</v>
      </c>
      <c r="AV155" s="14" t="s">
        <v>160</v>
      </c>
      <c r="AW155" s="14" t="s">
        <v>32</v>
      </c>
      <c r="AX155" s="14" t="s">
        <v>84</v>
      </c>
      <c r="AY155" s="269" t="s">
        <v>153</v>
      </c>
    </row>
    <row r="156" s="2" customFormat="1" ht="21.75" customHeight="1">
      <c r="A156" s="38"/>
      <c r="B156" s="39"/>
      <c r="C156" s="234" t="s">
        <v>204</v>
      </c>
      <c r="D156" s="234" t="s">
        <v>155</v>
      </c>
      <c r="E156" s="235" t="s">
        <v>697</v>
      </c>
      <c r="F156" s="236" t="s">
        <v>698</v>
      </c>
      <c r="G156" s="237" t="s">
        <v>104</v>
      </c>
      <c r="H156" s="238">
        <v>122.604</v>
      </c>
      <c r="I156" s="239"/>
      <c r="J156" s="240">
        <f>ROUND(I156*H156,2)</f>
        <v>0</v>
      </c>
      <c r="K156" s="236" t="s">
        <v>159</v>
      </c>
      <c r="L156" s="44"/>
      <c r="M156" s="241" t="s">
        <v>1</v>
      </c>
      <c r="N156" s="242" t="s">
        <v>41</v>
      </c>
      <c r="O156" s="91"/>
      <c r="P156" s="243">
        <f>O156*H156</f>
        <v>0</v>
      </c>
      <c r="Q156" s="243">
        <v>0.00084999999999999995</v>
      </c>
      <c r="R156" s="243">
        <f>Q156*H156</f>
        <v>0.1042134</v>
      </c>
      <c r="S156" s="243">
        <v>0</v>
      </c>
      <c r="T156" s="244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45" t="s">
        <v>160</v>
      </c>
      <c r="AT156" s="245" t="s">
        <v>155</v>
      </c>
      <c r="AU156" s="245" t="s">
        <v>86</v>
      </c>
      <c r="AY156" s="17" t="s">
        <v>153</v>
      </c>
      <c r="BE156" s="246">
        <f>IF(N156="základní",J156,0)</f>
        <v>0</v>
      </c>
      <c r="BF156" s="246">
        <f>IF(N156="snížená",J156,0)</f>
        <v>0</v>
      </c>
      <c r="BG156" s="246">
        <f>IF(N156="zákl. přenesená",J156,0)</f>
        <v>0</v>
      </c>
      <c r="BH156" s="246">
        <f>IF(N156="sníž. přenesená",J156,0)</f>
        <v>0</v>
      </c>
      <c r="BI156" s="246">
        <f>IF(N156="nulová",J156,0)</f>
        <v>0</v>
      </c>
      <c r="BJ156" s="17" t="s">
        <v>84</v>
      </c>
      <c r="BK156" s="246">
        <f>ROUND(I156*H156,2)</f>
        <v>0</v>
      </c>
      <c r="BL156" s="17" t="s">
        <v>160</v>
      </c>
      <c r="BM156" s="245" t="s">
        <v>252</v>
      </c>
    </row>
    <row r="157" s="2" customFormat="1">
      <c r="A157" s="38"/>
      <c r="B157" s="39"/>
      <c r="C157" s="40"/>
      <c r="D157" s="249" t="s">
        <v>675</v>
      </c>
      <c r="E157" s="40"/>
      <c r="F157" s="295" t="s">
        <v>693</v>
      </c>
      <c r="G157" s="40"/>
      <c r="H157" s="40"/>
      <c r="I157" s="202"/>
      <c r="J157" s="40"/>
      <c r="K157" s="40"/>
      <c r="L157" s="44"/>
      <c r="M157" s="296"/>
      <c r="N157" s="297"/>
      <c r="O157" s="91"/>
      <c r="P157" s="91"/>
      <c r="Q157" s="91"/>
      <c r="R157" s="91"/>
      <c r="S157" s="91"/>
      <c r="T157" s="92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675</v>
      </c>
      <c r="AU157" s="17" t="s">
        <v>86</v>
      </c>
    </row>
    <row r="158" s="13" customFormat="1">
      <c r="A158" s="13"/>
      <c r="B158" s="247"/>
      <c r="C158" s="248"/>
      <c r="D158" s="249" t="s">
        <v>177</v>
      </c>
      <c r="E158" s="250" t="s">
        <v>1</v>
      </c>
      <c r="F158" s="251" t="s">
        <v>699</v>
      </c>
      <c r="G158" s="248"/>
      <c r="H158" s="252">
        <v>115.92</v>
      </c>
      <c r="I158" s="253"/>
      <c r="J158" s="248"/>
      <c r="K158" s="248"/>
      <c r="L158" s="254"/>
      <c r="M158" s="255"/>
      <c r="N158" s="256"/>
      <c r="O158" s="256"/>
      <c r="P158" s="256"/>
      <c r="Q158" s="256"/>
      <c r="R158" s="256"/>
      <c r="S158" s="256"/>
      <c r="T158" s="25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8" t="s">
        <v>177</v>
      </c>
      <c r="AU158" s="258" t="s">
        <v>86</v>
      </c>
      <c r="AV158" s="13" t="s">
        <v>86</v>
      </c>
      <c r="AW158" s="13" t="s">
        <v>32</v>
      </c>
      <c r="AX158" s="13" t="s">
        <v>76</v>
      </c>
      <c r="AY158" s="258" t="s">
        <v>153</v>
      </c>
    </row>
    <row r="159" s="13" customFormat="1">
      <c r="A159" s="13"/>
      <c r="B159" s="247"/>
      <c r="C159" s="248"/>
      <c r="D159" s="249" t="s">
        <v>177</v>
      </c>
      <c r="E159" s="250" t="s">
        <v>1</v>
      </c>
      <c r="F159" s="251" t="s">
        <v>700</v>
      </c>
      <c r="G159" s="248"/>
      <c r="H159" s="252">
        <v>6.6840000000000002</v>
      </c>
      <c r="I159" s="253"/>
      <c r="J159" s="248"/>
      <c r="K159" s="248"/>
      <c r="L159" s="254"/>
      <c r="M159" s="255"/>
      <c r="N159" s="256"/>
      <c r="O159" s="256"/>
      <c r="P159" s="256"/>
      <c r="Q159" s="256"/>
      <c r="R159" s="256"/>
      <c r="S159" s="256"/>
      <c r="T159" s="25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8" t="s">
        <v>177</v>
      </c>
      <c r="AU159" s="258" t="s">
        <v>86</v>
      </c>
      <c r="AV159" s="13" t="s">
        <v>86</v>
      </c>
      <c r="AW159" s="13" t="s">
        <v>32</v>
      </c>
      <c r="AX159" s="13" t="s">
        <v>76</v>
      </c>
      <c r="AY159" s="258" t="s">
        <v>153</v>
      </c>
    </row>
    <row r="160" s="14" customFormat="1">
      <c r="A160" s="14"/>
      <c r="B160" s="259"/>
      <c r="C160" s="260"/>
      <c r="D160" s="249" t="s">
        <v>177</v>
      </c>
      <c r="E160" s="261" t="s">
        <v>1</v>
      </c>
      <c r="F160" s="262" t="s">
        <v>179</v>
      </c>
      <c r="G160" s="260"/>
      <c r="H160" s="263">
        <v>122.604</v>
      </c>
      <c r="I160" s="264"/>
      <c r="J160" s="260"/>
      <c r="K160" s="260"/>
      <c r="L160" s="265"/>
      <c r="M160" s="266"/>
      <c r="N160" s="267"/>
      <c r="O160" s="267"/>
      <c r="P160" s="267"/>
      <c r="Q160" s="267"/>
      <c r="R160" s="267"/>
      <c r="S160" s="267"/>
      <c r="T160" s="26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9" t="s">
        <v>177</v>
      </c>
      <c r="AU160" s="269" t="s">
        <v>86</v>
      </c>
      <c r="AV160" s="14" t="s">
        <v>160</v>
      </c>
      <c r="AW160" s="14" t="s">
        <v>32</v>
      </c>
      <c r="AX160" s="14" t="s">
        <v>84</v>
      </c>
      <c r="AY160" s="269" t="s">
        <v>153</v>
      </c>
    </row>
    <row r="161" s="2" customFormat="1">
      <c r="A161" s="38"/>
      <c r="B161" s="39"/>
      <c r="C161" s="234" t="s">
        <v>208</v>
      </c>
      <c r="D161" s="234" t="s">
        <v>155</v>
      </c>
      <c r="E161" s="235" t="s">
        <v>701</v>
      </c>
      <c r="F161" s="236" t="s">
        <v>702</v>
      </c>
      <c r="G161" s="237" t="s">
        <v>104</v>
      </c>
      <c r="H161" s="238">
        <v>30.609999999999999</v>
      </c>
      <c r="I161" s="239"/>
      <c r="J161" s="240">
        <f>ROUND(I161*H161,2)</f>
        <v>0</v>
      </c>
      <c r="K161" s="236" t="s">
        <v>159</v>
      </c>
      <c r="L161" s="44"/>
      <c r="M161" s="241" t="s">
        <v>1</v>
      </c>
      <c r="N161" s="242" t="s">
        <v>41</v>
      </c>
      <c r="O161" s="91"/>
      <c r="P161" s="243">
        <f>O161*H161</f>
        <v>0</v>
      </c>
      <c r="Q161" s="243">
        <v>0</v>
      </c>
      <c r="R161" s="243">
        <f>Q161*H161</f>
        <v>0</v>
      </c>
      <c r="S161" s="243">
        <v>0</v>
      </c>
      <c r="T161" s="244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45" t="s">
        <v>160</v>
      </c>
      <c r="AT161" s="245" t="s">
        <v>155</v>
      </c>
      <c r="AU161" s="245" t="s">
        <v>86</v>
      </c>
      <c r="AY161" s="17" t="s">
        <v>153</v>
      </c>
      <c r="BE161" s="246">
        <f>IF(N161="základní",J161,0)</f>
        <v>0</v>
      </c>
      <c r="BF161" s="246">
        <f>IF(N161="snížená",J161,0)</f>
        <v>0</v>
      </c>
      <c r="BG161" s="246">
        <f>IF(N161="zákl. přenesená",J161,0)</f>
        <v>0</v>
      </c>
      <c r="BH161" s="246">
        <f>IF(N161="sníž. přenesená",J161,0)</f>
        <v>0</v>
      </c>
      <c r="BI161" s="246">
        <f>IF(N161="nulová",J161,0)</f>
        <v>0</v>
      </c>
      <c r="BJ161" s="17" t="s">
        <v>84</v>
      </c>
      <c r="BK161" s="246">
        <f>ROUND(I161*H161,2)</f>
        <v>0</v>
      </c>
      <c r="BL161" s="17" t="s">
        <v>160</v>
      </c>
      <c r="BM161" s="245" t="s">
        <v>260</v>
      </c>
    </row>
    <row r="162" s="2" customFormat="1">
      <c r="A162" s="38"/>
      <c r="B162" s="39"/>
      <c r="C162" s="40"/>
      <c r="D162" s="249" t="s">
        <v>675</v>
      </c>
      <c r="E162" s="40"/>
      <c r="F162" s="295" t="s">
        <v>703</v>
      </c>
      <c r="G162" s="40"/>
      <c r="H162" s="40"/>
      <c r="I162" s="202"/>
      <c r="J162" s="40"/>
      <c r="K162" s="40"/>
      <c r="L162" s="44"/>
      <c r="M162" s="296"/>
      <c r="N162" s="297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675</v>
      </c>
      <c r="AU162" s="17" t="s">
        <v>86</v>
      </c>
    </row>
    <row r="163" s="2" customFormat="1">
      <c r="A163" s="38"/>
      <c r="B163" s="39"/>
      <c r="C163" s="234" t="s">
        <v>214</v>
      </c>
      <c r="D163" s="234" t="s">
        <v>155</v>
      </c>
      <c r="E163" s="235" t="s">
        <v>704</v>
      </c>
      <c r="F163" s="236" t="s">
        <v>705</v>
      </c>
      <c r="G163" s="237" t="s">
        <v>104</v>
      </c>
      <c r="H163" s="238">
        <v>122.604</v>
      </c>
      <c r="I163" s="239"/>
      <c r="J163" s="240">
        <f>ROUND(I163*H163,2)</f>
        <v>0</v>
      </c>
      <c r="K163" s="236" t="s">
        <v>159</v>
      </c>
      <c r="L163" s="44"/>
      <c r="M163" s="241" t="s">
        <v>1</v>
      </c>
      <c r="N163" s="242" t="s">
        <v>41</v>
      </c>
      <c r="O163" s="91"/>
      <c r="P163" s="243">
        <f>O163*H163</f>
        <v>0</v>
      </c>
      <c r="Q163" s="243">
        <v>0</v>
      </c>
      <c r="R163" s="243">
        <f>Q163*H163</f>
        <v>0</v>
      </c>
      <c r="S163" s="243">
        <v>0</v>
      </c>
      <c r="T163" s="244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45" t="s">
        <v>160</v>
      </c>
      <c r="AT163" s="245" t="s">
        <v>155</v>
      </c>
      <c r="AU163" s="245" t="s">
        <v>86</v>
      </c>
      <c r="AY163" s="17" t="s">
        <v>153</v>
      </c>
      <c r="BE163" s="246">
        <f>IF(N163="základní",J163,0)</f>
        <v>0</v>
      </c>
      <c r="BF163" s="246">
        <f>IF(N163="snížená",J163,0)</f>
        <v>0</v>
      </c>
      <c r="BG163" s="246">
        <f>IF(N163="zákl. přenesená",J163,0)</f>
        <v>0</v>
      </c>
      <c r="BH163" s="246">
        <f>IF(N163="sníž. přenesená",J163,0)</f>
        <v>0</v>
      </c>
      <c r="BI163" s="246">
        <f>IF(N163="nulová",J163,0)</f>
        <v>0</v>
      </c>
      <c r="BJ163" s="17" t="s">
        <v>84</v>
      </c>
      <c r="BK163" s="246">
        <f>ROUND(I163*H163,2)</f>
        <v>0</v>
      </c>
      <c r="BL163" s="17" t="s">
        <v>160</v>
      </c>
      <c r="BM163" s="245" t="s">
        <v>270</v>
      </c>
    </row>
    <row r="164" s="2" customFormat="1">
      <c r="A164" s="38"/>
      <c r="B164" s="39"/>
      <c r="C164" s="40"/>
      <c r="D164" s="249" t="s">
        <v>675</v>
      </c>
      <c r="E164" s="40"/>
      <c r="F164" s="295" t="s">
        <v>703</v>
      </c>
      <c r="G164" s="40"/>
      <c r="H164" s="40"/>
      <c r="I164" s="202"/>
      <c r="J164" s="40"/>
      <c r="K164" s="40"/>
      <c r="L164" s="44"/>
      <c r="M164" s="296"/>
      <c r="N164" s="297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675</v>
      </c>
      <c r="AU164" s="17" t="s">
        <v>86</v>
      </c>
    </row>
    <row r="165" s="2" customFormat="1" ht="33" customHeight="1">
      <c r="A165" s="38"/>
      <c r="B165" s="39"/>
      <c r="C165" s="234" t="s">
        <v>231</v>
      </c>
      <c r="D165" s="234" t="s">
        <v>155</v>
      </c>
      <c r="E165" s="235" t="s">
        <v>220</v>
      </c>
      <c r="F165" s="236" t="s">
        <v>221</v>
      </c>
      <c r="G165" s="237" t="s">
        <v>183</v>
      </c>
      <c r="H165" s="238">
        <v>38.652000000000001</v>
      </c>
      <c r="I165" s="239"/>
      <c r="J165" s="240">
        <f>ROUND(I165*H165,2)</f>
        <v>0</v>
      </c>
      <c r="K165" s="236" t="s">
        <v>159</v>
      </c>
      <c r="L165" s="44"/>
      <c r="M165" s="241" t="s">
        <v>1</v>
      </c>
      <c r="N165" s="242" t="s">
        <v>41</v>
      </c>
      <c r="O165" s="91"/>
      <c r="P165" s="243">
        <f>O165*H165</f>
        <v>0</v>
      </c>
      <c r="Q165" s="243">
        <v>0</v>
      </c>
      <c r="R165" s="243">
        <f>Q165*H165</f>
        <v>0</v>
      </c>
      <c r="S165" s="243">
        <v>0</v>
      </c>
      <c r="T165" s="244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45" t="s">
        <v>160</v>
      </c>
      <c r="AT165" s="245" t="s">
        <v>155</v>
      </c>
      <c r="AU165" s="245" t="s">
        <v>86</v>
      </c>
      <c r="AY165" s="17" t="s">
        <v>153</v>
      </c>
      <c r="BE165" s="246">
        <f>IF(N165="základní",J165,0)</f>
        <v>0</v>
      </c>
      <c r="BF165" s="246">
        <f>IF(N165="snížená",J165,0)</f>
        <v>0</v>
      </c>
      <c r="BG165" s="246">
        <f>IF(N165="zákl. přenesená",J165,0)</f>
        <v>0</v>
      </c>
      <c r="BH165" s="246">
        <f>IF(N165="sníž. přenesená",J165,0)</f>
        <v>0</v>
      </c>
      <c r="BI165" s="246">
        <f>IF(N165="nulová",J165,0)</f>
        <v>0</v>
      </c>
      <c r="BJ165" s="17" t="s">
        <v>84</v>
      </c>
      <c r="BK165" s="246">
        <f>ROUND(I165*H165,2)</f>
        <v>0</v>
      </c>
      <c r="BL165" s="17" t="s">
        <v>160</v>
      </c>
      <c r="BM165" s="245" t="s">
        <v>310</v>
      </c>
    </row>
    <row r="166" s="2" customFormat="1">
      <c r="A166" s="38"/>
      <c r="B166" s="39"/>
      <c r="C166" s="40"/>
      <c r="D166" s="249" t="s">
        <v>675</v>
      </c>
      <c r="E166" s="40"/>
      <c r="F166" s="295" t="s">
        <v>706</v>
      </c>
      <c r="G166" s="40"/>
      <c r="H166" s="40"/>
      <c r="I166" s="202"/>
      <c r="J166" s="40"/>
      <c r="K166" s="40"/>
      <c r="L166" s="44"/>
      <c r="M166" s="296"/>
      <c r="N166" s="297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675</v>
      </c>
      <c r="AU166" s="17" t="s">
        <v>86</v>
      </c>
    </row>
    <row r="167" s="13" customFormat="1">
      <c r="A167" s="13"/>
      <c r="B167" s="247"/>
      <c r="C167" s="248"/>
      <c r="D167" s="249" t="s">
        <v>177</v>
      </c>
      <c r="E167" s="250" t="s">
        <v>1</v>
      </c>
      <c r="F167" s="251" t="s">
        <v>707</v>
      </c>
      <c r="G167" s="248"/>
      <c r="H167" s="252">
        <v>38.652000000000001</v>
      </c>
      <c r="I167" s="253"/>
      <c r="J167" s="248"/>
      <c r="K167" s="248"/>
      <c r="L167" s="254"/>
      <c r="M167" s="255"/>
      <c r="N167" s="256"/>
      <c r="O167" s="256"/>
      <c r="P167" s="256"/>
      <c r="Q167" s="256"/>
      <c r="R167" s="256"/>
      <c r="S167" s="256"/>
      <c r="T167" s="25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8" t="s">
        <v>177</v>
      </c>
      <c r="AU167" s="258" t="s">
        <v>86</v>
      </c>
      <c r="AV167" s="13" t="s">
        <v>86</v>
      </c>
      <c r="AW167" s="13" t="s">
        <v>32</v>
      </c>
      <c r="AX167" s="13" t="s">
        <v>76</v>
      </c>
      <c r="AY167" s="258" t="s">
        <v>153</v>
      </c>
    </row>
    <row r="168" s="14" customFormat="1">
      <c r="A168" s="14"/>
      <c r="B168" s="259"/>
      <c r="C168" s="260"/>
      <c r="D168" s="249" t="s">
        <v>177</v>
      </c>
      <c r="E168" s="261" t="s">
        <v>1</v>
      </c>
      <c r="F168" s="262" t="s">
        <v>179</v>
      </c>
      <c r="G168" s="260"/>
      <c r="H168" s="263">
        <v>38.652000000000001</v>
      </c>
      <c r="I168" s="264"/>
      <c r="J168" s="260"/>
      <c r="K168" s="260"/>
      <c r="L168" s="265"/>
      <c r="M168" s="266"/>
      <c r="N168" s="267"/>
      <c r="O168" s="267"/>
      <c r="P168" s="267"/>
      <c r="Q168" s="267"/>
      <c r="R168" s="267"/>
      <c r="S168" s="267"/>
      <c r="T168" s="268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9" t="s">
        <v>177</v>
      </c>
      <c r="AU168" s="269" t="s">
        <v>86</v>
      </c>
      <c r="AV168" s="14" t="s">
        <v>160</v>
      </c>
      <c r="AW168" s="14" t="s">
        <v>32</v>
      </c>
      <c r="AX168" s="14" t="s">
        <v>84</v>
      </c>
      <c r="AY168" s="269" t="s">
        <v>153</v>
      </c>
    </row>
    <row r="169" s="2" customFormat="1">
      <c r="A169" s="38"/>
      <c r="B169" s="39"/>
      <c r="C169" s="234" t="s">
        <v>237</v>
      </c>
      <c r="D169" s="234" t="s">
        <v>155</v>
      </c>
      <c r="E169" s="235" t="s">
        <v>708</v>
      </c>
      <c r="F169" s="236" t="s">
        <v>709</v>
      </c>
      <c r="G169" s="237" t="s">
        <v>183</v>
      </c>
      <c r="H169" s="238">
        <v>193.25999999999999</v>
      </c>
      <c r="I169" s="239"/>
      <c r="J169" s="240">
        <f>ROUND(I169*H169,2)</f>
        <v>0</v>
      </c>
      <c r="K169" s="236" t="s">
        <v>159</v>
      </c>
      <c r="L169" s="44"/>
      <c r="M169" s="241" t="s">
        <v>1</v>
      </c>
      <c r="N169" s="242" t="s">
        <v>41</v>
      </c>
      <c r="O169" s="91"/>
      <c r="P169" s="243">
        <f>O169*H169</f>
        <v>0</v>
      </c>
      <c r="Q169" s="243">
        <v>0</v>
      </c>
      <c r="R169" s="243">
        <f>Q169*H169</f>
        <v>0</v>
      </c>
      <c r="S169" s="243">
        <v>0</v>
      </c>
      <c r="T169" s="244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45" t="s">
        <v>160</v>
      </c>
      <c r="AT169" s="245" t="s">
        <v>155</v>
      </c>
      <c r="AU169" s="245" t="s">
        <v>86</v>
      </c>
      <c r="AY169" s="17" t="s">
        <v>153</v>
      </c>
      <c r="BE169" s="246">
        <f>IF(N169="základní",J169,0)</f>
        <v>0</v>
      </c>
      <c r="BF169" s="246">
        <f>IF(N169="snížená",J169,0)</f>
        <v>0</v>
      </c>
      <c r="BG169" s="246">
        <f>IF(N169="zákl. přenesená",J169,0)</f>
        <v>0</v>
      </c>
      <c r="BH169" s="246">
        <f>IF(N169="sníž. přenesená",J169,0)</f>
        <v>0</v>
      </c>
      <c r="BI169" s="246">
        <f>IF(N169="nulová",J169,0)</f>
        <v>0</v>
      </c>
      <c r="BJ169" s="17" t="s">
        <v>84</v>
      </c>
      <c r="BK169" s="246">
        <f>ROUND(I169*H169,2)</f>
        <v>0</v>
      </c>
      <c r="BL169" s="17" t="s">
        <v>160</v>
      </c>
      <c r="BM169" s="245" t="s">
        <v>320</v>
      </c>
    </row>
    <row r="170" s="2" customFormat="1">
      <c r="A170" s="38"/>
      <c r="B170" s="39"/>
      <c r="C170" s="40"/>
      <c r="D170" s="249" t="s">
        <v>675</v>
      </c>
      <c r="E170" s="40"/>
      <c r="F170" s="295" t="s">
        <v>706</v>
      </c>
      <c r="G170" s="40"/>
      <c r="H170" s="40"/>
      <c r="I170" s="202"/>
      <c r="J170" s="40"/>
      <c r="K170" s="40"/>
      <c r="L170" s="44"/>
      <c r="M170" s="296"/>
      <c r="N170" s="297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675</v>
      </c>
      <c r="AU170" s="17" t="s">
        <v>86</v>
      </c>
    </row>
    <row r="171" s="13" customFormat="1">
      <c r="A171" s="13"/>
      <c r="B171" s="247"/>
      <c r="C171" s="248"/>
      <c r="D171" s="249" t="s">
        <v>177</v>
      </c>
      <c r="E171" s="250" t="s">
        <v>1</v>
      </c>
      <c r="F171" s="251" t="s">
        <v>710</v>
      </c>
      <c r="G171" s="248"/>
      <c r="H171" s="252">
        <v>193.25999999999999</v>
      </c>
      <c r="I171" s="253"/>
      <c r="J171" s="248"/>
      <c r="K171" s="248"/>
      <c r="L171" s="254"/>
      <c r="M171" s="255"/>
      <c r="N171" s="256"/>
      <c r="O171" s="256"/>
      <c r="P171" s="256"/>
      <c r="Q171" s="256"/>
      <c r="R171" s="256"/>
      <c r="S171" s="256"/>
      <c r="T171" s="25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8" t="s">
        <v>177</v>
      </c>
      <c r="AU171" s="258" t="s">
        <v>86</v>
      </c>
      <c r="AV171" s="13" t="s">
        <v>86</v>
      </c>
      <c r="AW171" s="13" t="s">
        <v>32</v>
      </c>
      <c r="AX171" s="13" t="s">
        <v>76</v>
      </c>
      <c r="AY171" s="258" t="s">
        <v>153</v>
      </c>
    </row>
    <row r="172" s="14" customFormat="1">
      <c r="A172" s="14"/>
      <c r="B172" s="259"/>
      <c r="C172" s="260"/>
      <c r="D172" s="249" t="s">
        <v>177</v>
      </c>
      <c r="E172" s="261" t="s">
        <v>1</v>
      </c>
      <c r="F172" s="262" t="s">
        <v>179</v>
      </c>
      <c r="G172" s="260"/>
      <c r="H172" s="263">
        <v>193.25999999999999</v>
      </c>
      <c r="I172" s="264"/>
      <c r="J172" s="260"/>
      <c r="K172" s="260"/>
      <c r="L172" s="265"/>
      <c r="M172" s="266"/>
      <c r="N172" s="267"/>
      <c r="O172" s="267"/>
      <c r="P172" s="267"/>
      <c r="Q172" s="267"/>
      <c r="R172" s="267"/>
      <c r="S172" s="267"/>
      <c r="T172" s="268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9" t="s">
        <v>177</v>
      </c>
      <c r="AU172" s="269" t="s">
        <v>86</v>
      </c>
      <c r="AV172" s="14" t="s">
        <v>160</v>
      </c>
      <c r="AW172" s="14" t="s">
        <v>32</v>
      </c>
      <c r="AX172" s="14" t="s">
        <v>84</v>
      </c>
      <c r="AY172" s="269" t="s">
        <v>153</v>
      </c>
    </row>
    <row r="173" s="2" customFormat="1">
      <c r="A173" s="38"/>
      <c r="B173" s="39"/>
      <c r="C173" s="234" t="s">
        <v>242</v>
      </c>
      <c r="D173" s="234" t="s">
        <v>155</v>
      </c>
      <c r="E173" s="235" t="s">
        <v>225</v>
      </c>
      <c r="F173" s="236" t="s">
        <v>226</v>
      </c>
      <c r="G173" s="237" t="s">
        <v>183</v>
      </c>
      <c r="H173" s="238">
        <v>38.652000000000001</v>
      </c>
      <c r="I173" s="239"/>
      <c r="J173" s="240">
        <f>ROUND(I173*H173,2)</f>
        <v>0</v>
      </c>
      <c r="K173" s="236" t="s">
        <v>159</v>
      </c>
      <c r="L173" s="44"/>
      <c r="M173" s="241" t="s">
        <v>1</v>
      </c>
      <c r="N173" s="242" t="s">
        <v>41</v>
      </c>
      <c r="O173" s="91"/>
      <c r="P173" s="243">
        <f>O173*H173</f>
        <v>0</v>
      </c>
      <c r="Q173" s="243">
        <v>0</v>
      </c>
      <c r="R173" s="243">
        <f>Q173*H173</f>
        <v>0</v>
      </c>
      <c r="S173" s="243">
        <v>0</v>
      </c>
      <c r="T173" s="244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45" t="s">
        <v>160</v>
      </c>
      <c r="AT173" s="245" t="s">
        <v>155</v>
      </c>
      <c r="AU173" s="245" t="s">
        <v>86</v>
      </c>
      <c r="AY173" s="17" t="s">
        <v>153</v>
      </c>
      <c r="BE173" s="246">
        <f>IF(N173="základní",J173,0)</f>
        <v>0</v>
      </c>
      <c r="BF173" s="246">
        <f>IF(N173="snížená",J173,0)</f>
        <v>0</v>
      </c>
      <c r="BG173" s="246">
        <f>IF(N173="zákl. přenesená",J173,0)</f>
        <v>0</v>
      </c>
      <c r="BH173" s="246">
        <f>IF(N173="sníž. přenesená",J173,0)</f>
        <v>0</v>
      </c>
      <c r="BI173" s="246">
        <f>IF(N173="nulová",J173,0)</f>
        <v>0</v>
      </c>
      <c r="BJ173" s="17" t="s">
        <v>84</v>
      </c>
      <c r="BK173" s="246">
        <f>ROUND(I173*H173,2)</f>
        <v>0</v>
      </c>
      <c r="BL173" s="17" t="s">
        <v>160</v>
      </c>
      <c r="BM173" s="245" t="s">
        <v>330</v>
      </c>
    </row>
    <row r="174" s="13" customFormat="1">
      <c r="A174" s="13"/>
      <c r="B174" s="247"/>
      <c r="C174" s="248"/>
      <c r="D174" s="249" t="s">
        <v>177</v>
      </c>
      <c r="E174" s="250" t="s">
        <v>1</v>
      </c>
      <c r="F174" s="251" t="s">
        <v>711</v>
      </c>
      <c r="G174" s="248"/>
      <c r="H174" s="252">
        <v>89.034000000000006</v>
      </c>
      <c r="I174" s="253"/>
      <c r="J174" s="248"/>
      <c r="K174" s="248"/>
      <c r="L174" s="254"/>
      <c r="M174" s="255"/>
      <c r="N174" s="256"/>
      <c r="O174" s="256"/>
      <c r="P174" s="256"/>
      <c r="Q174" s="256"/>
      <c r="R174" s="256"/>
      <c r="S174" s="256"/>
      <c r="T174" s="25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8" t="s">
        <v>177</v>
      </c>
      <c r="AU174" s="258" t="s">
        <v>86</v>
      </c>
      <c r="AV174" s="13" t="s">
        <v>86</v>
      </c>
      <c r="AW174" s="13" t="s">
        <v>32</v>
      </c>
      <c r="AX174" s="13" t="s">
        <v>76</v>
      </c>
      <c r="AY174" s="258" t="s">
        <v>153</v>
      </c>
    </row>
    <row r="175" s="13" customFormat="1">
      <c r="A175" s="13"/>
      <c r="B175" s="247"/>
      <c r="C175" s="248"/>
      <c r="D175" s="249" t="s">
        <v>177</v>
      </c>
      <c r="E175" s="250" t="s">
        <v>1</v>
      </c>
      <c r="F175" s="251" t="s">
        <v>712</v>
      </c>
      <c r="G175" s="248"/>
      <c r="H175" s="252">
        <v>-50.381999999999998</v>
      </c>
      <c r="I175" s="253"/>
      <c r="J175" s="248"/>
      <c r="K175" s="248"/>
      <c r="L175" s="254"/>
      <c r="M175" s="255"/>
      <c r="N175" s="256"/>
      <c r="O175" s="256"/>
      <c r="P175" s="256"/>
      <c r="Q175" s="256"/>
      <c r="R175" s="256"/>
      <c r="S175" s="256"/>
      <c r="T175" s="25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8" t="s">
        <v>177</v>
      </c>
      <c r="AU175" s="258" t="s">
        <v>86</v>
      </c>
      <c r="AV175" s="13" t="s">
        <v>86</v>
      </c>
      <c r="AW175" s="13" t="s">
        <v>32</v>
      </c>
      <c r="AX175" s="13" t="s">
        <v>76</v>
      </c>
      <c r="AY175" s="258" t="s">
        <v>153</v>
      </c>
    </row>
    <row r="176" s="14" customFormat="1">
      <c r="A176" s="14"/>
      <c r="B176" s="259"/>
      <c r="C176" s="260"/>
      <c r="D176" s="249" t="s">
        <v>177</v>
      </c>
      <c r="E176" s="261" t="s">
        <v>1</v>
      </c>
      <c r="F176" s="262" t="s">
        <v>179</v>
      </c>
      <c r="G176" s="260"/>
      <c r="H176" s="263">
        <v>38.652000000000001</v>
      </c>
      <c r="I176" s="264"/>
      <c r="J176" s="260"/>
      <c r="K176" s="260"/>
      <c r="L176" s="265"/>
      <c r="M176" s="266"/>
      <c r="N176" s="267"/>
      <c r="O176" s="267"/>
      <c r="P176" s="267"/>
      <c r="Q176" s="267"/>
      <c r="R176" s="267"/>
      <c r="S176" s="267"/>
      <c r="T176" s="268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9" t="s">
        <v>177</v>
      </c>
      <c r="AU176" s="269" t="s">
        <v>86</v>
      </c>
      <c r="AV176" s="14" t="s">
        <v>160</v>
      </c>
      <c r="AW176" s="14" t="s">
        <v>32</v>
      </c>
      <c r="AX176" s="14" t="s">
        <v>84</v>
      </c>
      <c r="AY176" s="269" t="s">
        <v>153</v>
      </c>
    </row>
    <row r="177" s="2" customFormat="1" ht="16.5" customHeight="1">
      <c r="A177" s="38"/>
      <c r="B177" s="39"/>
      <c r="C177" s="234" t="s">
        <v>247</v>
      </c>
      <c r="D177" s="234" t="s">
        <v>155</v>
      </c>
      <c r="E177" s="235" t="s">
        <v>713</v>
      </c>
      <c r="F177" s="236" t="s">
        <v>229</v>
      </c>
      <c r="G177" s="237" t="s">
        <v>183</v>
      </c>
      <c r="H177" s="238">
        <v>38.652000000000001</v>
      </c>
      <c r="I177" s="239"/>
      <c r="J177" s="240">
        <f>ROUND(I177*H177,2)</f>
        <v>0</v>
      </c>
      <c r="K177" s="236" t="s">
        <v>159</v>
      </c>
      <c r="L177" s="44"/>
      <c r="M177" s="241" t="s">
        <v>1</v>
      </c>
      <c r="N177" s="242" t="s">
        <v>41</v>
      </c>
      <c r="O177" s="91"/>
      <c r="P177" s="243">
        <f>O177*H177</f>
        <v>0</v>
      </c>
      <c r="Q177" s="243">
        <v>0</v>
      </c>
      <c r="R177" s="243">
        <f>Q177*H177</f>
        <v>0</v>
      </c>
      <c r="S177" s="243">
        <v>0</v>
      </c>
      <c r="T177" s="244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45" t="s">
        <v>160</v>
      </c>
      <c r="AT177" s="245" t="s">
        <v>155</v>
      </c>
      <c r="AU177" s="245" t="s">
        <v>86</v>
      </c>
      <c r="AY177" s="17" t="s">
        <v>153</v>
      </c>
      <c r="BE177" s="246">
        <f>IF(N177="základní",J177,0)</f>
        <v>0</v>
      </c>
      <c r="BF177" s="246">
        <f>IF(N177="snížená",J177,0)</f>
        <v>0</v>
      </c>
      <c r="BG177" s="246">
        <f>IF(N177="zákl. přenesená",J177,0)</f>
        <v>0</v>
      </c>
      <c r="BH177" s="246">
        <f>IF(N177="sníž. přenesená",J177,0)</f>
        <v>0</v>
      </c>
      <c r="BI177" s="246">
        <f>IF(N177="nulová",J177,0)</f>
        <v>0</v>
      </c>
      <c r="BJ177" s="17" t="s">
        <v>84</v>
      </c>
      <c r="BK177" s="246">
        <f>ROUND(I177*H177,2)</f>
        <v>0</v>
      </c>
      <c r="BL177" s="17" t="s">
        <v>160</v>
      </c>
      <c r="BM177" s="245" t="s">
        <v>340</v>
      </c>
    </row>
    <row r="178" s="2" customFormat="1">
      <c r="A178" s="38"/>
      <c r="B178" s="39"/>
      <c r="C178" s="234" t="s">
        <v>252</v>
      </c>
      <c r="D178" s="234" t="s">
        <v>155</v>
      </c>
      <c r="E178" s="235" t="s">
        <v>714</v>
      </c>
      <c r="F178" s="236" t="s">
        <v>715</v>
      </c>
      <c r="G178" s="237" t="s">
        <v>183</v>
      </c>
      <c r="H178" s="238">
        <v>50.381999999999998</v>
      </c>
      <c r="I178" s="239"/>
      <c r="J178" s="240">
        <f>ROUND(I178*H178,2)</f>
        <v>0</v>
      </c>
      <c r="K178" s="236" t="s">
        <v>159</v>
      </c>
      <c r="L178" s="44"/>
      <c r="M178" s="241" t="s">
        <v>1</v>
      </c>
      <c r="N178" s="242" t="s">
        <v>41</v>
      </c>
      <c r="O178" s="91"/>
      <c r="P178" s="243">
        <f>O178*H178</f>
        <v>0</v>
      </c>
      <c r="Q178" s="243">
        <v>0</v>
      </c>
      <c r="R178" s="243">
        <f>Q178*H178</f>
        <v>0</v>
      </c>
      <c r="S178" s="243">
        <v>0</v>
      </c>
      <c r="T178" s="244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45" t="s">
        <v>160</v>
      </c>
      <c r="AT178" s="245" t="s">
        <v>155</v>
      </c>
      <c r="AU178" s="245" t="s">
        <v>86</v>
      </c>
      <c r="AY178" s="17" t="s">
        <v>153</v>
      </c>
      <c r="BE178" s="246">
        <f>IF(N178="základní",J178,0)</f>
        <v>0</v>
      </c>
      <c r="BF178" s="246">
        <f>IF(N178="snížená",J178,0)</f>
        <v>0</v>
      </c>
      <c r="BG178" s="246">
        <f>IF(N178="zákl. přenesená",J178,0)</f>
        <v>0</v>
      </c>
      <c r="BH178" s="246">
        <f>IF(N178="sníž. přenesená",J178,0)</f>
        <v>0</v>
      </c>
      <c r="BI178" s="246">
        <f>IF(N178="nulová",J178,0)</f>
        <v>0</v>
      </c>
      <c r="BJ178" s="17" t="s">
        <v>84</v>
      </c>
      <c r="BK178" s="246">
        <f>ROUND(I178*H178,2)</f>
        <v>0</v>
      </c>
      <c r="BL178" s="17" t="s">
        <v>160</v>
      </c>
      <c r="BM178" s="245" t="s">
        <v>350</v>
      </c>
    </row>
    <row r="179" s="2" customFormat="1">
      <c r="A179" s="38"/>
      <c r="B179" s="39"/>
      <c r="C179" s="40"/>
      <c r="D179" s="249" t="s">
        <v>675</v>
      </c>
      <c r="E179" s="40"/>
      <c r="F179" s="295" t="s">
        <v>716</v>
      </c>
      <c r="G179" s="40"/>
      <c r="H179" s="40"/>
      <c r="I179" s="202"/>
      <c r="J179" s="40"/>
      <c r="K179" s="40"/>
      <c r="L179" s="44"/>
      <c r="M179" s="296"/>
      <c r="N179" s="297"/>
      <c r="O179" s="91"/>
      <c r="P179" s="91"/>
      <c r="Q179" s="91"/>
      <c r="R179" s="91"/>
      <c r="S179" s="91"/>
      <c r="T179" s="92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675</v>
      </c>
      <c r="AU179" s="17" t="s">
        <v>86</v>
      </c>
    </row>
    <row r="180" s="2" customFormat="1">
      <c r="A180" s="38"/>
      <c r="B180" s="39"/>
      <c r="C180" s="234" t="s">
        <v>7</v>
      </c>
      <c r="D180" s="234" t="s">
        <v>155</v>
      </c>
      <c r="E180" s="235" t="s">
        <v>717</v>
      </c>
      <c r="F180" s="236" t="s">
        <v>718</v>
      </c>
      <c r="G180" s="237" t="s">
        <v>183</v>
      </c>
      <c r="H180" s="238">
        <v>18.629999999999999</v>
      </c>
      <c r="I180" s="239"/>
      <c r="J180" s="240">
        <f>ROUND(I180*H180,2)</f>
        <v>0</v>
      </c>
      <c r="K180" s="236" t="s">
        <v>159</v>
      </c>
      <c r="L180" s="44"/>
      <c r="M180" s="241" t="s">
        <v>1</v>
      </c>
      <c r="N180" s="242" t="s">
        <v>41</v>
      </c>
      <c r="O180" s="91"/>
      <c r="P180" s="243">
        <f>O180*H180</f>
        <v>0</v>
      </c>
      <c r="Q180" s="243">
        <v>0</v>
      </c>
      <c r="R180" s="243">
        <f>Q180*H180</f>
        <v>0</v>
      </c>
      <c r="S180" s="243">
        <v>0</v>
      </c>
      <c r="T180" s="244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45" t="s">
        <v>160</v>
      </c>
      <c r="AT180" s="245" t="s">
        <v>155</v>
      </c>
      <c r="AU180" s="245" t="s">
        <v>86</v>
      </c>
      <c r="AY180" s="17" t="s">
        <v>153</v>
      </c>
      <c r="BE180" s="246">
        <f>IF(N180="základní",J180,0)</f>
        <v>0</v>
      </c>
      <c r="BF180" s="246">
        <f>IF(N180="snížená",J180,0)</f>
        <v>0</v>
      </c>
      <c r="BG180" s="246">
        <f>IF(N180="zákl. přenesená",J180,0)</f>
        <v>0</v>
      </c>
      <c r="BH180" s="246">
        <f>IF(N180="sníž. přenesená",J180,0)</f>
        <v>0</v>
      </c>
      <c r="BI180" s="246">
        <f>IF(N180="nulová",J180,0)</f>
        <v>0</v>
      </c>
      <c r="BJ180" s="17" t="s">
        <v>84</v>
      </c>
      <c r="BK180" s="246">
        <f>ROUND(I180*H180,2)</f>
        <v>0</v>
      </c>
      <c r="BL180" s="17" t="s">
        <v>160</v>
      </c>
      <c r="BM180" s="245" t="s">
        <v>360</v>
      </c>
    </row>
    <row r="181" s="2" customFormat="1">
      <c r="A181" s="38"/>
      <c r="B181" s="39"/>
      <c r="C181" s="40"/>
      <c r="D181" s="249" t="s">
        <v>675</v>
      </c>
      <c r="E181" s="40"/>
      <c r="F181" s="295" t="s">
        <v>719</v>
      </c>
      <c r="G181" s="40"/>
      <c r="H181" s="40"/>
      <c r="I181" s="202"/>
      <c r="J181" s="40"/>
      <c r="K181" s="40"/>
      <c r="L181" s="44"/>
      <c r="M181" s="296"/>
      <c r="N181" s="297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675</v>
      </c>
      <c r="AU181" s="17" t="s">
        <v>86</v>
      </c>
    </row>
    <row r="182" s="13" customFormat="1">
      <c r="A182" s="13"/>
      <c r="B182" s="247"/>
      <c r="C182" s="248"/>
      <c r="D182" s="249" t="s">
        <v>177</v>
      </c>
      <c r="E182" s="250" t="s">
        <v>1</v>
      </c>
      <c r="F182" s="251" t="s">
        <v>720</v>
      </c>
      <c r="G182" s="248"/>
      <c r="H182" s="252">
        <v>12.6</v>
      </c>
      <c r="I182" s="253"/>
      <c r="J182" s="248"/>
      <c r="K182" s="248"/>
      <c r="L182" s="254"/>
      <c r="M182" s="255"/>
      <c r="N182" s="256"/>
      <c r="O182" s="256"/>
      <c r="P182" s="256"/>
      <c r="Q182" s="256"/>
      <c r="R182" s="256"/>
      <c r="S182" s="256"/>
      <c r="T182" s="25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8" t="s">
        <v>177</v>
      </c>
      <c r="AU182" s="258" t="s">
        <v>86</v>
      </c>
      <c r="AV182" s="13" t="s">
        <v>86</v>
      </c>
      <c r="AW182" s="13" t="s">
        <v>32</v>
      </c>
      <c r="AX182" s="13" t="s">
        <v>76</v>
      </c>
      <c r="AY182" s="258" t="s">
        <v>153</v>
      </c>
    </row>
    <row r="183" s="13" customFormat="1">
      <c r="A183" s="13"/>
      <c r="B183" s="247"/>
      <c r="C183" s="248"/>
      <c r="D183" s="249" t="s">
        <v>177</v>
      </c>
      <c r="E183" s="250" t="s">
        <v>1</v>
      </c>
      <c r="F183" s="251" t="s">
        <v>721</v>
      </c>
      <c r="G183" s="248"/>
      <c r="H183" s="252">
        <v>0.67500000000000004</v>
      </c>
      <c r="I183" s="253"/>
      <c r="J183" s="248"/>
      <c r="K183" s="248"/>
      <c r="L183" s="254"/>
      <c r="M183" s="255"/>
      <c r="N183" s="256"/>
      <c r="O183" s="256"/>
      <c r="P183" s="256"/>
      <c r="Q183" s="256"/>
      <c r="R183" s="256"/>
      <c r="S183" s="256"/>
      <c r="T183" s="257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8" t="s">
        <v>177</v>
      </c>
      <c r="AU183" s="258" t="s">
        <v>86</v>
      </c>
      <c r="AV183" s="13" t="s">
        <v>86</v>
      </c>
      <c r="AW183" s="13" t="s">
        <v>32</v>
      </c>
      <c r="AX183" s="13" t="s">
        <v>76</v>
      </c>
      <c r="AY183" s="258" t="s">
        <v>153</v>
      </c>
    </row>
    <row r="184" s="13" customFormat="1">
      <c r="A184" s="13"/>
      <c r="B184" s="247"/>
      <c r="C184" s="248"/>
      <c r="D184" s="249" t="s">
        <v>177</v>
      </c>
      <c r="E184" s="250" t="s">
        <v>1</v>
      </c>
      <c r="F184" s="251" t="s">
        <v>722</v>
      </c>
      <c r="G184" s="248"/>
      <c r="H184" s="252">
        <v>3.1499999999999999</v>
      </c>
      <c r="I184" s="253"/>
      <c r="J184" s="248"/>
      <c r="K184" s="248"/>
      <c r="L184" s="254"/>
      <c r="M184" s="255"/>
      <c r="N184" s="256"/>
      <c r="O184" s="256"/>
      <c r="P184" s="256"/>
      <c r="Q184" s="256"/>
      <c r="R184" s="256"/>
      <c r="S184" s="256"/>
      <c r="T184" s="25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8" t="s">
        <v>177</v>
      </c>
      <c r="AU184" s="258" t="s">
        <v>86</v>
      </c>
      <c r="AV184" s="13" t="s">
        <v>86</v>
      </c>
      <c r="AW184" s="13" t="s">
        <v>32</v>
      </c>
      <c r="AX184" s="13" t="s">
        <v>76</v>
      </c>
      <c r="AY184" s="258" t="s">
        <v>153</v>
      </c>
    </row>
    <row r="185" s="13" customFormat="1">
      <c r="A185" s="13"/>
      <c r="B185" s="247"/>
      <c r="C185" s="248"/>
      <c r="D185" s="249" t="s">
        <v>177</v>
      </c>
      <c r="E185" s="250" t="s">
        <v>1</v>
      </c>
      <c r="F185" s="251" t="s">
        <v>721</v>
      </c>
      <c r="G185" s="248"/>
      <c r="H185" s="252">
        <v>0.67500000000000004</v>
      </c>
      <c r="I185" s="253"/>
      <c r="J185" s="248"/>
      <c r="K185" s="248"/>
      <c r="L185" s="254"/>
      <c r="M185" s="255"/>
      <c r="N185" s="256"/>
      <c r="O185" s="256"/>
      <c r="P185" s="256"/>
      <c r="Q185" s="256"/>
      <c r="R185" s="256"/>
      <c r="S185" s="256"/>
      <c r="T185" s="25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8" t="s">
        <v>177</v>
      </c>
      <c r="AU185" s="258" t="s">
        <v>86</v>
      </c>
      <c r="AV185" s="13" t="s">
        <v>86</v>
      </c>
      <c r="AW185" s="13" t="s">
        <v>32</v>
      </c>
      <c r="AX185" s="13" t="s">
        <v>76</v>
      </c>
      <c r="AY185" s="258" t="s">
        <v>153</v>
      </c>
    </row>
    <row r="186" s="13" customFormat="1">
      <c r="A186" s="13"/>
      <c r="B186" s="247"/>
      <c r="C186" s="248"/>
      <c r="D186" s="249" t="s">
        <v>177</v>
      </c>
      <c r="E186" s="250" t="s">
        <v>1</v>
      </c>
      <c r="F186" s="251" t="s">
        <v>723</v>
      </c>
      <c r="G186" s="248"/>
      <c r="H186" s="252">
        <v>0.54000000000000004</v>
      </c>
      <c r="I186" s="253"/>
      <c r="J186" s="248"/>
      <c r="K186" s="248"/>
      <c r="L186" s="254"/>
      <c r="M186" s="255"/>
      <c r="N186" s="256"/>
      <c r="O186" s="256"/>
      <c r="P186" s="256"/>
      <c r="Q186" s="256"/>
      <c r="R186" s="256"/>
      <c r="S186" s="256"/>
      <c r="T186" s="25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8" t="s">
        <v>177</v>
      </c>
      <c r="AU186" s="258" t="s">
        <v>86</v>
      </c>
      <c r="AV186" s="13" t="s">
        <v>86</v>
      </c>
      <c r="AW186" s="13" t="s">
        <v>32</v>
      </c>
      <c r="AX186" s="13" t="s">
        <v>76</v>
      </c>
      <c r="AY186" s="258" t="s">
        <v>153</v>
      </c>
    </row>
    <row r="187" s="13" customFormat="1">
      <c r="A187" s="13"/>
      <c r="B187" s="247"/>
      <c r="C187" s="248"/>
      <c r="D187" s="249" t="s">
        <v>177</v>
      </c>
      <c r="E187" s="250" t="s">
        <v>1</v>
      </c>
      <c r="F187" s="251" t="s">
        <v>724</v>
      </c>
      <c r="G187" s="248"/>
      <c r="H187" s="252">
        <v>0.98999999999999999</v>
      </c>
      <c r="I187" s="253"/>
      <c r="J187" s="248"/>
      <c r="K187" s="248"/>
      <c r="L187" s="254"/>
      <c r="M187" s="255"/>
      <c r="N187" s="256"/>
      <c r="O187" s="256"/>
      <c r="P187" s="256"/>
      <c r="Q187" s="256"/>
      <c r="R187" s="256"/>
      <c r="S187" s="256"/>
      <c r="T187" s="25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8" t="s">
        <v>177</v>
      </c>
      <c r="AU187" s="258" t="s">
        <v>86</v>
      </c>
      <c r="AV187" s="13" t="s">
        <v>86</v>
      </c>
      <c r="AW187" s="13" t="s">
        <v>32</v>
      </c>
      <c r="AX187" s="13" t="s">
        <v>76</v>
      </c>
      <c r="AY187" s="258" t="s">
        <v>153</v>
      </c>
    </row>
    <row r="188" s="14" customFormat="1">
      <c r="A188" s="14"/>
      <c r="B188" s="259"/>
      <c r="C188" s="260"/>
      <c r="D188" s="249" t="s">
        <v>177</v>
      </c>
      <c r="E188" s="261" t="s">
        <v>1</v>
      </c>
      <c r="F188" s="262" t="s">
        <v>179</v>
      </c>
      <c r="G188" s="260"/>
      <c r="H188" s="263">
        <v>18.629999999999999</v>
      </c>
      <c r="I188" s="264"/>
      <c r="J188" s="260"/>
      <c r="K188" s="260"/>
      <c r="L188" s="265"/>
      <c r="M188" s="266"/>
      <c r="N188" s="267"/>
      <c r="O188" s="267"/>
      <c r="P188" s="267"/>
      <c r="Q188" s="267"/>
      <c r="R188" s="267"/>
      <c r="S188" s="267"/>
      <c r="T188" s="268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9" t="s">
        <v>177</v>
      </c>
      <c r="AU188" s="269" t="s">
        <v>86</v>
      </c>
      <c r="AV188" s="14" t="s">
        <v>160</v>
      </c>
      <c r="AW188" s="14" t="s">
        <v>32</v>
      </c>
      <c r="AX188" s="14" t="s">
        <v>84</v>
      </c>
      <c r="AY188" s="269" t="s">
        <v>153</v>
      </c>
    </row>
    <row r="189" s="2" customFormat="1" ht="16.5" customHeight="1">
      <c r="A189" s="38"/>
      <c r="B189" s="39"/>
      <c r="C189" s="270" t="s">
        <v>475</v>
      </c>
      <c r="D189" s="270" t="s">
        <v>199</v>
      </c>
      <c r="E189" s="271" t="s">
        <v>725</v>
      </c>
      <c r="F189" s="272" t="s">
        <v>726</v>
      </c>
      <c r="G189" s="273" t="s">
        <v>211</v>
      </c>
      <c r="H189" s="274">
        <v>37.259999999999998</v>
      </c>
      <c r="I189" s="275"/>
      <c r="J189" s="276">
        <f>ROUND(I189*H189,2)</f>
        <v>0</v>
      </c>
      <c r="K189" s="272" t="s">
        <v>159</v>
      </c>
      <c r="L189" s="277"/>
      <c r="M189" s="278" t="s">
        <v>1</v>
      </c>
      <c r="N189" s="279" t="s">
        <v>41</v>
      </c>
      <c r="O189" s="91"/>
      <c r="P189" s="243">
        <f>O189*H189</f>
        <v>0</v>
      </c>
      <c r="Q189" s="243">
        <v>1</v>
      </c>
      <c r="R189" s="243">
        <f>Q189*H189</f>
        <v>37.259999999999998</v>
      </c>
      <c r="S189" s="243">
        <v>0</v>
      </c>
      <c r="T189" s="244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45" t="s">
        <v>194</v>
      </c>
      <c r="AT189" s="245" t="s">
        <v>199</v>
      </c>
      <c r="AU189" s="245" t="s">
        <v>86</v>
      </c>
      <c r="AY189" s="17" t="s">
        <v>153</v>
      </c>
      <c r="BE189" s="246">
        <f>IF(N189="základní",J189,0)</f>
        <v>0</v>
      </c>
      <c r="BF189" s="246">
        <f>IF(N189="snížená",J189,0)</f>
        <v>0</v>
      </c>
      <c r="BG189" s="246">
        <f>IF(N189="zákl. přenesená",J189,0)</f>
        <v>0</v>
      </c>
      <c r="BH189" s="246">
        <f>IF(N189="sníž. přenesená",J189,0)</f>
        <v>0</v>
      </c>
      <c r="BI189" s="246">
        <f>IF(N189="nulová",J189,0)</f>
        <v>0</v>
      </c>
      <c r="BJ189" s="17" t="s">
        <v>84</v>
      </c>
      <c r="BK189" s="246">
        <f>ROUND(I189*H189,2)</f>
        <v>0</v>
      </c>
      <c r="BL189" s="17" t="s">
        <v>160</v>
      </c>
      <c r="BM189" s="245" t="s">
        <v>727</v>
      </c>
    </row>
    <row r="190" s="13" customFormat="1">
      <c r="A190" s="13"/>
      <c r="B190" s="247"/>
      <c r="C190" s="248"/>
      <c r="D190" s="249" t="s">
        <v>177</v>
      </c>
      <c r="E190" s="248"/>
      <c r="F190" s="251" t="s">
        <v>728</v>
      </c>
      <c r="G190" s="248"/>
      <c r="H190" s="252">
        <v>37.259999999999998</v>
      </c>
      <c r="I190" s="253"/>
      <c r="J190" s="248"/>
      <c r="K190" s="248"/>
      <c r="L190" s="254"/>
      <c r="M190" s="255"/>
      <c r="N190" s="256"/>
      <c r="O190" s="256"/>
      <c r="P190" s="256"/>
      <c r="Q190" s="256"/>
      <c r="R190" s="256"/>
      <c r="S190" s="256"/>
      <c r="T190" s="25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8" t="s">
        <v>177</v>
      </c>
      <c r="AU190" s="258" t="s">
        <v>86</v>
      </c>
      <c r="AV190" s="13" t="s">
        <v>86</v>
      </c>
      <c r="AW190" s="13" t="s">
        <v>4</v>
      </c>
      <c r="AX190" s="13" t="s">
        <v>84</v>
      </c>
      <c r="AY190" s="258" t="s">
        <v>153</v>
      </c>
    </row>
    <row r="191" s="2" customFormat="1">
      <c r="A191" s="38"/>
      <c r="B191" s="39"/>
      <c r="C191" s="234" t="s">
        <v>260</v>
      </c>
      <c r="D191" s="234" t="s">
        <v>155</v>
      </c>
      <c r="E191" s="235" t="s">
        <v>729</v>
      </c>
      <c r="F191" s="236" t="s">
        <v>730</v>
      </c>
      <c r="G191" s="237" t="s">
        <v>183</v>
      </c>
      <c r="H191" s="238">
        <v>3</v>
      </c>
      <c r="I191" s="239"/>
      <c r="J191" s="240">
        <f>ROUND(I191*H191,2)</f>
        <v>0</v>
      </c>
      <c r="K191" s="236" t="s">
        <v>159</v>
      </c>
      <c r="L191" s="44"/>
      <c r="M191" s="241" t="s">
        <v>1</v>
      </c>
      <c r="N191" s="242" t="s">
        <v>41</v>
      </c>
      <c r="O191" s="91"/>
      <c r="P191" s="243">
        <f>O191*H191</f>
        <v>0</v>
      </c>
      <c r="Q191" s="243">
        <v>0</v>
      </c>
      <c r="R191" s="243">
        <f>Q191*H191</f>
        <v>0</v>
      </c>
      <c r="S191" s="243">
        <v>0</v>
      </c>
      <c r="T191" s="244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45" t="s">
        <v>160</v>
      </c>
      <c r="AT191" s="245" t="s">
        <v>155</v>
      </c>
      <c r="AU191" s="245" t="s">
        <v>86</v>
      </c>
      <c r="AY191" s="17" t="s">
        <v>153</v>
      </c>
      <c r="BE191" s="246">
        <f>IF(N191="základní",J191,0)</f>
        <v>0</v>
      </c>
      <c r="BF191" s="246">
        <f>IF(N191="snížená",J191,0)</f>
        <v>0</v>
      </c>
      <c r="BG191" s="246">
        <f>IF(N191="zákl. přenesená",J191,0)</f>
        <v>0</v>
      </c>
      <c r="BH191" s="246">
        <f>IF(N191="sníž. přenesená",J191,0)</f>
        <v>0</v>
      </c>
      <c r="BI191" s="246">
        <f>IF(N191="nulová",J191,0)</f>
        <v>0</v>
      </c>
      <c r="BJ191" s="17" t="s">
        <v>84</v>
      </c>
      <c r="BK191" s="246">
        <f>ROUND(I191*H191,2)</f>
        <v>0</v>
      </c>
      <c r="BL191" s="17" t="s">
        <v>160</v>
      </c>
      <c r="BM191" s="245" t="s">
        <v>370</v>
      </c>
    </row>
    <row r="192" s="2" customFormat="1">
      <c r="A192" s="38"/>
      <c r="B192" s="39"/>
      <c r="C192" s="40"/>
      <c r="D192" s="249" t="s">
        <v>675</v>
      </c>
      <c r="E192" s="40"/>
      <c r="F192" s="295" t="s">
        <v>731</v>
      </c>
      <c r="G192" s="40"/>
      <c r="H192" s="40"/>
      <c r="I192" s="202"/>
      <c r="J192" s="40"/>
      <c r="K192" s="40"/>
      <c r="L192" s="44"/>
      <c r="M192" s="296"/>
      <c r="N192" s="297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675</v>
      </c>
      <c r="AU192" s="17" t="s">
        <v>86</v>
      </c>
    </row>
    <row r="193" s="2" customFormat="1" ht="33" customHeight="1">
      <c r="A193" s="38"/>
      <c r="B193" s="39"/>
      <c r="C193" s="234" t="s">
        <v>266</v>
      </c>
      <c r="D193" s="234" t="s">
        <v>155</v>
      </c>
      <c r="E193" s="235" t="s">
        <v>232</v>
      </c>
      <c r="F193" s="236" t="s">
        <v>233</v>
      </c>
      <c r="G193" s="237" t="s">
        <v>211</v>
      </c>
      <c r="H193" s="238">
        <v>38.652000000000001</v>
      </c>
      <c r="I193" s="239"/>
      <c r="J193" s="240">
        <f>ROUND(I193*H193,2)</f>
        <v>0</v>
      </c>
      <c r="K193" s="236" t="s">
        <v>159</v>
      </c>
      <c r="L193" s="44"/>
      <c r="M193" s="241" t="s">
        <v>1</v>
      </c>
      <c r="N193" s="242" t="s">
        <v>41</v>
      </c>
      <c r="O193" s="91"/>
      <c r="P193" s="243">
        <f>O193*H193</f>
        <v>0</v>
      </c>
      <c r="Q193" s="243">
        <v>0</v>
      </c>
      <c r="R193" s="243">
        <f>Q193*H193</f>
        <v>0</v>
      </c>
      <c r="S193" s="243">
        <v>0</v>
      </c>
      <c r="T193" s="244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45" t="s">
        <v>160</v>
      </c>
      <c r="AT193" s="245" t="s">
        <v>155</v>
      </c>
      <c r="AU193" s="245" t="s">
        <v>86</v>
      </c>
      <c r="AY193" s="17" t="s">
        <v>153</v>
      </c>
      <c r="BE193" s="246">
        <f>IF(N193="základní",J193,0)</f>
        <v>0</v>
      </c>
      <c r="BF193" s="246">
        <f>IF(N193="snížená",J193,0)</f>
        <v>0</v>
      </c>
      <c r="BG193" s="246">
        <f>IF(N193="zákl. přenesená",J193,0)</f>
        <v>0</v>
      </c>
      <c r="BH193" s="246">
        <f>IF(N193="sníž. přenesená",J193,0)</f>
        <v>0</v>
      </c>
      <c r="BI193" s="246">
        <f>IF(N193="nulová",J193,0)</f>
        <v>0</v>
      </c>
      <c r="BJ193" s="17" t="s">
        <v>84</v>
      </c>
      <c r="BK193" s="246">
        <f>ROUND(I193*H193,2)</f>
        <v>0</v>
      </c>
      <c r="BL193" s="17" t="s">
        <v>160</v>
      </c>
      <c r="BM193" s="245" t="s">
        <v>378</v>
      </c>
    </row>
    <row r="194" s="12" customFormat="1" ht="22.8" customHeight="1">
      <c r="A194" s="12"/>
      <c r="B194" s="218"/>
      <c r="C194" s="219"/>
      <c r="D194" s="220" t="s">
        <v>75</v>
      </c>
      <c r="E194" s="232" t="s">
        <v>160</v>
      </c>
      <c r="F194" s="232" t="s">
        <v>732</v>
      </c>
      <c r="G194" s="219"/>
      <c r="H194" s="219"/>
      <c r="I194" s="222"/>
      <c r="J194" s="233">
        <f>BK194</f>
        <v>0</v>
      </c>
      <c r="K194" s="219"/>
      <c r="L194" s="224"/>
      <c r="M194" s="225"/>
      <c r="N194" s="226"/>
      <c r="O194" s="226"/>
      <c r="P194" s="227">
        <f>SUM(P195:P203)</f>
        <v>0</v>
      </c>
      <c r="Q194" s="226"/>
      <c r="R194" s="227">
        <f>SUM(R195:R203)</f>
        <v>7.0450090200000002</v>
      </c>
      <c r="S194" s="226"/>
      <c r="T194" s="228">
        <f>SUM(T195:T203)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29" t="s">
        <v>84</v>
      </c>
      <c r="AT194" s="230" t="s">
        <v>75</v>
      </c>
      <c r="AU194" s="230" t="s">
        <v>84</v>
      </c>
      <c r="AY194" s="229" t="s">
        <v>153</v>
      </c>
      <c r="BK194" s="231">
        <f>SUM(BK195:BK203)</f>
        <v>0</v>
      </c>
    </row>
    <row r="195" s="2" customFormat="1">
      <c r="A195" s="38"/>
      <c r="B195" s="39"/>
      <c r="C195" s="234" t="s">
        <v>270</v>
      </c>
      <c r="D195" s="234" t="s">
        <v>155</v>
      </c>
      <c r="E195" s="235" t="s">
        <v>733</v>
      </c>
      <c r="F195" s="236" t="s">
        <v>734</v>
      </c>
      <c r="G195" s="237" t="s">
        <v>183</v>
      </c>
      <c r="H195" s="238">
        <v>3.726</v>
      </c>
      <c r="I195" s="239"/>
      <c r="J195" s="240">
        <f>ROUND(I195*H195,2)</f>
        <v>0</v>
      </c>
      <c r="K195" s="236" t="s">
        <v>159</v>
      </c>
      <c r="L195" s="44"/>
      <c r="M195" s="241" t="s">
        <v>1</v>
      </c>
      <c r="N195" s="242" t="s">
        <v>41</v>
      </c>
      <c r="O195" s="91"/>
      <c r="P195" s="243">
        <f>O195*H195</f>
        <v>0</v>
      </c>
      <c r="Q195" s="243">
        <v>1.8907700000000001</v>
      </c>
      <c r="R195" s="243">
        <f>Q195*H195</f>
        <v>7.0450090200000002</v>
      </c>
      <c r="S195" s="243">
        <v>0</v>
      </c>
      <c r="T195" s="244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45" t="s">
        <v>160</v>
      </c>
      <c r="AT195" s="245" t="s">
        <v>155</v>
      </c>
      <c r="AU195" s="245" t="s">
        <v>86</v>
      </c>
      <c r="AY195" s="17" t="s">
        <v>153</v>
      </c>
      <c r="BE195" s="246">
        <f>IF(N195="základní",J195,0)</f>
        <v>0</v>
      </c>
      <c r="BF195" s="246">
        <f>IF(N195="snížená",J195,0)</f>
        <v>0</v>
      </c>
      <c r="BG195" s="246">
        <f>IF(N195="zákl. přenesená",J195,0)</f>
        <v>0</v>
      </c>
      <c r="BH195" s="246">
        <f>IF(N195="sníž. přenesená",J195,0)</f>
        <v>0</v>
      </c>
      <c r="BI195" s="246">
        <f>IF(N195="nulová",J195,0)</f>
        <v>0</v>
      </c>
      <c r="BJ195" s="17" t="s">
        <v>84</v>
      </c>
      <c r="BK195" s="246">
        <f>ROUND(I195*H195,2)</f>
        <v>0</v>
      </c>
      <c r="BL195" s="17" t="s">
        <v>160</v>
      </c>
      <c r="BM195" s="245" t="s">
        <v>386</v>
      </c>
    </row>
    <row r="196" s="2" customFormat="1">
      <c r="A196" s="38"/>
      <c r="B196" s="39"/>
      <c r="C196" s="40"/>
      <c r="D196" s="249" t="s">
        <v>675</v>
      </c>
      <c r="E196" s="40"/>
      <c r="F196" s="295" t="s">
        <v>735</v>
      </c>
      <c r="G196" s="40"/>
      <c r="H196" s="40"/>
      <c r="I196" s="202"/>
      <c r="J196" s="40"/>
      <c r="K196" s="40"/>
      <c r="L196" s="44"/>
      <c r="M196" s="296"/>
      <c r="N196" s="297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675</v>
      </c>
      <c r="AU196" s="17" t="s">
        <v>86</v>
      </c>
    </row>
    <row r="197" s="13" customFormat="1">
      <c r="A197" s="13"/>
      <c r="B197" s="247"/>
      <c r="C197" s="248"/>
      <c r="D197" s="249" t="s">
        <v>177</v>
      </c>
      <c r="E197" s="250" t="s">
        <v>1</v>
      </c>
      <c r="F197" s="251" t="s">
        <v>736</v>
      </c>
      <c r="G197" s="248"/>
      <c r="H197" s="252">
        <v>2.52</v>
      </c>
      <c r="I197" s="253"/>
      <c r="J197" s="248"/>
      <c r="K197" s="248"/>
      <c r="L197" s="254"/>
      <c r="M197" s="255"/>
      <c r="N197" s="256"/>
      <c r="O197" s="256"/>
      <c r="P197" s="256"/>
      <c r="Q197" s="256"/>
      <c r="R197" s="256"/>
      <c r="S197" s="256"/>
      <c r="T197" s="25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8" t="s">
        <v>177</v>
      </c>
      <c r="AU197" s="258" t="s">
        <v>86</v>
      </c>
      <c r="AV197" s="13" t="s">
        <v>86</v>
      </c>
      <c r="AW197" s="13" t="s">
        <v>32</v>
      </c>
      <c r="AX197" s="13" t="s">
        <v>76</v>
      </c>
      <c r="AY197" s="258" t="s">
        <v>153</v>
      </c>
    </row>
    <row r="198" s="13" customFormat="1">
      <c r="A198" s="13"/>
      <c r="B198" s="247"/>
      <c r="C198" s="248"/>
      <c r="D198" s="249" t="s">
        <v>177</v>
      </c>
      <c r="E198" s="250" t="s">
        <v>1</v>
      </c>
      <c r="F198" s="251" t="s">
        <v>737</v>
      </c>
      <c r="G198" s="248"/>
      <c r="H198" s="252">
        <v>0.13500000000000001</v>
      </c>
      <c r="I198" s="253"/>
      <c r="J198" s="248"/>
      <c r="K198" s="248"/>
      <c r="L198" s="254"/>
      <c r="M198" s="255"/>
      <c r="N198" s="256"/>
      <c r="O198" s="256"/>
      <c r="P198" s="256"/>
      <c r="Q198" s="256"/>
      <c r="R198" s="256"/>
      <c r="S198" s="256"/>
      <c r="T198" s="25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8" t="s">
        <v>177</v>
      </c>
      <c r="AU198" s="258" t="s">
        <v>86</v>
      </c>
      <c r="AV198" s="13" t="s">
        <v>86</v>
      </c>
      <c r="AW198" s="13" t="s">
        <v>32</v>
      </c>
      <c r="AX198" s="13" t="s">
        <v>76</v>
      </c>
      <c r="AY198" s="258" t="s">
        <v>153</v>
      </c>
    </row>
    <row r="199" s="13" customFormat="1">
      <c r="A199" s="13"/>
      <c r="B199" s="247"/>
      <c r="C199" s="248"/>
      <c r="D199" s="249" t="s">
        <v>177</v>
      </c>
      <c r="E199" s="250" t="s">
        <v>1</v>
      </c>
      <c r="F199" s="251" t="s">
        <v>738</v>
      </c>
      <c r="G199" s="248"/>
      <c r="H199" s="252">
        <v>0.63</v>
      </c>
      <c r="I199" s="253"/>
      <c r="J199" s="248"/>
      <c r="K199" s="248"/>
      <c r="L199" s="254"/>
      <c r="M199" s="255"/>
      <c r="N199" s="256"/>
      <c r="O199" s="256"/>
      <c r="P199" s="256"/>
      <c r="Q199" s="256"/>
      <c r="R199" s="256"/>
      <c r="S199" s="256"/>
      <c r="T199" s="257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8" t="s">
        <v>177</v>
      </c>
      <c r="AU199" s="258" t="s">
        <v>86</v>
      </c>
      <c r="AV199" s="13" t="s">
        <v>86</v>
      </c>
      <c r="AW199" s="13" t="s">
        <v>32</v>
      </c>
      <c r="AX199" s="13" t="s">
        <v>76</v>
      </c>
      <c r="AY199" s="258" t="s">
        <v>153</v>
      </c>
    </row>
    <row r="200" s="13" customFormat="1">
      <c r="A200" s="13"/>
      <c r="B200" s="247"/>
      <c r="C200" s="248"/>
      <c r="D200" s="249" t="s">
        <v>177</v>
      </c>
      <c r="E200" s="250" t="s">
        <v>1</v>
      </c>
      <c r="F200" s="251" t="s">
        <v>737</v>
      </c>
      <c r="G200" s="248"/>
      <c r="H200" s="252">
        <v>0.13500000000000001</v>
      </c>
      <c r="I200" s="253"/>
      <c r="J200" s="248"/>
      <c r="K200" s="248"/>
      <c r="L200" s="254"/>
      <c r="M200" s="255"/>
      <c r="N200" s="256"/>
      <c r="O200" s="256"/>
      <c r="P200" s="256"/>
      <c r="Q200" s="256"/>
      <c r="R200" s="256"/>
      <c r="S200" s="256"/>
      <c r="T200" s="25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8" t="s">
        <v>177</v>
      </c>
      <c r="AU200" s="258" t="s">
        <v>86</v>
      </c>
      <c r="AV200" s="13" t="s">
        <v>86</v>
      </c>
      <c r="AW200" s="13" t="s">
        <v>32</v>
      </c>
      <c r="AX200" s="13" t="s">
        <v>76</v>
      </c>
      <c r="AY200" s="258" t="s">
        <v>153</v>
      </c>
    </row>
    <row r="201" s="13" customFormat="1">
      <c r="A201" s="13"/>
      <c r="B201" s="247"/>
      <c r="C201" s="248"/>
      <c r="D201" s="249" t="s">
        <v>177</v>
      </c>
      <c r="E201" s="250" t="s">
        <v>1</v>
      </c>
      <c r="F201" s="251" t="s">
        <v>739</v>
      </c>
      <c r="G201" s="248"/>
      <c r="H201" s="252">
        <v>0.108</v>
      </c>
      <c r="I201" s="253"/>
      <c r="J201" s="248"/>
      <c r="K201" s="248"/>
      <c r="L201" s="254"/>
      <c r="M201" s="255"/>
      <c r="N201" s="256"/>
      <c r="O201" s="256"/>
      <c r="P201" s="256"/>
      <c r="Q201" s="256"/>
      <c r="R201" s="256"/>
      <c r="S201" s="256"/>
      <c r="T201" s="25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8" t="s">
        <v>177</v>
      </c>
      <c r="AU201" s="258" t="s">
        <v>86</v>
      </c>
      <c r="AV201" s="13" t="s">
        <v>86</v>
      </c>
      <c r="AW201" s="13" t="s">
        <v>32</v>
      </c>
      <c r="AX201" s="13" t="s">
        <v>76</v>
      </c>
      <c r="AY201" s="258" t="s">
        <v>153</v>
      </c>
    </row>
    <row r="202" s="13" customFormat="1">
      <c r="A202" s="13"/>
      <c r="B202" s="247"/>
      <c r="C202" s="248"/>
      <c r="D202" s="249" t="s">
        <v>177</v>
      </c>
      <c r="E202" s="250" t="s">
        <v>1</v>
      </c>
      <c r="F202" s="251" t="s">
        <v>740</v>
      </c>
      <c r="G202" s="248"/>
      <c r="H202" s="252">
        <v>0.19800000000000001</v>
      </c>
      <c r="I202" s="253"/>
      <c r="J202" s="248"/>
      <c r="K202" s="248"/>
      <c r="L202" s="254"/>
      <c r="M202" s="255"/>
      <c r="N202" s="256"/>
      <c r="O202" s="256"/>
      <c r="P202" s="256"/>
      <c r="Q202" s="256"/>
      <c r="R202" s="256"/>
      <c r="S202" s="256"/>
      <c r="T202" s="25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8" t="s">
        <v>177</v>
      </c>
      <c r="AU202" s="258" t="s">
        <v>86</v>
      </c>
      <c r="AV202" s="13" t="s">
        <v>86</v>
      </c>
      <c r="AW202" s="13" t="s">
        <v>32</v>
      </c>
      <c r="AX202" s="13" t="s">
        <v>76</v>
      </c>
      <c r="AY202" s="258" t="s">
        <v>153</v>
      </c>
    </row>
    <row r="203" s="14" customFormat="1">
      <c r="A203" s="14"/>
      <c r="B203" s="259"/>
      <c r="C203" s="260"/>
      <c r="D203" s="249" t="s">
        <v>177</v>
      </c>
      <c r="E203" s="261" t="s">
        <v>1</v>
      </c>
      <c r="F203" s="262" t="s">
        <v>179</v>
      </c>
      <c r="G203" s="260"/>
      <c r="H203" s="263">
        <v>3.726</v>
      </c>
      <c r="I203" s="264"/>
      <c r="J203" s="260"/>
      <c r="K203" s="260"/>
      <c r="L203" s="265"/>
      <c r="M203" s="266"/>
      <c r="N203" s="267"/>
      <c r="O203" s="267"/>
      <c r="P203" s="267"/>
      <c r="Q203" s="267"/>
      <c r="R203" s="267"/>
      <c r="S203" s="267"/>
      <c r="T203" s="268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9" t="s">
        <v>177</v>
      </c>
      <c r="AU203" s="269" t="s">
        <v>86</v>
      </c>
      <c r="AV203" s="14" t="s">
        <v>160</v>
      </c>
      <c r="AW203" s="14" t="s">
        <v>32</v>
      </c>
      <c r="AX203" s="14" t="s">
        <v>84</v>
      </c>
      <c r="AY203" s="269" t="s">
        <v>153</v>
      </c>
    </row>
    <row r="204" s="12" customFormat="1" ht="22.8" customHeight="1">
      <c r="A204" s="12"/>
      <c r="B204" s="218"/>
      <c r="C204" s="219"/>
      <c r="D204" s="220" t="s">
        <v>75</v>
      </c>
      <c r="E204" s="232" t="s">
        <v>173</v>
      </c>
      <c r="F204" s="232" t="s">
        <v>741</v>
      </c>
      <c r="G204" s="219"/>
      <c r="H204" s="219"/>
      <c r="I204" s="222"/>
      <c r="J204" s="233">
        <f>BK204</f>
        <v>0</v>
      </c>
      <c r="K204" s="219"/>
      <c r="L204" s="224"/>
      <c r="M204" s="225"/>
      <c r="N204" s="226"/>
      <c r="O204" s="226"/>
      <c r="P204" s="227">
        <f>SUM(P205:P210)</f>
        <v>0</v>
      </c>
      <c r="Q204" s="226"/>
      <c r="R204" s="227">
        <f>SUM(R205:R210)</f>
        <v>8.0948360000000008</v>
      </c>
      <c r="S204" s="226"/>
      <c r="T204" s="228">
        <f>SUM(T205:T210)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29" t="s">
        <v>84</v>
      </c>
      <c r="AT204" s="230" t="s">
        <v>75</v>
      </c>
      <c r="AU204" s="230" t="s">
        <v>84</v>
      </c>
      <c r="AY204" s="229" t="s">
        <v>153</v>
      </c>
      <c r="BK204" s="231">
        <f>SUM(BK205:BK210)</f>
        <v>0</v>
      </c>
    </row>
    <row r="205" s="2" customFormat="1">
      <c r="A205" s="38"/>
      <c r="B205" s="39"/>
      <c r="C205" s="234" t="s">
        <v>274</v>
      </c>
      <c r="D205" s="234" t="s">
        <v>155</v>
      </c>
      <c r="E205" s="235" t="s">
        <v>742</v>
      </c>
      <c r="F205" s="236" t="s">
        <v>743</v>
      </c>
      <c r="G205" s="237" t="s">
        <v>171</v>
      </c>
      <c r="H205" s="238">
        <v>26.800000000000001</v>
      </c>
      <c r="I205" s="239"/>
      <c r="J205" s="240">
        <f>ROUND(I205*H205,2)</f>
        <v>0</v>
      </c>
      <c r="K205" s="236" t="s">
        <v>159</v>
      </c>
      <c r="L205" s="44"/>
      <c r="M205" s="241" t="s">
        <v>1</v>
      </c>
      <c r="N205" s="242" t="s">
        <v>41</v>
      </c>
      <c r="O205" s="91"/>
      <c r="P205" s="243">
        <f>O205*H205</f>
        <v>0</v>
      </c>
      <c r="Q205" s="243">
        <v>0.29292000000000001</v>
      </c>
      <c r="R205" s="243">
        <f>Q205*H205</f>
        <v>7.8502560000000008</v>
      </c>
      <c r="S205" s="243">
        <v>0</v>
      </c>
      <c r="T205" s="244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45" t="s">
        <v>160</v>
      </c>
      <c r="AT205" s="245" t="s">
        <v>155</v>
      </c>
      <c r="AU205" s="245" t="s">
        <v>86</v>
      </c>
      <c r="AY205" s="17" t="s">
        <v>153</v>
      </c>
      <c r="BE205" s="246">
        <f>IF(N205="základní",J205,0)</f>
        <v>0</v>
      </c>
      <c r="BF205" s="246">
        <f>IF(N205="snížená",J205,0)</f>
        <v>0</v>
      </c>
      <c r="BG205" s="246">
        <f>IF(N205="zákl. přenesená",J205,0)</f>
        <v>0</v>
      </c>
      <c r="BH205" s="246">
        <f>IF(N205="sníž. přenesená",J205,0)</f>
        <v>0</v>
      </c>
      <c r="BI205" s="246">
        <f>IF(N205="nulová",J205,0)</f>
        <v>0</v>
      </c>
      <c r="BJ205" s="17" t="s">
        <v>84</v>
      </c>
      <c r="BK205" s="246">
        <f>ROUND(I205*H205,2)</f>
        <v>0</v>
      </c>
      <c r="BL205" s="17" t="s">
        <v>160</v>
      </c>
      <c r="BM205" s="245" t="s">
        <v>394</v>
      </c>
    </row>
    <row r="206" s="2" customFormat="1">
      <c r="A206" s="38"/>
      <c r="B206" s="39"/>
      <c r="C206" s="40"/>
      <c r="D206" s="249" t="s">
        <v>675</v>
      </c>
      <c r="E206" s="40"/>
      <c r="F206" s="295" t="s">
        <v>744</v>
      </c>
      <c r="G206" s="40"/>
      <c r="H206" s="40"/>
      <c r="I206" s="202"/>
      <c r="J206" s="40"/>
      <c r="K206" s="40"/>
      <c r="L206" s="44"/>
      <c r="M206" s="296"/>
      <c r="N206" s="297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675</v>
      </c>
      <c r="AU206" s="17" t="s">
        <v>86</v>
      </c>
    </row>
    <row r="207" s="13" customFormat="1">
      <c r="A207" s="13"/>
      <c r="B207" s="247"/>
      <c r="C207" s="248"/>
      <c r="D207" s="249" t="s">
        <v>177</v>
      </c>
      <c r="E207" s="250" t="s">
        <v>1</v>
      </c>
      <c r="F207" s="251" t="s">
        <v>745</v>
      </c>
      <c r="G207" s="248"/>
      <c r="H207" s="252">
        <v>26.800000000000001</v>
      </c>
      <c r="I207" s="253"/>
      <c r="J207" s="248"/>
      <c r="K207" s="248"/>
      <c r="L207" s="254"/>
      <c r="M207" s="255"/>
      <c r="N207" s="256"/>
      <c r="O207" s="256"/>
      <c r="P207" s="256"/>
      <c r="Q207" s="256"/>
      <c r="R207" s="256"/>
      <c r="S207" s="256"/>
      <c r="T207" s="25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8" t="s">
        <v>177</v>
      </c>
      <c r="AU207" s="258" t="s">
        <v>86</v>
      </c>
      <c r="AV207" s="13" t="s">
        <v>86</v>
      </c>
      <c r="AW207" s="13" t="s">
        <v>32</v>
      </c>
      <c r="AX207" s="13" t="s">
        <v>76</v>
      </c>
      <c r="AY207" s="258" t="s">
        <v>153</v>
      </c>
    </row>
    <row r="208" s="14" customFormat="1">
      <c r="A208" s="14"/>
      <c r="B208" s="259"/>
      <c r="C208" s="260"/>
      <c r="D208" s="249" t="s">
        <v>177</v>
      </c>
      <c r="E208" s="261" t="s">
        <v>1</v>
      </c>
      <c r="F208" s="262" t="s">
        <v>179</v>
      </c>
      <c r="G208" s="260"/>
      <c r="H208" s="263">
        <v>26.800000000000001</v>
      </c>
      <c r="I208" s="264"/>
      <c r="J208" s="260"/>
      <c r="K208" s="260"/>
      <c r="L208" s="265"/>
      <c r="M208" s="266"/>
      <c r="N208" s="267"/>
      <c r="O208" s="267"/>
      <c r="P208" s="267"/>
      <c r="Q208" s="267"/>
      <c r="R208" s="267"/>
      <c r="S208" s="267"/>
      <c r="T208" s="268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9" t="s">
        <v>177</v>
      </c>
      <c r="AU208" s="269" t="s">
        <v>86</v>
      </c>
      <c r="AV208" s="14" t="s">
        <v>160</v>
      </c>
      <c r="AW208" s="14" t="s">
        <v>32</v>
      </c>
      <c r="AX208" s="14" t="s">
        <v>84</v>
      </c>
      <c r="AY208" s="269" t="s">
        <v>153</v>
      </c>
    </row>
    <row r="209" s="2" customFormat="1">
      <c r="A209" s="38"/>
      <c r="B209" s="39"/>
      <c r="C209" s="234" t="s">
        <v>278</v>
      </c>
      <c r="D209" s="234" t="s">
        <v>155</v>
      </c>
      <c r="E209" s="235" t="s">
        <v>746</v>
      </c>
      <c r="F209" s="236" t="s">
        <v>747</v>
      </c>
      <c r="G209" s="237" t="s">
        <v>158</v>
      </c>
      <c r="H209" s="238">
        <v>1</v>
      </c>
      <c r="I209" s="239"/>
      <c r="J209" s="240">
        <f>ROUND(I209*H209,2)</f>
        <v>0</v>
      </c>
      <c r="K209" s="236" t="s">
        <v>159</v>
      </c>
      <c r="L209" s="44"/>
      <c r="M209" s="241" t="s">
        <v>1</v>
      </c>
      <c r="N209" s="242" t="s">
        <v>41</v>
      </c>
      <c r="O209" s="91"/>
      <c r="P209" s="243">
        <f>O209*H209</f>
        <v>0</v>
      </c>
      <c r="Q209" s="243">
        <v>0.24457999999999999</v>
      </c>
      <c r="R209" s="243">
        <f>Q209*H209</f>
        <v>0.24457999999999999</v>
      </c>
      <c r="S209" s="243">
        <v>0</v>
      </c>
      <c r="T209" s="244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45" t="s">
        <v>160</v>
      </c>
      <c r="AT209" s="245" t="s">
        <v>155</v>
      </c>
      <c r="AU209" s="245" t="s">
        <v>86</v>
      </c>
      <c r="AY209" s="17" t="s">
        <v>153</v>
      </c>
      <c r="BE209" s="246">
        <f>IF(N209="základní",J209,0)</f>
        <v>0</v>
      </c>
      <c r="BF209" s="246">
        <f>IF(N209="snížená",J209,0)</f>
        <v>0</v>
      </c>
      <c r="BG209" s="246">
        <f>IF(N209="zákl. přenesená",J209,0)</f>
        <v>0</v>
      </c>
      <c r="BH209" s="246">
        <f>IF(N209="sníž. přenesená",J209,0)</f>
        <v>0</v>
      </c>
      <c r="BI209" s="246">
        <f>IF(N209="nulová",J209,0)</f>
        <v>0</v>
      </c>
      <c r="BJ209" s="17" t="s">
        <v>84</v>
      </c>
      <c r="BK209" s="246">
        <f>ROUND(I209*H209,2)</f>
        <v>0</v>
      </c>
      <c r="BL209" s="17" t="s">
        <v>160</v>
      </c>
      <c r="BM209" s="245" t="s">
        <v>402</v>
      </c>
    </row>
    <row r="210" s="2" customFormat="1">
      <c r="A210" s="38"/>
      <c r="B210" s="39"/>
      <c r="C210" s="40"/>
      <c r="D210" s="249" t="s">
        <v>675</v>
      </c>
      <c r="E210" s="40"/>
      <c r="F210" s="295" t="s">
        <v>744</v>
      </c>
      <c r="G210" s="40"/>
      <c r="H210" s="40"/>
      <c r="I210" s="202"/>
      <c r="J210" s="40"/>
      <c r="K210" s="40"/>
      <c r="L210" s="44"/>
      <c r="M210" s="296"/>
      <c r="N210" s="297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675</v>
      </c>
      <c r="AU210" s="17" t="s">
        <v>86</v>
      </c>
    </row>
    <row r="211" s="12" customFormat="1" ht="22.8" customHeight="1">
      <c r="A211" s="12"/>
      <c r="B211" s="218"/>
      <c r="C211" s="219"/>
      <c r="D211" s="220" t="s">
        <v>75</v>
      </c>
      <c r="E211" s="232" t="s">
        <v>748</v>
      </c>
      <c r="F211" s="232" t="s">
        <v>749</v>
      </c>
      <c r="G211" s="219"/>
      <c r="H211" s="219"/>
      <c r="I211" s="222"/>
      <c r="J211" s="233">
        <f>BK211</f>
        <v>0</v>
      </c>
      <c r="K211" s="219"/>
      <c r="L211" s="224"/>
      <c r="M211" s="225"/>
      <c r="N211" s="226"/>
      <c r="O211" s="226"/>
      <c r="P211" s="227">
        <f>SUM(P212:P245)</f>
        <v>0</v>
      </c>
      <c r="Q211" s="226"/>
      <c r="R211" s="227">
        <f>SUM(R212:R245)</f>
        <v>0.001224</v>
      </c>
      <c r="S211" s="226"/>
      <c r="T211" s="228">
        <f>SUM(T212:T245)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29" t="s">
        <v>84</v>
      </c>
      <c r="AT211" s="230" t="s">
        <v>75</v>
      </c>
      <c r="AU211" s="230" t="s">
        <v>84</v>
      </c>
      <c r="AY211" s="229" t="s">
        <v>153</v>
      </c>
      <c r="BK211" s="231">
        <f>SUM(BK212:BK245)</f>
        <v>0</v>
      </c>
    </row>
    <row r="212" s="2" customFormat="1" ht="33" customHeight="1">
      <c r="A212" s="38"/>
      <c r="B212" s="39"/>
      <c r="C212" s="234" t="s">
        <v>282</v>
      </c>
      <c r="D212" s="234" t="s">
        <v>155</v>
      </c>
      <c r="E212" s="235" t="s">
        <v>750</v>
      </c>
      <c r="F212" s="236" t="s">
        <v>751</v>
      </c>
      <c r="G212" s="237" t="s">
        <v>171</v>
      </c>
      <c r="H212" s="238">
        <v>26.199999999999999</v>
      </c>
      <c r="I212" s="239"/>
      <c r="J212" s="240">
        <f>ROUND(I212*H212,2)</f>
        <v>0</v>
      </c>
      <c r="K212" s="236" t="s">
        <v>159</v>
      </c>
      <c r="L212" s="44"/>
      <c r="M212" s="241" t="s">
        <v>1</v>
      </c>
      <c r="N212" s="242" t="s">
        <v>41</v>
      </c>
      <c r="O212" s="91"/>
      <c r="P212" s="243">
        <f>O212*H212</f>
        <v>0</v>
      </c>
      <c r="Q212" s="243">
        <v>1.0000000000000001E-05</v>
      </c>
      <c r="R212" s="243">
        <f>Q212*H212</f>
        <v>0.00026200000000000003</v>
      </c>
      <c r="S212" s="243">
        <v>0</v>
      </c>
      <c r="T212" s="244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45" t="s">
        <v>160</v>
      </c>
      <c r="AT212" s="245" t="s">
        <v>155</v>
      </c>
      <c r="AU212" s="245" t="s">
        <v>86</v>
      </c>
      <c r="AY212" s="17" t="s">
        <v>153</v>
      </c>
      <c r="BE212" s="246">
        <f>IF(N212="základní",J212,0)</f>
        <v>0</v>
      </c>
      <c r="BF212" s="246">
        <f>IF(N212="snížená",J212,0)</f>
        <v>0</v>
      </c>
      <c r="BG212" s="246">
        <f>IF(N212="zákl. přenesená",J212,0)</f>
        <v>0</v>
      </c>
      <c r="BH212" s="246">
        <f>IF(N212="sníž. přenesená",J212,0)</f>
        <v>0</v>
      </c>
      <c r="BI212" s="246">
        <f>IF(N212="nulová",J212,0)</f>
        <v>0</v>
      </c>
      <c r="BJ212" s="17" t="s">
        <v>84</v>
      </c>
      <c r="BK212" s="246">
        <f>ROUND(I212*H212,2)</f>
        <v>0</v>
      </c>
      <c r="BL212" s="17" t="s">
        <v>160</v>
      </c>
      <c r="BM212" s="245" t="s">
        <v>412</v>
      </c>
    </row>
    <row r="213" s="2" customFormat="1">
      <c r="A213" s="38"/>
      <c r="B213" s="39"/>
      <c r="C213" s="40"/>
      <c r="D213" s="249" t="s">
        <v>675</v>
      </c>
      <c r="E213" s="40"/>
      <c r="F213" s="295" t="s">
        <v>752</v>
      </c>
      <c r="G213" s="40"/>
      <c r="H213" s="40"/>
      <c r="I213" s="202"/>
      <c r="J213" s="40"/>
      <c r="K213" s="40"/>
      <c r="L213" s="44"/>
      <c r="M213" s="296"/>
      <c r="N213" s="297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675</v>
      </c>
      <c r="AU213" s="17" t="s">
        <v>86</v>
      </c>
    </row>
    <row r="214" s="13" customFormat="1">
      <c r="A214" s="13"/>
      <c r="B214" s="247"/>
      <c r="C214" s="248"/>
      <c r="D214" s="249" t="s">
        <v>177</v>
      </c>
      <c r="E214" s="250" t="s">
        <v>1</v>
      </c>
      <c r="F214" s="251" t="s">
        <v>753</v>
      </c>
      <c r="G214" s="248"/>
      <c r="H214" s="252">
        <v>26.199999999999999</v>
      </c>
      <c r="I214" s="253"/>
      <c r="J214" s="248"/>
      <c r="K214" s="248"/>
      <c r="L214" s="254"/>
      <c r="M214" s="255"/>
      <c r="N214" s="256"/>
      <c r="O214" s="256"/>
      <c r="P214" s="256"/>
      <c r="Q214" s="256"/>
      <c r="R214" s="256"/>
      <c r="S214" s="256"/>
      <c r="T214" s="25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8" t="s">
        <v>177</v>
      </c>
      <c r="AU214" s="258" t="s">
        <v>86</v>
      </c>
      <c r="AV214" s="13" t="s">
        <v>86</v>
      </c>
      <c r="AW214" s="13" t="s">
        <v>32</v>
      </c>
      <c r="AX214" s="13" t="s">
        <v>76</v>
      </c>
      <c r="AY214" s="258" t="s">
        <v>153</v>
      </c>
    </row>
    <row r="215" s="14" customFormat="1">
      <c r="A215" s="14"/>
      <c r="B215" s="259"/>
      <c r="C215" s="260"/>
      <c r="D215" s="249" t="s">
        <v>177</v>
      </c>
      <c r="E215" s="261" t="s">
        <v>1</v>
      </c>
      <c r="F215" s="262" t="s">
        <v>179</v>
      </c>
      <c r="G215" s="260"/>
      <c r="H215" s="263">
        <v>26.199999999999999</v>
      </c>
      <c r="I215" s="264"/>
      <c r="J215" s="260"/>
      <c r="K215" s="260"/>
      <c r="L215" s="265"/>
      <c r="M215" s="266"/>
      <c r="N215" s="267"/>
      <c r="O215" s="267"/>
      <c r="P215" s="267"/>
      <c r="Q215" s="267"/>
      <c r="R215" s="267"/>
      <c r="S215" s="267"/>
      <c r="T215" s="268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9" t="s">
        <v>177</v>
      </c>
      <c r="AU215" s="269" t="s">
        <v>86</v>
      </c>
      <c r="AV215" s="14" t="s">
        <v>160</v>
      </c>
      <c r="AW215" s="14" t="s">
        <v>32</v>
      </c>
      <c r="AX215" s="14" t="s">
        <v>84</v>
      </c>
      <c r="AY215" s="269" t="s">
        <v>153</v>
      </c>
    </row>
    <row r="216" s="2" customFormat="1" ht="33" customHeight="1">
      <c r="A216" s="38"/>
      <c r="B216" s="39"/>
      <c r="C216" s="234" t="s">
        <v>286</v>
      </c>
      <c r="D216" s="234" t="s">
        <v>155</v>
      </c>
      <c r="E216" s="235" t="s">
        <v>754</v>
      </c>
      <c r="F216" s="236" t="s">
        <v>755</v>
      </c>
      <c r="G216" s="237" t="s">
        <v>171</v>
      </c>
      <c r="H216" s="238">
        <v>15.199999999999999</v>
      </c>
      <c r="I216" s="239"/>
      <c r="J216" s="240">
        <f>ROUND(I216*H216,2)</f>
        <v>0</v>
      </c>
      <c r="K216" s="236" t="s">
        <v>159</v>
      </c>
      <c r="L216" s="44"/>
      <c r="M216" s="241" t="s">
        <v>1</v>
      </c>
      <c r="N216" s="242" t="s">
        <v>41</v>
      </c>
      <c r="O216" s="91"/>
      <c r="P216" s="243">
        <f>O216*H216</f>
        <v>0</v>
      </c>
      <c r="Q216" s="243">
        <v>1.0000000000000001E-05</v>
      </c>
      <c r="R216" s="243">
        <f>Q216*H216</f>
        <v>0.00015200000000000001</v>
      </c>
      <c r="S216" s="243">
        <v>0</v>
      </c>
      <c r="T216" s="244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45" t="s">
        <v>160</v>
      </c>
      <c r="AT216" s="245" t="s">
        <v>155</v>
      </c>
      <c r="AU216" s="245" t="s">
        <v>86</v>
      </c>
      <c r="AY216" s="17" t="s">
        <v>153</v>
      </c>
      <c r="BE216" s="246">
        <f>IF(N216="základní",J216,0)</f>
        <v>0</v>
      </c>
      <c r="BF216" s="246">
        <f>IF(N216="snížená",J216,0)</f>
        <v>0</v>
      </c>
      <c r="BG216" s="246">
        <f>IF(N216="zákl. přenesená",J216,0)</f>
        <v>0</v>
      </c>
      <c r="BH216" s="246">
        <f>IF(N216="sníž. přenesená",J216,0)</f>
        <v>0</v>
      </c>
      <c r="BI216" s="246">
        <f>IF(N216="nulová",J216,0)</f>
        <v>0</v>
      </c>
      <c r="BJ216" s="17" t="s">
        <v>84</v>
      </c>
      <c r="BK216" s="246">
        <f>ROUND(I216*H216,2)</f>
        <v>0</v>
      </c>
      <c r="BL216" s="17" t="s">
        <v>160</v>
      </c>
      <c r="BM216" s="245" t="s">
        <v>422</v>
      </c>
    </row>
    <row r="217" s="2" customFormat="1">
      <c r="A217" s="38"/>
      <c r="B217" s="39"/>
      <c r="C217" s="40"/>
      <c r="D217" s="249" t="s">
        <v>675</v>
      </c>
      <c r="E217" s="40"/>
      <c r="F217" s="295" t="s">
        <v>752</v>
      </c>
      <c r="G217" s="40"/>
      <c r="H217" s="40"/>
      <c r="I217" s="202"/>
      <c r="J217" s="40"/>
      <c r="K217" s="40"/>
      <c r="L217" s="44"/>
      <c r="M217" s="296"/>
      <c r="N217" s="297"/>
      <c r="O217" s="91"/>
      <c r="P217" s="91"/>
      <c r="Q217" s="91"/>
      <c r="R217" s="91"/>
      <c r="S217" s="91"/>
      <c r="T217" s="92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675</v>
      </c>
      <c r="AU217" s="17" t="s">
        <v>86</v>
      </c>
    </row>
    <row r="218" s="2" customFormat="1">
      <c r="A218" s="38"/>
      <c r="B218" s="39"/>
      <c r="C218" s="234" t="s">
        <v>291</v>
      </c>
      <c r="D218" s="234" t="s">
        <v>155</v>
      </c>
      <c r="E218" s="235" t="s">
        <v>756</v>
      </c>
      <c r="F218" s="236" t="s">
        <v>757</v>
      </c>
      <c r="G218" s="237" t="s">
        <v>158</v>
      </c>
      <c r="H218" s="238">
        <v>4</v>
      </c>
      <c r="I218" s="239"/>
      <c r="J218" s="240">
        <f>ROUND(I218*H218,2)</f>
        <v>0</v>
      </c>
      <c r="K218" s="236" t="s">
        <v>159</v>
      </c>
      <c r="L218" s="44"/>
      <c r="M218" s="241" t="s">
        <v>1</v>
      </c>
      <c r="N218" s="242" t="s">
        <v>41</v>
      </c>
      <c r="O218" s="91"/>
      <c r="P218" s="243">
        <f>O218*H218</f>
        <v>0</v>
      </c>
      <c r="Q218" s="243">
        <v>0.00010000000000000001</v>
      </c>
      <c r="R218" s="243">
        <f>Q218*H218</f>
        <v>0.00040000000000000002</v>
      </c>
      <c r="S218" s="243">
        <v>0</v>
      </c>
      <c r="T218" s="244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45" t="s">
        <v>160</v>
      </c>
      <c r="AT218" s="245" t="s">
        <v>155</v>
      </c>
      <c r="AU218" s="245" t="s">
        <v>86</v>
      </c>
      <c r="AY218" s="17" t="s">
        <v>153</v>
      </c>
      <c r="BE218" s="246">
        <f>IF(N218="základní",J218,0)</f>
        <v>0</v>
      </c>
      <c r="BF218" s="246">
        <f>IF(N218="snížená",J218,0)</f>
        <v>0</v>
      </c>
      <c r="BG218" s="246">
        <f>IF(N218="zákl. přenesená",J218,0)</f>
        <v>0</v>
      </c>
      <c r="BH218" s="246">
        <f>IF(N218="sníž. přenesená",J218,0)</f>
        <v>0</v>
      </c>
      <c r="BI218" s="246">
        <f>IF(N218="nulová",J218,0)</f>
        <v>0</v>
      </c>
      <c r="BJ218" s="17" t="s">
        <v>84</v>
      </c>
      <c r="BK218" s="246">
        <f>ROUND(I218*H218,2)</f>
        <v>0</v>
      </c>
      <c r="BL218" s="17" t="s">
        <v>160</v>
      </c>
      <c r="BM218" s="245" t="s">
        <v>433</v>
      </c>
    </row>
    <row r="219" s="2" customFormat="1">
      <c r="A219" s="38"/>
      <c r="B219" s="39"/>
      <c r="C219" s="40"/>
      <c r="D219" s="249" t="s">
        <v>675</v>
      </c>
      <c r="E219" s="40"/>
      <c r="F219" s="295" t="s">
        <v>735</v>
      </c>
      <c r="G219" s="40"/>
      <c r="H219" s="40"/>
      <c r="I219" s="202"/>
      <c r="J219" s="40"/>
      <c r="K219" s="40"/>
      <c r="L219" s="44"/>
      <c r="M219" s="296"/>
      <c r="N219" s="297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675</v>
      </c>
      <c r="AU219" s="17" t="s">
        <v>86</v>
      </c>
    </row>
    <row r="220" s="2" customFormat="1">
      <c r="A220" s="38"/>
      <c r="B220" s="39"/>
      <c r="C220" s="234" t="s">
        <v>296</v>
      </c>
      <c r="D220" s="234" t="s">
        <v>155</v>
      </c>
      <c r="E220" s="235" t="s">
        <v>758</v>
      </c>
      <c r="F220" s="236" t="s">
        <v>759</v>
      </c>
      <c r="G220" s="237" t="s">
        <v>158</v>
      </c>
      <c r="H220" s="238">
        <v>1</v>
      </c>
      <c r="I220" s="239"/>
      <c r="J220" s="240">
        <f>ROUND(I220*H220,2)</f>
        <v>0</v>
      </c>
      <c r="K220" s="236" t="s">
        <v>159</v>
      </c>
      <c r="L220" s="44"/>
      <c r="M220" s="241" t="s">
        <v>1</v>
      </c>
      <c r="N220" s="242" t="s">
        <v>41</v>
      </c>
      <c r="O220" s="91"/>
      <c r="P220" s="243">
        <f>O220*H220</f>
        <v>0</v>
      </c>
      <c r="Q220" s="243">
        <v>0.00010000000000000001</v>
      </c>
      <c r="R220" s="243">
        <f>Q220*H220</f>
        <v>0.00010000000000000001</v>
      </c>
      <c r="S220" s="243">
        <v>0</v>
      </c>
      <c r="T220" s="244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45" t="s">
        <v>160</v>
      </c>
      <c r="AT220" s="245" t="s">
        <v>155</v>
      </c>
      <c r="AU220" s="245" t="s">
        <v>86</v>
      </c>
      <c r="AY220" s="17" t="s">
        <v>153</v>
      </c>
      <c r="BE220" s="246">
        <f>IF(N220="základní",J220,0)</f>
        <v>0</v>
      </c>
      <c r="BF220" s="246">
        <f>IF(N220="snížená",J220,0)</f>
        <v>0</v>
      </c>
      <c r="BG220" s="246">
        <f>IF(N220="zákl. přenesená",J220,0)</f>
        <v>0</v>
      </c>
      <c r="BH220" s="246">
        <f>IF(N220="sníž. přenesená",J220,0)</f>
        <v>0</v>
      </c>
      <c r="BI220" s="246">
        <f>IF(N220="nulová",J220,0)</f>
        <v>0</v>
      </c>
      <c r="BJ220" s="17" t="s">
        <v>84</v>
      </c>
      <c r="BK220" s="246">
        <f>ROUND(I220*H220,2)</f>
        <v>0</v>
      </c>
      <c r="BL220" s="17" t="s">
        <v>160</v>
      </c>
      <c r="BM220" s="245" t="s">
        <v>256</v>
      </c>
    </row>
    <row r="221" s="2" customFormat="1">
      <c r="A221" s="38"/>
      <c r="B221" s="39"/>
      <c r="C221" s="40"/>
      <c r="D221" s="249" t="s">
        <v>675</v>
      </c>
      <c r="E221" s="40"/>
      <c r="F221" s="295" t="s">
        <v>735</v>
      </c>
      <c r="G221" s="40"/>
      <c r="H221" s="40"/>
      <c r="I221" s="202"/>
      <c r="J221" s="40"/>
      <c r="K221" s="40"/>
      <c r="L221" s="44"/>
      <c r="M221" s="296"/>
      <c r="N221" s="297"/>
      <c r="O221" s="91"/>
      <c r="P221" s="91"/>
      <c r="Q221" s="91"/>
      <c r="R221" s="91"/>
      <c r="S221" s="91"/>
      <c r="T221" s="92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675</v>
      </c>
      <c r="AU221" s="17" t="s">
        <v>86</v>
      </c>
    </row>
    <row r="222" s="2" customFormat="1" ht="33" customHeight="1">
      <c r="A222" s="38"/>
      <c r="B222" s="39"/>
      <c r="C222" s="234" t="s">
        <v>301</v>
      </c>
      <c r="D222" s="234" t="s">
        <v>155</v>
      </c>
      <c r="E222" s="235" t="s">
        <v>760</v>
      </c>
      <c r="F222" s="236" t="s">
        <v>761</v>
      </c>
      <c r="G222" s="237" t="s">
        <v>158</v>
      </c>
      <c r="H222" s="238">
        <v>20</v>
      </c>
      <c r="I222" s="239"/>
      <c r="J222" s="240">
        <f>ROUND(I222*H222,2)</f>
        <v>0</v>
      </c>
      <c r="K222" s="236" t="s">
        <v>1</v>
      </c>
      <c r="L222" s="44"/>
      <c r="M222" s="241" t="s">
        <v>1</v>
      </c>
      <c r="N222" s="242" t="s">
        <v>41</v>
      </c>
      <c r="O222" s="91"/>
      <c r="P222" s="243">
        <f>O222*H222</f>
        <v>0</v>
      </c>
      <c r="Q222" s="243">
        <v>0</v>
      </c>
      <c r="R222" s="243">
        <f>Q222*H222</f>
        <v>0</v>
      </c>
      <c r="S222" s="243">
        <v>0</v>
      </c>
      <c r="T222" s="244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45" t="s">
        <v>160</v>
      </c>
      <c r="AT222" s="245" t="s">
        <v>155</v>
      </c>
      <c r="AU222" s="245" t="s">
        <v>86</v>
      </c>
      <c r="AY222" s="17" t="s">
        <v>153</v>
      </c>
      <c r="BE222" s="246">
        <f>IF(N222="základní",J222,0)</f>
        <v>0</v>
      </c>
      <c r="BF222" s="246">
        <f>IF(N222="snížená",J222,0)</f>
        <v>0</v>
      </c>
      <c r="BG222" s="246">
        <f>IF(N222="zákl. přenesená",J222,0)</f>
        <v>0</v>
      </c>
      <c r="BH222" s="246">
        <f>IF(N222="sníž. přenesená",J222,0)</f>
        <v>0</v>
      </c>
      <c r="BI222" s="246">
        <f>IF(N222="nulová",J222,0)</f>
        <v>0</v>
      </c>
      <c r="BJ222" s="17" t="s">
        <v>84</v>
      </c>
      <c r="BK222" s="246">
        <f>ROUND(I222*H222,2)</f>
        <v>0</v>
      </c>
      <c r="BL222" s="17" t="s">
        <v>160</v>
      </c>
      <c r="BM222" s="245" t="s">
        <v>452</v>
      </c>
    </row>
    <row r="223" s="2" customFormat="1">
      <c r="A223" s="38"/>
      <c r="B223" s="39"/>
      <c r="C223" s="40"/>
      <c r="D223" s="249" t="s">
        <v>675</v>
      </c>
      <c r="E223" s="40"/>
      <c r="F223" s="295" t="s">
        <v>735</v>
      </c>
      <c r="G223" s="40"/>
      <c r="H223" s="40"/>
      <c r="I223" s="202"/>
      <c r="J223" s="40"/>
      <c r="K223" s="40"/>
      <c r="L223" s="44"/>
      <c r="M223" s="296"/>
      <c r="N223" s="297"/>
      <c r="O223" s="91"/>
      <c r="P223" s="91"/>
      <c r="Q223" s="91"/>
      <c r="R223" s="91"/>
      <c r="S223" s="91"/>
      <c r="T223" s="92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675</v>
      </c>
      <c r="AU223" s="17" t="s">
        <v>86</v>
      </c>
    </row>
    <row r="224" s="2" customFormat="1" ht="33" customHeight="1">
      <c r="A224" s="38"/>
      <c r="B224" s="39"/>
      <c r="C224" s="234" t="s">
        <v>310</v>
      </c>
      <c r="D224" s="234" t="s">
        <v>155</v>
      </c>
      <c r="E224" s="235" t="s">
        <v>762</v>
      </c>
      <c r="F224" s="236" t="s">
        <v>763</v>
      </c>
      <c r="G224" s="237" t="s">
        <v>158</v>
      </c>
      <c r="H224" s="238">
        <v>5</v>
      </c>
      <c r="I224" s="239"/>
      <c r="J224" s="240">
        <f>ROUND(I224*H224,2)</f>
        <v>0</v>
      </c>
      <c r="K224" s="236" t="s">
        <v>159</v>
      </c>
      <c r="L224" s="44"/>
      <c r="M224" s="241" t="s">
        <v>1</v>
      </c>
      <c r="N224" s="242" t="s">
        <v>41</v>
      </c>
      <c r="O224" s="91"/>
      <c r="P224" s="243">
        <f>O224*H224</f>
        <v>0</v>
      </c>
      <c r="Q224" s="243">
        <v>1.0000000000000001E-05</v>
      </c>
      <c r="R224" s="243">
        <f>Q224*H224</f>
        <v>5.0000000000000002E-05</v>
      </c>
      <c r="S224" s="243">
        <v>0</v>
      </c>
      <c r="T224" s="244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45" t="s">
        <v>160</v>
      </c>
      <c r="AT224" s="245" t="s">
        <v>155</v>
      </c>
      <c r="AU224" s="245" t="s">
        <v>86</v>
      </c>
      <c r="AY224" s="17" t="s">
        <v>153</v>
      </c>
      <c r="BE224" s="246">
        <f>IF(N224="základní",J224,0)</f>
        <v>0</v>
      </c>
      <c r="BF224" s="246">
        <f>IF(N224="snížená",J224,0)</f>
        <v>0</v>
      </c>
      <c r="BG224" s="246">
        <f>IF(N224="zákl. přenesená",J224,0)</f>
        <v>0</v>
      </c>
      <c r="BH224" s="246">
        <f>IF(N224="sníž. přenesená",J224,0)</f>
        <v>0</v>
      </c>
      <c r="BI224" s="246">
        <f>IF(N224="nulová",J224,0)</f>
        <v>0</v>
      </c>
      <c r="BJ224" s="17" t="s">
        <v>84</v>
      </c>
      <c r="BK224" s="246">
        <f>ROUND(I224*H224,2)</f>
        <v>0</v>
      </c>
      <c r="BL224" s="17" t="s">
        <v>160</v>
      </c>
      <c r="BM224" s="245" t="s">
        <v>462</v>
      </c>
    </row>
    <row r="225" s="2" customFormat="1">
      <c r="A225" s="38"/>
      <c r="B225" s="39"/>
      <c r="C225" s="40"/>
      <c r="D225" s="249" t="s">
        <v>675</v>
      </c>
      <c r="E225" s="40"/>
      <c r="F225" s="295" t="s">
        <v>735</v>
      </c>
      <c r="G225" s="40"/>
      <c r="H225" s="40"/>
      <c r="I225" s="202"/>
      <c r="J225" s="40"/>
      <c r="K225" s="40"/>
      <c r="L225" s="44"/>
      <c r="M225" s="296"/>
      <c r="N225" s="297"/>
      <c r="O225" s="91"/>
      <c r="P225" s="91"/>
      <c r="Q225" s="91"/>
      <c r="R225" s="91"/>
      <c r="S225" s="91"/>
      <c r="T225" s="92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675</v>
      </c>
      <c r="AU225" s="17" t="s">
        <v>86</v>
      </c>
    </row>
    <row r="226" s="2" customFormat="1">
      <c r="A226" s="38"/>
      <c r="B226" s="39"/>
      <c r="C226" s="234" t="s">
        <v>315</v>
      </c>
      <c r="D226" s="234" t="s">
        <v>155</v>
      </c>
      <c r="E226" s="235" t="s">
        <v>764</v>
      </c>
      <c r="F226" s="236" t="s">
        <v>765</v>
      </c>
      <c r="G226" s="237" t="s">
        <v>158</v>
      </c>
      <c r="H226" s="238">
        <v>2</v>
      </c>
      <c r="I226" s="239"/>
      <c r="J226" s="240">
        <f>ROUND(I226*H226,2)</f>
        <v>0</v>
      </c>
      <c r="K226" s="236" t="s">
        <v>159</v>
      </c>
      <c r="L226" s="44"/>
      <c r="M226" s="241" t="s">
        <v>1</v>
      </c>
      <c r="N226" s="242" t="s">
        <v>41</v>
      </c>
      <c r="O226" s="91"/>
      <c r="P226" s="243">
        <f>O226*H226</f>
        <v>0</v>
      </c>
      <c r="Q226" s="243">
        <v>6.9999999999999994E-05</v>
      </c>
      <c r="R226" s="243">
        <f>Q226*H226</f>
        <v>0.00013999999999999999</v>
      </c>
      <c r="S226" s="243">
        <v>0</v>
      </c>
      <c r="T226" s="244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45" t="s">
        <v>160</v>
      </c>
      <c r="AT226" s="245" t="s">
        <v>155</v>
      </c>
      <c r="AU226" s="245" t="s">
        <v>86</v>
      </c>
      <c r="AY226" s="17" t="s">
        <v>153</v>
      </c>
      <c r="BE226" s="246">
        <f>IF(N226="základní",J226,0)</f>
        <v>0</v>
      </c>
      <c r="BF226" s="246">
        <f>IF(N226="snížená",J226,0)</f>
        <v>0</v>
      </c>
      <c r="BG226" s="246">
        <f>IF(N226="zákl. přenesená",J226,0)</f>
        <v>0</v>
      </c>
      <c r="BH226" s="246">
        <f>IF(N226="sníž. přenesená",J226,0)</f>
        <v>0</v>
      </c>
      <c r="BI226" s="246">
        <f>IF(N226="nulová",J226,0)</f>
        <v>0</v>
      </c>
      <c r="BJ226" s="17" t="s">
        <v>84</v>
      </c>
      <c r="BK226" s="246">
        <f>ROUND(I226*H226,2)</f>
        <v>0</v>
      </c>
      <c r="BL226" s="17" t="s">
        <v>160</v>
      </c>
      <c r="BM226" s="245" t="s">
        <v>470</v>
      </c>
    </row>
    <row r="227" s="2" customFormat="1">
      <c r="A227" s="38"/>
      <c r="B227" s="39"/>
      <c r="C227" s="40"/>
      <c r="D227" s="249" t="s">
        <v>675</v>
      </c>
      <c r="E227" s="40"/>
      <c r="F227" s="295" t="s">
        <v>766</v>
      </c>
      <c r="G227" s="40"/>
      <c r="H227" s="40"/>
      <c r="I227" s="202"/>
      <c r="J227" s="40"/>
      <c r="K227" s="40"/>
      <c r="L227" s="44"/>
      <c r="M227" s="296"/>
      <c r="N227" s="297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675</v>
      </c>
      <c r="AU227" s="17" t="s">
        <v>86</v>
      </c>
    </row>
    <row r="228" s="2" customFormat="1">
      <c r="A228" s="38"/>
      <c r="B228" s="39"/>
      <c r="C228" s="234" t="s">
        <v>320</v>
      </c>
      <c r="D228" s="234" t="s">
        <v>155</v>
      </c>
      <c r="E228" s="235" t="s">
        <v>767</v>
      </c>
      <c r="F228" s="236" t="s">
        <v>768</v>
      </c>
      <c r="G228" s="237" t="s">
        <v>158</v>
      </c>
      <c r="H228" s="238">
        <v>1</v>
      </c>
      <c r="I228" s="239"/>
      <c r="J228" s="240">
        <f>ROUND(I228*H228,2)</f>
        <v>0</v>
      </c>
      <c r="K228" s="236" t="s">
        <v>159</v>
      </c>
      <c r="L228" s="44"/>
      <c r="M228" s="241" t="s">
        <v>1</v>
      </c>
      <c r="N228" s="242" t="s">
        <v>41</v>
      </c>
      <c r="O228" s="91"/>
      <c r="P228" s="243">
        <f>O228*H228</f>
        <v>0</v>
      </c>
      <c r="Q228" s="243">
        <v>0.00012</v>
      </c>
      <c r="R228" s="243">
        <f>Q228*H228</f>
        <v>0.00012</v>
      </c>
      <c r="S228" s="243">
        <v>0</v>
      </c>
      <c r="T228" s="244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45" t="s">
        <v>160</v>
      </c>
      <c r="AT228" s="245" t="s">
        <v>155</v>
      </c>
      <c r="AU228" s="245" t="s">
        <v>86</v>
      </c>
      <c r="AY228" s="17" t="s">
        <v>153</v>
      </c>
      <c r="BE228" s="246">
        <f>IF(N228="základní",J228,0)</f>
        <v>0</v>
      </c>
      <c r="BF228" s="246">
        <f>IF(N228="snížená",J228,0)</f>
        <v>0</v>
      </c>
      <c r="BG228" s="246">
        <f>IF(N228="zákl. přenesená",J228,0)</f>
        <v>0</v>
      </c>
      <c r="BH228" s="246">
        <f>IF(N228="sníž. přenesená",J228,0)</f>
        <v>0</v>
      </c>
      <c r="BI228" s="246">
        <f>IF(N228="nulová",J228,0)</f>
        <v>0</v>
      </c>
      <c r="BJ228" s="17" t="s">
        <v>84</v>
      </c>
      <c r="BK228" s="246">
        <f>ROUND(I228*H228,2)</f>
        <v>0</v>
      </c>
      <c r="BL228" s="17" t="s">
        <v>160</v>
      </c>
      <c r="BM228" s="245" t="s">
        <v>481</v>
      </c>
    </row>
    <row r="229" s="2" customFormat="1">
      <c r="A229" s="38"/>
      <c r="B229" s="39"/>
      <c r="C229" s="40"/>
      <c r="D229" s="249" t="s">
        <v>675</v>
      </c>
      <c r="E229" s="40"/>
      <c r="F229" s="295" t="s">
        <v>766</v>
      </c>
      <c r="G229" s="40"/>
      <c r="H229" s="40"/>
      <c r="I229" s="202"/>
      <c r="J229" s="40"/>
      <c r="K229" s="40"/>
      <c r="L229" s="44"/>
      <c r="M229" s="296"/>
      <c r="N229" s="297"/>
      <c r="O229" s="91"/>
      <c r="P229" s="91"/>
      <c r="Q229" s="91"/>
      <c r="R229" s="91"/>
      <c r="S229" s="91"/>
      <c r="T229" s="92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675</v>
      </c>
      <c r="AU229" s="17" t="s">
        <v>86</v>
      </c>
    </row>
    <row r="230" s="2" customFormat="1">
      <c r="A230" s="38"/>
      <c r="B230" s="39"/>
      <c r="C230" s="234" t="s">
        <v>325</v>
      </c>
      <c r="D230" s="234" t="s">
        <v>155</v>
      </c>
      <c r="E230" s="235" t="s">
        <v>769</v>
      </c>
      <c r="F230" s="236" t="s">
        <v>770</v>
      </c>
      <c r="G230" s="237" t="s">
        <v>158</v>
      </c>
      <c r="H230" s="238">
        <v>5.1500000000000004</v>
      </c>
      <c r="I230" s="239"/>
      <c r="J230" s="240">
        <f>ROUND(I230*H230,2)</f>
        <v>0</v>
      </c>
      <c r="K230" s="236" t="s">
        <v>1</v>
      </c>
      <c r="L230" s="44"/>
      <c r="M230" s="241" t="s">
        <v>1</v>
      </c>
      <c r="N230" s="242" t="s">
        <v>41</v>
      </c>
      <c r="O230" s="91"/>
      <c r="P230" s="243">
        <f>O230*H230</f>
        <v>0</v>
      </c>
      <c r="Q230" s="243">
        <v>0</v>
      </c>
      <c r="R230" s="243">
        <f>Q230*H230</f>
        <v>0</v>
      </c>
      <c r="S230" s="243">
        <v>0</v>
      </c>
      <c r="T230" s="244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45" t="s">
        <v>160</v>
      </c>
      <c r="AT230" s="245" t="s">
        <v>155</v>
      </c>
      <c r="AU230" s="245" t="s">
        <v>86</v>
      </c>
      <c r="AY230" s="17" t="s">
        <v>153</v>
      </c>
      <c r="BE230" s="246">
        <f>IF(N230="základní",J230,0)</f>
        <v>0</v>
      </c>
      <c r="BF230" s="246">
        <f>IF(N230="snížená",J230,0)</f>
        <v>0</v>
      </c>
      <c r="BG230" s="246">
        <f>IF(N230="zákl. přenesená",J230,0)</f>
        <v>0</v>
      </c>
      <c r="BH230" s="246">
        <f>IF(N230="sníž. přenesená",J230,0)</f>
        <v>0</v>
      </c>
      <c r="BI230" s="246">
        <f>IF(N230="nulová",J230,0)</f>
        <v>0</v>
      </c>
      <c r="BJ230" s="17" t="s">
        <v>84</v>
      </c>
      <c r="BK230" s="246">
        <f>ROUND(I230*H230,2)</f>
        <v>0</v>
      </c>
      <c r="BL230" s="17" t="s">
        <v>160</v>
      </c>
      <c r="BM230" s="245" t="s">
        <v>491</v>
      </c>
    </row>
    <row r="231" s="2" customFormat="1">
      <c r="A231" s="38"/>
      <c r="B231" s="39"/>
      <c r="C231" s="234" t="s">
        <v>330</v>
      </c>
      <c r="D231" s="234" t="s">
        <v>155</v>
      </c>
      <c r="E231" s="235" t="s">
        <v>771</v>
      </c>
      <c r="F231" s="236" t="s">
        <v>772</v>
      </c>
      <c r="G231" s="237" t="s">
        <v>158</v>
      </c>
      <c r="H231" s="238">
        <v>2.0600000000000001</v>
      </c>
      <c r="I231" s="239"/>
      <c r="J231" s="240">
        <f>ROUND(I231*H231,2)</f>
        <v>0</v>
      </c>
      <c r="K231" s="236" t="s">
        <v>1</v>
      </c>
      <c r="L231" s="44"/>
      <c r="M231" s="241" t="s">
        <v>1</v>
      </c>
      <c r="N231" s="242" t="s">
        <v>41</v>
      </c>
      <c r="O231" s="91"/>
      <c r="P231" s="243">
        <f>O231*H231</f>
        <v>0</v>
      </c>
      <c r="Q231" s="243">
        <v>0</v>
      </c>
      <c r="R231" s="243">
        <f>Q231*H231</f>
        <v>0</v>
      </c>
      <c r="S231" s="243">
        <v>0</v>
      </c>
      <c r="T231" s="244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45" t="s">
        <v>160</v>
      </c>
      <c r="AT231" s="245" t="s">
        <v>155</v>
      </c>
      <c r="AU231" s="245" t="s">
        <v>86</v>
      </c>
      <c r="AY231" s="17" t="s">
        <v>153</v>
      </c>
      <c r="BE231" s="246">
        <f>IF(N231="základní",J231,0)</f>
        <v>0</v>
      </c>
      <c r="BF231" s="246">
        <f>IF(N231="snížená",J231,0)</f>
        <v>0</v>
      </c>
      <c r="BG231" s="246">
        <f>IF(N231="zákl. přenesená",J231,0)</f>
        <v>0</v>
      </c>
      <c r="BH231" s="246">
        <f>IF(N231="sníž. přenesená",J231,0)</f>
        <v>0</v>
      </c>
      <c r="BI231" s="246">
        <f>IF(N231="nulová",J231,0)</f>
        <v>0</v>
      </c>
      <c r="BJ231" s="17" t="s">
        <v>84</v>
      </c>
      <c r="BK231" s="246">
        <f>ROUND(I231*H231,2)</f>
        <v>0</v>
      </c>
      <c r="BL231" s="17" t="s">
        <v>160</v>
      </c>
      <c r="BM231" s="245" t="s">
        <v>500</v>
      </c>
    </row>
    <row r="232" s="2" customFormat="1">
      <c r="A232" s="38"/>
      <c r="B232" s="39"/>
      <c r="C232" s="234" t="s">
        <v>335</v>
      </c>
      <c r="D232" s="234" t="s">
        <v>155</v>
      </c>
      <c r="E232" s="235" t="s">
        <v>773</v>
      </c>
      <c r="F232" s="236" t="s">
        <v>774</v>
      </c>
      <c r="G232" s="237" t="s">
        <v>158</v>
      </c>
      <c r="H232" s="238">
        <v>2.0600000000000001</v>
      </c>
      <c r="I232" s="239"/>
      <c r="J232" s="240">
        <f>ROUND(I232*H232,2)</f>
        <v>0</v>
      </c>
      <c r="K232" s="236" t="s">
        <v>1</v>
      </c>
      <c r="L232" s="44"/>
      <c r="M232" s="241" t="s">
        <v>1</v>
      </c>
      <c r="N232" s="242" t="s">
        <v>41</v>
      </c>
      <c r="O232" s="91"/>
      <c r="P232" s="243">
        <f>O232*H232</f>
        <v>0</v>
      </c>
      <c r="Q232" s="243">
        <v>0</v>
      </c>
      <c r="R232" s="243">
        <f>Q232*H232</f>
        <v>0</v>
      </c>
      <c r="S232" s="243">
        <v>0</v>
      </c>
      <c r="T232" s="244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45" t="s">
        <v>160</v>
      </c>
      <c r="AT232" s="245" t="s">
        <v>155</v>
      </c>
      <c r="AU232" s="245" t="s">
        <v>86</v>
      </c>
      <c r="AY232" s="17" t="s">
        <v>153</v>
      </c>
      <c r="BE232" s="246">
        <f>IF(N232="základní",J232,0)</f>
        <v>0</v>
      </c>
      <c r="BF232" s="246">
        <f>IF(N232="snížená",J232,0)</f>
        <v>0</v>
      </c>
      <c r="BG232" s="246">
        <f>IF(N232="zákl. přenesená",J232,0)</f>
        <v>0</v>
      </c>
      <c r="BH232" s="246">
        <f>IF(N232="sníž. přenesená",J232,0)</f>
        <v>0</v>
      </c>
      <c r="BI232" s="246">
        <f>IF(N232="nulová",J232,0)</f>
        <v>0</v>
      </c>
      <c r="BJ232" s="17" t="s">
        <v>84</v>
      </c>
      <c r="BK232" s="246">
        <f>ROUND(I232*H232,2)</f>
        <v>0</v>
      </c>
      <c r="BL232" s="17" t="s">
        <v>160</v>
      </c>
      <c r="BM232" s="245" t="s">
        <v>510</v>
      </c>
    </row>
    <row r="233" s="2" customFormat="1">
      <c r="A233" s="38"/>
      <c r="B233" s="39"/>
      <c r="C233" s="234" t="s">
        <v>340</v>
      </c>
      <c r="D233" s="234" t="s">
        <v>155</v>
      </c>
      <c r="E233" s="235" t="s">
        <v>775</v>
      </c>
      <c r="F233" s="236" t="s">
        <v>776</v>
      </c>
      <c r="G233" s="237" t="s">
        <v>158</v>
      </c>
      <c r="H233" s="238">
        <v>1.03</v>
      </c>
      <c r="I233" s="239"/>
      <c r="J233" s="240">
        <f>ROUND(I233*H233,2)</f>
        <v>0</v>
      </c>
      <c r="K233" s="236" t="s">
        <v>1</v>
      </c>
      <c r="L233" s="44"/>
      <c r="M233" s="241" t="s">
        <v>1</v>
      </c>
      <c r="N233" s="242" t="s">
        <v>41</v>
      </c>
      <c r="O233" s="91"/>
      <c r="P233" s="243">
        <f>O233*H233</f>
        <v>0</v>
      </c>
      <c r="Q233" s="243">
        <v>0</v>
      </c>
      <c r="R233" s="243">
        <f>Q233*H233</f>
        <v>0</v>
      </c>
      <c r="S233" s="243">
        <v>0</v>
      </c>
      <c r="T233" s="244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45" t="s">
        <v>160</v>
      </c>
      <c r="AT233" s="245" t="s">
        <v>155</v>
      </c>
      <c r="AU233" s="245" t="s">
        <v>86</v>
      </c>
      <c r="AY233" s="17" t="s">
        <v>153</v>
      </c>
      <c r="BE233" s="246">
        <f>IF(N233="základní",J233,0)</f>
        <v>0</v>
      </c>
      <c r="BF233" s="246">
        <f>IF(N233="snížená",J233,0)</f>
        <v>0</v>
      </c>
      <c r="BG233" s="246">
        <f>IF(N233="zákl. přenesená",J233,0)</f>
        <v>0</v>
      </c>
      <c r="BH233" s="246">
        <f>IF(N233="sníž. přenesená",J233,0)</f>
        <v>0</v>
      </c>
      <c r="BI233" s="246">
        <f>IF(N233="nulová",J233,0)</f>
        <v>0</v>
      </c>
      <c r="BJ233" s="17" t="s">
        <v>84</v>
      </c>
      <c r="BK233" s="246">
        <f>ROUND(I233*H233,2)</f>
        <v>0</v>
      </c>
      <c r="BL233" s="17" t="s">
        <v>160</v>
      </c>
      <c r="BM233" s="245" t="s">
        <v>518</v>
      </c>
    </row>
    <row r="234" s="2" customFormat="1">
      <c r="A234" s="38"/>
      <c r="B234" s="39"/>
      <c r="C234" s="234" t="s">
        <v>344</v>
      </c>
      <c r="D234" s="234" t="s">
        <v>155</v>
      </c>
      <c r="E234" s="235" t="s">
        <v>777</v>
      </c>
      <c r="F234" s="236" t="s">
        <v>778</v>
      </c>
      <c r="G234" s="237" t="s">
        <v>158</v>
      </c>
      <c r="H234" s="238">
        <v>1.03</v>
      </c>
      <c r="I234" s="239"/>
      <c r="J234" s="240">
        <f>ROUND(I234*H234,2)</f>
        <v>0</v>
      </c>
      <c r="K234" s="236" t="s">
        <v>1</v>
      </c>
      <c r="L234" s="44"/>
      <c r="M234" s="241" t="s">
        <v>1</v>
      </c>
      <c r="N234" s="242" t="s">
        <v>41</v>
      </c>
      <c r="O234" s="91"/>
      <c r="P234" s="243">
        <f>O234*H234</f>
        <v>0</v>
      </c>
      <c r="Q234" s="243">
        <v>0</v>
      </c>
      <c r="R234" s="243">
        <f>Q234*H234</f>
        <v>0</v>
      </c>
      <c r="S234" s="243">
        <v>0</v>
      </c>
      <c r="T234" s="244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45" t="s">
        <v>160</v>
      </c>
      <c r="AT234" s="245" t="s">
        <v>155</v>
      </c>
      <c r="AU234" s="245" t="s">
        <v>86</v>
      </c>
      <c r="AY234" s="17" t="s">
        <v>153</v>
      </c>
      <c r="BE234" s="246">
        <f>IF(N234="základní",J234,0)</f>
        <v>0</v>
      </c>
      <c r="BF234" s="246">
        <f>IF(N234="snížená",J234,0)</f>
        <v>0</v>
      </c>
      <c r="BG234" s="246">
        <f>IF(N234="zákl. přenesená",J234,0)</f>
        <v>0</v>
      </c>
      <c r="BH234" s="246">
        <f>IF(N234="sníž. přenesená",J234,0)</f>
        <v>0</v>
      </c>
      <c r="BI234" s="246">
        <f>IF(N234="nulová",J234,0)</f>
        <v>0</v>
      </c>
      <c r="BJ234" s="17" t="s">
        <v>84</v>
      </c>
      <c r="BK234" s="246">
        <f>ROUND(I234*H234,2)</f>
        <v>0</v>
      </c>
      <c r="BL234" s="17" t="s">
        <v>160</v>
      </c>
      <c r="BM234" s="245" t="s">
        <v>779</v>
      </c>
    </row>
    <row r="235" s="2" customFormat="1">
      <c r="A235" s="38"/>
      <c r="B235" s="39"/>
      <c r="C235" s="234" t="s">
        <v>350</v>
      </c>
      <c r="D235" s="234" t="s">
        <v>155</v>
      </c>
      <c r="E235" s="235" t="s">
        <v>780</v>
      </c>
      <c r="F235" s="236" t="s">
        <v>781</v>
      </c>
      <c r="G235" s="237" t="s">
        <v>158</v>
      </c>
      <c r="H235" s="238">
        <v>2.0600000000000001</v>
      </c>
      <c r="I235" s="239"/>
      <c r="J235" s="240">
        <f>ROUND(I235*H235,2)</f>
        <v>0</v>
      </c>
      <c r="K235" s="236" t="s">
        <v>1</v>
      </c>
      <c r="L235" s="44"/>
      <c r="M235" s="241" t="s">
        <v>1</v>
      </c>
      <c r="N235" s="242" t="s">
        <v>41</v>
      </c>
      <c r="O235" s="91"/>
      <c r="P235" s="243">
        <f>O235*H235</f>
        <v>0</v>
      </c>
      <c r="Q235" s="243">
        <v>0</v>
      </c>
      <c r="R235" s="243">
        <f>Q235*H235</f>
        <v>0</v>
      </c>
      <c r="S235" s="243">
        <v>0</v>
      </c>
      <c r="T235" s="244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45" t="s">
        <v>160</v>
      </c>
      <c r="AT235" s="245" t="s">
        <v>155</v>
      </c>
      <c r="AU235" s="245" t="s">
        <v>86</v>
      </c>
      <c r="AY235" s="17" t="s">
        <v>153</v>
      </c>
      <c r="BE235" s="246">
        <f>IF(N235="základní",J235,0)</f>
        <v>0</v>
      </c>
      <c r="BF235" s="246">
        <f>IF(N235="snížená",J235,0)</f>
        <v>0</v>
      </c>
      <c r="BG235" s="246">
        <f>IF(N235="zákl. přenesená",J235,0)</f>
        <v>0</v>
      </c>
      <c r="BH235" s="246">
        <f>IF(N235="sníž. přenesená",J235,0)</f>
        <v>0</v>
      </c>
      <c r="BI235" s="246">
        <f>IF(N235="nulová",J235,0)</f>
        <v>0</v>
      </c>
      <c r="BJ235" s="17" t="s">
        <v>84</v>
      </c>
      <c r="BK235" s="246">
        <f>ROUND(I235*H235,2)</f>
        <v>0</v>
      </c>
      <c r="BL235" s="17" t="s">
        <v>160</v>
      </c>
      <c r="BM235" s="245" t="s">
        <v>782</v>
      </c>
    </row>
    <row r="236" s="2" customFormat="1" ht="33" customHeight="1">
      <c r="A236" s="38"/>
      <c r="B236" s="39"/>
      <c r="C236" s="234" t="s">
        <v>355</v>
      </c>
      <c r="D236" s="234" t="s">
        <v>155</v>
      </c>
      <c r="E236" s="235" t="s">
        <v>783</v>
      </c>
      <c r="F236" s="236" t="s">
        <v>784</v>
      </c>
      <c r="G236" s="237" t="s">
        <v>158</v>
      </c>
      <c r="H236" s="238">
        <v>2.0299999999999998</v>
      </c>
      <c r="I236" s="239"/>
      <c r="J236" s="240">
        <f>ROUND(I236*H236,2)</f>
        <v>0</v>
      </c>
      <c r="K236" s="236" t="s">
        <v>1</v>
      </c>
      <c r="L236" s="44"/>
      <c r="M236" s="241" t="s">
        <v>1</v>
      </c>
      <c r="N236" s="242" t="s">
        <v>41</v>
      </c>
      <c r="O236" s="91"/>
      <c r="P236" s="243">
        <f>O236*H236</f>
        <v>0</v>
      </c>
      <c r="Q236" s="243">
        <v>0</v>
      </c>
      <c r="R236" s="243">
        <f>Q236*H236</f>
        <v>0</v>
      </c>
      <c r="S236" s="243">
        <v>0</v>
      </c>
      <c r="T236" s="244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45" t="s">
        <v>160</v>
      </c>
      <c r="AT236" s="245" t="s">
        <v>155</v>
      </c>
      <c r="AU236" s="245" t="s">
        <v>86</v>
      </c>
      <c r="AY236" s="17" t="s">
        <v>153</v>
      </c>
      <c r="BE236" s="246">
        <f>IF(N236="základní",J236,0)</f>
        <v>0</v>
      </c>
      <c r="BF236" s="246">
        <f>IF(N236="snížená",J236,0)</f>
        <v>0</v>
      </c>
      <c r="BG236" s="246">
        <f>IF(N236="zákl. přenesená",J236,0)</f>
        <v>0</v>
      </c>
      <c r="BH236" s="246">
        <f>IF(N236="sníž. přenesená",J236,0)</f>
        <v>0</v>
      </c>
      <c r="BI236" s="246">
        <f>IF(N236="nulová",J236,0)</f>
        <v>0</v>
      </c>
      <c r="BJ236" s="17" t="s">
        <v>84</v>
      </c>
      <c r="BK236" s="246">
        <f>ROUND(I236*H236,2)</f>
        <v>0</v>
      </c>
      <c r="BL236" s="17" t="s">
        <v>160</v>
      </c>
      <c r="BM236" s="245" t="s">
        <v>785</v>
      </c>
    </row>
    <row r="237" s="2" customFormat="1" ht="33" customHeight="1">
      <c r="A237" s="38"/>
      <c r="B237" s="39"/>
      <c r="C237" s="234" t="s">
        <v>360</v>
      </c>
      <c r="D237" s="234" t="s">
        <v>155</v>
      </c>
      <c r="E237" s="235" t="s">
        <v>786</v>
      </c>
      <c r="F237" s="236" t="s">
        <v>787</v>
      </c>
      <c r="G237" s="237" t="s">
        <v>158</v>
      </c>
      <c r="H237" s="238">
        <v>1.0149999999999999</v>
      </c>
      <c r="I237" s="239"/>
      <c r="J237" s="240">
        <f>ROUND(I237*H237,2)</f>
        <v>0</v>
      </c>
      <c r="K237" s="236" t="s">
        <v>1</v>
      </c>
      <c r="L237" s="44"/>
      <c r="M237" s="241" t="s">
        <v>1</v>
      </c>
      <c r="N237" s="242" t="s">
        <v>41</v>
      </c>
      <c r="O237" s="91"/>
      <c r="P237" s="243">
        <f>O237*H237</f>
        <v>0</v>
      </c>
      <c r="Q237" s="243">
        <v>0</v>
      </c>
      <c r="R237" s="243">
        <f>Q237*H237</f>
        <v>0</v>
      </c>
      <c r="S237" s="243">
        <v>0</v>
      </c>
      <c r="T237" s="244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45" t="s">
        <v>160</v>
      </c>
      <c r="AT237" s="245" t="s">
        <v>155</v>
      </c>
      <c r="AU237" s="245" t="s">
        <v>86</v>
      </c>
      <c r="AY237" s="17" t="s">
        <v>153</v>
      </c>
      <c r="BE237" s="246">
        <f>IF(N237="základní",J237,0)</f>
        <v>0</v>
      </c>
      <c r="BF237" s="246">
        <f>IF(N237="snížená",J237,0)</f>
        <v>0</v>
      </c>
      <c r="BG237" s="246">
        <f>IF(N237="zákl. přenesená",J237,0)</f>
        <v>0</v>
      </c>
      <c r="BH237" s="246">
        <f>IF(N237="sníž. přenesená",J237,0)</f>
        <v>0</v>
      </c>
      <c r="BI237" s="246">
        <f>IF(N237="nulová",J237,0)</f>
        <v>0</v>
      </c>
      <c r="BJ237" s="17" t="s">
        <v>84</v>
      </c>
      <c r="BK237" s="246">
        <f>ROUND(I237*H237,2)</f>
        <v>0</v>
      </c>
      <c r="BL237" s="17" t="s">
        <v>160</v>
      </c>
      <c r="BM237" s="245" t="s">
        <v>788</v>
      </c>
    </row>
    <row r="238" s="2" customFormat="1">
      <c r="A238" s="38"/>
      <c r="B238" s="39"/>
      <c r="C238" s="234" t="s">
        <v>365</v>
      </c>
      <c r="D238" s="234" t="s">
        <v>155</v>
      </c>
      <c r="E238" s="235" t="s">
        <v>789</v>
      </c>
      <c r="F238" s="236" t="s">
        <v>790</v>
      </c>
      <c r="G238" s="237" t="s">
        <v>158</v>
      </c>
      <c r="H238" s="238">
        <v>3.0899999999999999</v>
      </c>
      <c r="I238" s="239"/>
      <c r="J238" s="240">
        <f>ROUND(I238*H238,2)</f>
        <v>0</v>
      </c>
      <c r="K238" s="236" t="s">
        <v>1</v>
      </c>
      <c r="L238" s="44"/>
      <c r="M238" s="241" t="s">
        <v>1</v>
      </c>
      <c r="N238" s="242" t="s">
        <v>41</v>
      </c>
      <c r="O238" s="91"/>
      <c r="P238" s="243">
        <f>O238*H238</f>
        <v>0</v>
      </c>
      <c r="Q238" s="243">
        <v>0</v>
      </c>
      <c r="R238" s="243">
        <f>Q238*H238</f>
        <v>0</v>
      </c>
      <c r="S238" s="243">
        <v>0</v>
      </c>
      <c r="T238" s="244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45" t="s">
        <v>160</v>
      </c>
      <c r="AT238" s="245" t="s">
        <v>155</v>
      </c>
      <c r="AU238" s="245" t="s">
        <v>86</v>
      </c>
      <c r="AY238" s="17" t="s">
        <v>153</v>
      </c>
      <c r="BE238" s="246">
        <f>IF(N238="základní",J238,0)</f>
        <v>0</v>
      </c>
      <c r="BF238" s="246">
        <f>IF(N238="snížená",J238,0)</f>
        <v>0</v>
      </c>
      <c r="BG238" s="246">
        <f>IF(N238="zákl. přenesená",J238,0)</f>
        <v>0</v>
      </c>
      <c r="BH238" s="246">
        <f>IF(N238="sníž. přenesená",J238,0)</f>
        <v>0</v>
      </c>
      <c r="BI238" s="246">
        <f>IF(N238="nulová",J238,0)</f>
        <v>0</v>
      </c>
      <c r="BJ238" s="17" t="s">
        <v>84</v>
      </c>
      <c r="BK238" s="246">
        <f>ROUND(I238*H238,2)</f>
        <v>0</v>
      </c>
      <c r="BL238" s="17" t="s">
        <v>160</v>
      </c>
      <c r="BM238" s="245" t="s">
        <v>791</v>
      </c>
    </row>
    <row r="239" s="2" customFormat="1">
      <c r="A239" s="38"/>
      <c r="B239" s="39"/>
      <c r="C239" s="234" t="s">
        <v>370</v>
      </c>
      <c r="D239" s="234" t="s">
        <v>155</v>
      </c>
      <c r="E239" s="235" t="s">
        <v>792</v>
      </c>
      <c r="F239" s="236" t="s">
        <v>793</v>
      </c>
      <c r="G239" s="237" t="s">
        <v>158</v>
      </c>
      <c r="H239" s="238">
        <v>1.03</v>
      </c>
      <c r="I239" s="239"/>
      <c r="J239" s="240">
        <f>ROUND(I239*H239,2)</f>
        <v>0</v>
      </c>
      <c r="K239" s="236" t="s">
        <v>1</v>
      </c>
      <c r="L239" s="44"/>
      <c r="M239" s="241" t="s">
        <v>1</v>
      </c>
      <c r="N239" s="242" t="s">
        <v>41</v>
      </c>
      <c r="O239" s="91"/>
      <c r="P239" s="243">
        <f>O239*H239</f>
        <v>0</v>
      </c>
      <c r="Q239" s="243">
        <v>0</v>
      </c>
      <c r="R239" s="243">
        <f>Q239*H239</f>
        <v>0</v>
      </c>
      <c r="S239" s="243">
        <v>0</v>
      </c>
      <c r="T239" s="244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45" t="s">
        <v>160</v>
      </c>
      <c r="AT239" s="245" t="s">
        <v>155</v>
      </c>
      <c r="AU239" s="245" t="s">
        <v>86</v>
      </c>
      <c r="AY239" s="17" t="s">
        <v>153</v>
      </c>
      <c r="BE239" s="246">
        <f>IF(N239="základní",J239,0)</f>
        <v>0</v>
      </c>
      <c r="BF239" s="246">
        <f>IF(N239="snížená",J239,0)</f>
        <v>0</v>
      </c>
      <c r="BG239" s="246">
        <f>IF(N239="zákl. přenesená",J239,0)</f>
        <v>0</v>
      </c>
      <c r="BH239" s="246">
        <f>IF(N239="sníž. přenesená",J239,0)</f>
        <v>0</v>
      </c>
      <c r="BI239" s="246">
        <f>IF(N239="nulová",J239,0)</f>
        <v>0</v>
      </c>
      <c r="BJ239" s="17" t="s">
        <v>84</v>
      </c>
      <c r="BK239" s="246">
        <f>ROUND(I239*H239,2)</f>
        <v>0</v>
      </c>
      <c r="BL239" s="17" t="s">
        <v>160</v>
      </c>
      <c r="BM239" s="245" t="s">
        <v>794</v>
      </c>
    </row>
    <row r="240" s="2" customFormat="1">
      <c r="A240" s="38"/>
      <c r="B240" s="39"/>
      <c r="C240" s="234" t="s">
        <v>374</v>
      </c>
      <c r="D240" s="234" t="s">
        <v>155</v>
      </c>
      <c r="E240" s="235" t="s">
        <v>795</v>
      </c>
      <c r="F240" s="236" t="s">
        <v>796</v>
      </c>
      <c r="G240" s="237" t="s">
        <v>158</v>
      </c>
      <c r="H240" s="238">
        <v>1.03</v>
      </c>
      <c r="I240" s="239"/>
      <c r="J240" s="240">
        <f>ROUND(I240*H240,2)</f>
        <v>0</v>
      </c>
      <c r="K240" s="236" t="s">
        <v>1</v>
      </c>
      <c r="L240" s="44"/>
      <c r="M240" s="241" t="s">
        <v>1</v>
      </c>
      <c r="N240" s="242" t="s">
        <v>41</v>
      </c>
      <c r="O240" s="91"/>
      <c r="P240" s="243">
        <f>O240*H240</f>
        <v>0</v>
      </c>
      <c r="Q240" s="243">
        <v>0</v>
      </c>
      <c r="R240" s="243">
        <f>Q240*H240</f>
        <v>0</v>
      </c>
      <c r="S240" s="243">
        <v>0</v>
      </c>
      <c r="T240" s="244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45" t="s">
        <v>160</v>
      </c>
      <c r="AT240" s="245" t="s">
        <v>155</v>
      </c>
      <c r="AU240" s="245" t="s">
        <v>86</v>
      </c>
      <c r="AY240" s="17" t="s">
        <v>153</v>
      </c>
      <c r="BE240" s="246">
        <f>IF(N240="základní",J240,0)</f>
        <v>0</v>
      </c>
      <c r="BF240" s="246">
        <f>IF(N240="snížená",J240,0)</f>
        <v>0</v>
      </c>
      <c r="BG240" s="246">
        <f>IF(N240="zákl. přenesená",J240,0)</f>
        <v>0</v>
      </c>
      <c r="BH240" s="246">
        <f>IF(N240="sníž. přenesená",J240,0)</f>
        <v>0</v>
      </c>
      <c r="BI240" s="246">
        <f>IF(N240="nulová",J240,0)</f>
        <v>0</v>
      </c>
      <c r="BJ240" s="17" t="s">
        <v>84</v>
      </c>
      <c r="BK240" s="246">
        <f>ROUND(I240*H240,2)</f>
        <v>0</v>
      </c>
      <c r="BL240" s="17" t="s">
        <v>160</v>
      </c>
      <c r="BM240" s="245" t="s">
        <v>797</v>
      </c>
    </row>
    <row r="241" s="13" customFormat="1">
      <c r="A241" s="13"/>
      <c r="B241" s="247"/>
      <c r="C241" s="248"/>
      <c r="D241" s="249" t="s">
        <v>177</v>
      </c>
      <c r="E241" s="250" t="s">
        <v>1</v>
      </c>
      <c r="F241" s="251" t="s">
        <v>798</v>
      </c>
      <c r="G241" s="248"/>
      <c r="H241" s="252">
        <v>1.03</v>
      </c>
      <c r="I241" s="253"/>
      <c r="J241" s="248"/>
      <c r="K241" s="248"/>
      <c r="L241" s="254"/>
      <c r="M241" s="255"/>
      <c r="N241" s="256"/>
      <c r="O241" s="256"/>
      <c r="P241" s="256"/>
      <c r="Q241" s="256"/>
      <c r="R241" s="256"/>
      <c r="S241" s="256"/>
      <c r="T241" s="257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8" t="s">
        <v>177</v>
      </c>
      <c r="AU241" s="258" t="s">
        <v>86</v>
      </c>
      <c r="AV241" s="13" t="s">
        <v>86</v>
      </c>
      <c r="AW241" s="13" t="s">
        <v>32</v>
      </c>
      <c r="AX241" s="13" t="s">
        <v>76</v>
      </c>
      <c r="AY241" s="258" t="s">
        <v>153</v>
      </c>
    </row>
    <row r="242" s="14" customFormat="1">
      <c r="A242" s="14"/>
      <c r="B242" s="259"/>
      <c r="C242" s="260"/>
      <c r="D242" s="249" t="s">
        <v>177</v>
      </c>
      <c r="E242" s="261" t="s">
        <v>1</v>
      </c>
      <c r="F242" s="262" t="s">
        <v>179</v>
      </c>
      <c r="G242" s="260"/>
      <c r="H242" s="263">
        <v>1.03</v>
      </c>
      <c r="I242" s="264"/>
      <c r="J242" s="260"/>
      <c r="K242" s="260"/>
      <c r="L242" s="265"/>
      <c r="M242" s="266"/>
      <c r="N242" s="267"/>
      <c r="O242" s="267"/>
      <c r="P242" s="267"/>
      <c r="Q242" s="267"/>
      <c r="R242" s="267"/>
      <c r="S242" s="267"/>
      <c r="T242" s="268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9" t="s">
        <v>177</v>
      </c>
      <c r="AU242" s="269" t="s">
        <v>86</v>
      </c>
      <c r="AV242" s="14" t="s">
        <v>160</v>
      </c>
      <c r="AW242" s="14" t="s">
        <v>32</v>
      </c>
      <c r="AX242" s="14" t="s">
        <v>84</v>
      </c>
      <c r="AY242" s="269" t="s">
        <v>153</v>
      </c>
    </row>
    <row r="243" s="2" customFormat="1">
      <c r="A243" s="38"/>
      <c r="B243" s="39"/>
      <c r="C243" s="234" t="s">
        <v>378</v>
      </c>
      <c r="D243" s="234" t="s">
        <v>155</v>
      </c>
      <c r="E243" s="235" t="s">
        <v>799</v>
      </c>
      <c r="F243" s="236" t="s">
        <v>800</v>
      </c>
      <c r="G243" s="237" t="s">
        <v>158</v>
      </c>
      <c r="H243" s="238">
        <v>10.300000000000001</v>
      </c>
      <c r="I243" s="239"/>
      <c r="J243" s="240">
        <f>ROUND(I243*H243,2)</f>
        <v>0</v>
      </c>
      <c r="K243" s="236" t="s">
        <v>1</v>
      </c>
      <c r="L243" s="44"/>
      <c r="M243" s="241" t="s">
        <v>1</v>
      </c>
      <c r="N243" s="242" t="s">
        <v>41</v>
      </c>
      <c r="O243" s="91"/>
      <c r="P243" s="243">
        <f>O243*H243</f>
        <v>0</v>
      </c>
      <c r="Q243" s="243">
        <v>0</v>
      </c>
      <c r="R243" s="243">
        <f>Q243*H243</f>
        <v>0</v>
      </c>
      <c r="S243" s="243">
        <v>0</v>
      </c>
      <c r="T243" s="244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45" t="s">
        <v>160</v>
      </c>
      <c r="AT243" s="245" t="s">
        <v>155</v>
      </c>
      <c r="AU243" s="245" t="s">
        <v>86</v>
      </c>
      <c r="AY243" s="17" t="s">
        <v>153</v>
      </c>
      <c r="BE243" s="246">
        <f>IF(N243="základní",J243,0)</f>
        <v>0</v>
      </c>
      <c r="BF243" s="246">
        <f>IF(N243="snížená",J243,0)</f>
        <v>0</v>
      </c>
      <c r="BG243" s="246">
        <f>IF(N243="zákl. přenesená",J243,0)</f>
        <v>0</v>
      </c>
      <c r="BH243" s="246">
        <f>IF(N243="sníž. přenesená",J243,0)</f>
        <v>0</v>
      </c>
      <c r="BI243" s="246">
        <f>IF(N243="nulová",J243,0)</f>
        <v>0</v>
      </c>
      <c r="BJ243" s="17" t="s">
        <v>84</v>
      </c>
      <c r="BK243" s="246">
        <f>ROUND(I243*H243,2)</f>
        <v>0</v>
      </c>
      <c r="BL243" s="17" t="s">
        <v>160</v>
      </c>
      <c r="BM243" s="245" t="s">
        <v>801</v>
      </c>
    </row>
    <row r="244" s="2" customFormat="1">
      <c r="A244" s="38"/>
      <c r="B244" s="39"/>
      <c r="C244" s="234" t="s">
        <v>382</v>
      </c>
      <c r="D244" s="234" t="s">
        <v>155</v>
      </c>
      <c r="E244" s="235" t="s">
        <v>802</v>
      </c>
      <c r="F244" s="236" t="s">
        <v>803</v>
      </c>
      <c r="G244" s="237" t="s">
        <v>158</v>
      </c>
      <c r="H244" s="238">
        <v>10.300000000000001</v>
      </c>
      <c r="I244" s="239"/>
      <c r="J244" s="240">
        <f>ROUND(I244*H244,2)</f>
        <v>0</v>
      </c>
      <c r="K244" s="236" t="s">
        <v>1</v>
      </c>
      <c r="L244" s="44"/>
      <c r="M244" s="241" t="s">
        <v>1</v>
      </c>
      <c r="N244" s="242" t="s">
        <v>41</v>
      </c>
      <c r="O244" s="91"/>
      <c r="P244" s="243">
        <f>O244*H244</f>
        <v>0</v>
      </c>
      <c r="Q244" s="243">
        <v>0</v>
      </c>
      <c r="R244" s="243">
        <f>Q244*H244</f>
        <v>0</v>
      </c>
      <c r="S244" s="243">
        <v>0</v>
      </c>
      <c r="T244" s="244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45" t="s">
        <v>160</v>
      </c>
      <c r="AT244" s="245" t="s">
        <v>155</v>
      </c>
      <c r="AU244" s="245" t="s">
        <v>86</v>
      </c>
      <c r="AY244" s="17" t="s">
        <v>153</v>
      </c>
      <c r="BE244" s="246">
        <f>IF(N244="základní",J244,0)</f>
        <v>0</v>
      </c>
      <c r="BF244" s="246">
        <f>IF(N244="snížená",J244,0)</f>
        <v>0</v>
      </c>
      <c r="BG244" s="246">
        <f>IF(N244="zákl. přenesená",J244,0)</f>
        <v>0</v>
      </c>
      <c r="BH244" s="246">
        <f>IF(N244="sníž. přenesená",J244,0)</f>
        <v>0</v>
      </c>
      <c r="BI244" s="246">
        <f>IF(N244="nulová",J244,0)</f>
        <v>0</v>
      </c>
      <c r="BJ244" s="17" t="s">
        <v>84</v>
      </c>
      <c r="BK244" s="246">
        <f>ROUND(I244*H244,2)</f>
        <v>0</v>
      </c>
      <c r="BL244" s="17" t="s">
        <v>160</v>
      </c>
      <c r="BM244" s="245" t="s">
        <v>804</v>
      </c>
    </row>
    <row r="245" s="2" customFormat="1">
      <c r="A245" s="38"/>
      <c r="B245" s="39"/>
      <c r="C245" s="234" t="s">
        <v>386</v>
      </c>
      <c r="D245" s="234" t="s">
        <v>155</v>
      </c>
      <c r="E245" s="235" t="s">
        <v>805</v>
      </c>
      <c r="F245" s="236" t="s">
        <v>806</v>
      </c>
      <c r="G245" s="237" t="s">
        <v>158</v>
      </c>
      <c r="H245" s="238">
        <v>5.1500000000000004</v>
      </c>
      <c r="I245" s="239"/>
      <c r="J245" s="240">
        <f>ROUND(I245*H245,2)</f>
        <v>0</v>
      </c>
      <c r="K245" s="236" t="s">
        <v>1</v>
      </c>
      <c r="L245" s="44"/>
      <c r="M245" s="241" t="s">
        <v>1</v>
      </c>
      <c r="N245" s="242" t="s">
        <v>41</v>
      </c>
      <c r="O245" s="91"/>
      <c r="P245" s="243">
        <f>O245*H245</f>
        <v>0</v>
      </c>
      <c r="Q245" s="243">
        <v>0</v>
      </c>
      <c r="R245" s="243">
        <f>Q245*H245</f>
        <v>0</v>
      </c>
      <c r="S245" s="243">
        <v>0</v>
      </c>
      <c r="T245" s="244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45" t="s">
        <v>160</v>
      </c>
      <c r="AT245" s="245" t="s">
        <v>155</v>
      </c>
      <c r="AU245" s="245" t="s">
        <v>86</v>
      </c>
      <c r="AY245" s="17" t="s">
        <v>153</v>
      </c>
      <c r="BE245" s="246">
        <f>IF(N245="základní",J245,0)</f>
        <v>0</v>
      </c>
      <c r="BF245" s="246">
        <f>IF(N245="snížená",J245,0)</f>
        <v>0</v>
      </c>
      <c r="BG245" s="246">
        <f>IF(N245="zákl. přenesená",J245,0)</f>
        <v>0</v>
      </c>
      <c r="BH245" s="246">
        <f>IF(N245="sníž. přenesená",J245,0)</f>
        <v>0</v>
      </c>
      <c r="BI245" s="246">
        <f>IF(N245="nulová",J245,0)</f>
        <v>0</v>
      </c>
      <c r="BJ245" s="17" t="s">
        <v>84</v>
      </c>
      <c r="BK245" s="246">
        <f>ROUND(I245*H245,2)</f>
        <v>0</v>
      </c>
      <c r="BL245" s="17" t="s">
        <v>160</v>
      </c>
      <c r="BM245" s="245" t="s">
        <v>807</v>
      </c>
    </row>
    <row r="246" s="12" customFormat="1" ht="22.8" customHeight="1">
      <c r="A246" s="12"/>
      <c r="B246" s="218"/>
      <c r="C246" s="219"/>
      <c r="D246" s="220" t="s">
        <v>75</v>
      </c>
      <c r="E246" s="232" t="s">
        <v>808</v>
      </c>
      <c r="F246" s="232" t="s">
        <v>809</v>
      </c>
      <c r="G246" s="219"/>
      <c r="H246" s="219"/>
      <c r="I246" s="222"/>
      <c r="J246" s="233">
        <f>BK246</f>
        <v>0</v>
      </c>
      <c r="K246" s="219"/>
      <c r="L246" s="224"/>
      <c r="M246" s="225"/>
      <c r="N246" s="226"/>
      <c r="O246" s="226"/>
      <c r="P246" s="227">
        <f>SUM(P247:P285)</f>
        <v>0</v>
      </c>
      <c r="Q246" s="226"/>
      <c r="R246" s="227">
        <f>SUM(R247:R285)</f>
        <v>7.2564150000000005</v>
      </c>
      <c r="S246" s="226"/>
      <c r="T246" s="228">
        <f>SUM(T247:T285)</f>
        <v>0.45300000000000001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29" t="s">
        <v>84</v>
      </c>
      <c r="AT246" s="230" t="s">
        <v>75</v>
      </c>
      <c r="AU246" s="230" t="s">
        <v>84</v>
      </c>
      <c r="AY246" s="229" t="s">
        <v>153</v>
      </c>
      <c r="BK246" s="231">
        <f>SUM(BK247:BK285)</f>
        <v>0</v>
      </c>
    </row>
    <row r="247" s="2" customFormat="1" ht="21.75" customHeight="1">
      <c r="A247" s="38"/>
      <c r="B247" s="39"/>
      <c r="C247" s="234" t="s">
        <v>390</v>
      </c>
      <c r="D247" s="234" t="s">
        <v>155</v>
      </c>
      <c r="E247" s="235" t="s">
        <v>810</v>
      </c>
      <c r="F247" s="236" t="s">
        <v>811</v>
      </c>
      <c r="G247" s="237" t="s">
        <v>171</v>
      </c>
      <c r="H247" s="238">
        <v>41.399999999999999</v>
      </c>
      <c r="I247" s="239"/>
      <c r="J247" s="240">
        <f>ROUND(I247*H247,2)</f>
        <v>0</v>
      </c>
      <c r="K247" s="236" t="s">
        <v>159</v>
      </c>
      <c r="L247" s="44"/>
      <c r="M247" s="241" t="s">
        <v>1</v>
      </c>
      <c r="N247" s="242" t="s">
        <v>41</v>
      </c>
      <c r="O247" s="91"/>
      <c r="P247" s="243">
        <f>O247*H247</f>
        <v>0</v>
      </c>
      <c r="Q247" s="243">
        <v>0</v>
      </c>
      <c r="R247" s="243">
        <f>Q247*H247</f>
        <v>0</v>
      </c>
      <c r="S247" s="243">
        <v>0</v>
      </c>
      <c r="T247" s="244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45" t="s">
        <v>160</v>
      </c>
      <c r="AT247" s="245" t="s">
        <v>155</v>
      </c>
      <c r="AU247" s="245" t="s">
        <v>86</v>
      </c>
      <c r="AY247" s="17" t="s">
        <v>153</v>
      </c>
      <c r="BE247" s="246">
        <f>IF(N247="základní",J247,0)</f>
        <v>0</v>
      </c>
      <c r="BF247" s="246">
        <f>IF(N247="snížená",J247,0)</f>
        <v>0</v>
      </c>
      <c r="BG247" s="246">
        <f>IF(N247="zákl. přenesená",J247,0)</f>
        <v>0</v>
      </c>
      <c r="BH247" s="246">
        <f>IF(N247="sníž. přenesená",J247,0)</f>
        <v>0</v>
      </c>
      <c r="BI247" s="246">
        <f>IF(N247="nulová",J247,0)</f>
        <v>0</v>
      </c>
      <c r="BJ247" s="17" t="s">
        <v>84</v>
      </c>
      <c r="BK247" s="246">
        <f>ROUND(I247*H247,2)</f>
        <v>0</v>
      </c>
      <c r="BL247" s="17" t="s">
        <v>160</v>
      </c>
      <c r="BM247" s="245" t="s">
        <v>812</v>
      </c>
    </row>
    <row r="248" s="2" customFormat="1">
      <c r="A248" s="38"/>
      <c r="B248" s="39"/>
      <c r="C248" s="40"/>
      <c r="D248" s="249" t="s">
        <v>675</v>
      </c>
      <c r="E248" s="40"/>
      <c r="F248" s="295" t="s">
        <v>813</v>
      </c>
      <c r="G248" s="40"/>
      <c r="H248" s="40"/>
      <c r="I248" s="202"/>
      <c r="J248" s="40"/>
      <c r="K248" s="40"/>
      <c r="L248" s="44"/>
      <c r="M248" s="296"/>
      <c r="N248" s="297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675</v>
      </c>
      <c r="AU248" s="17" t="s">
        <v>86</v>
      </c>
    </row>
    <row r="249" s="13" customFormat="1">
      <c r="A249" s="13"/>
      <c r="B249" s="247"/>
      <c r="C249" s="248"/>
      <c r="D249" s="249" t="s">
        <v>177</v>
      </c>
      <c r="E249" s="250" t="s">
        <v>1</v>
      </c>
      <c r="F249" s="251" t="s">
        <v>814</v>
      </c>
      <c r="G249" s="248"/>
      <c r="H249" s="252">
        <v>41.399999999999999</v>
      </c>
      <c r="I249" s="253"/>
      <c r="J249" s="248"/>
      <c r="K249" s="248"/>
      <c r="L249" s="254"/>
      <c r="M249" s="255"/>
      <c r="N249" s="256"/>
      <c r="O249" s="256"/>
      <c r="P249" s="256"/>
      <c r="Q249" s="256"/>
      <c r="R249" s="256"/>
      <c r="S249" s="256"/>
      <c r="T249" s="257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8" t="s">
        <v>177</v>
      </c>
      <c r="AU249" s="258" t="s">
        <v>86</v>
      </c>
      <c r="AV249" s="13" t="s">
        <v>86</v>
      </c>
      <c r="AW249" s="13" t="s">
        <v>32</v>
      </c>
      <c r="AX249" s="13" t="s">
        <v>76</v>
      </c>
      <c r="AY249" s="258" t="s">
        <v>153</v>
      </c>
    </row>
    <row r="250" s="14" customFormat="1">
      <c r="A250" s="14"/>
      <c r="B250" s="259"/>
      <c r="C250" s="260"/>
      <c r="D250" s="249" t="s">
        <v>177</v>
      </c>
      <c r="E250" s="261" t="s">
        <v>1</v>
      </c>
      <c r="F250" s="262" t="s">
        <v>179</v>
      </c>
      <c r="G250" s="260"/>
      <c r="H250" s="263">
        <v>41.399999999999999</v>
      </c>
      <c r="I250" s="264"/>
      <c r="J250" s="260"/>
      <c r="K250" s="260"/>
      <c r="L250" s="265"/>
      <c r="M250" s="266"/>
      <c r="N250" s="267"/>
      <c r="O250" s="267"/>
      <c r="P250" s="267"/>
      <c r="Q250" s="267"/>
      <c r="R250" s="267"/>
      <c r="S250" s="267"/>
      <c r="T250" s="268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9" t="s">
        <v>177</v>
      </c>
      <c r="AU250" s="269" t="s">
        <v>86</v>
      </c>
      <c r="AV250" s="14" t="s">
        <v>160</v>
      </c>
      <c r="AW250" s="14" t="s">
        <v>32</v>
      </c>
      <c r="AX250" s="14" t="s">
        <v>84</v>
      </c>
      <c r="AY250" s="269" t="s">
        <v>153</v>
      </c>
    </row>
    <row r="251" s="2" customFormat="1">
      <c r="A251" s="38"/>
      <c r="B251" s="39"/>
      <c r="C251" s="234" t="s">
        <v>394</v>
      </c>
      <c r="D251" s="234" t="s">
        <v>155</v>
      </c>
      <c r="E251" s="235" t="s">
        <v>815</v>
      </c>
      <c r="F251" s="236" t="s">
        <v>816</v>
      </c>
      <c r="G251" s="237" t="s">
        <v>158</v>
      </c>
      <c r="H251" s="238">
        <v>3</v>
      </c>
      <c r="I251" s="239"/>
      <c r="J251" s="240">
        <f>ROUND(I251*H251,2)</f>
        <v>0</v>
      </c>
      <c r="K251" s="236" t="s">
        <v>159</v>
      </c>
      <c r="L251" s="44"/>
      <c r="M251" s="241" t="s">
        <v>1</v>
      </c>
      <c r="N251" s="242" t="s">
        <v>41</v>
      </c>
      <c r="O251" s="91"/>
      <c r="P251" s="243">
        <f>O251*H251</f>
        <v>0</v>
      </c>
      <c r="Q251" s="243">
        <v>0.45937</v>
      </c>
      <c r="R251" s="243">
        <f>Q251*H251</f>
        <v>1.37811</v>
      </c>
      <c r="S251" s="243">
        <v>0</v>
      </c>
      <c r="T251" s="244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45" t="s">
        <v>160</v>
      </c>
      <c r="AT251" s="245" t="s">
        <v>155</v>
      </c>
      <c r="AU251" s="245" t="s">
        <v>86</v>
      </c>
      <c r="AY251" s="17" t="s">
        <v>153</v>
      </c>
      <c r="BE251" s="246">
        <f>IF(N251="základní",J251,0)</f>
        <v>0</v>
      </c>
      <c r="BF251" s="246">
        <f>IF(N251="snížená",J251,0)</f>
        <v>0</v>
      </c>
      <c r="BG251" s="246">
        <f>IF(N251="zákl. přenesená",J251,0)</f>
        <v>0</v>
      </c>
      <c r="BH251" s="246">
        <f>IF(N251="sníž. přenesená",J251,0)</f>
        <v>0</v>
      </c>
      <c r="BI251" s="246">
        <f>IF(N251="nulová",J251,0)</f>
        <v>0</v>
      </c>
      <c r="BJ251" s="17" t="s">
        <v>84</v>
      </c>
      <c r="BK251" s="246">
        <f>ROUND(I251*H251,2)</f>
        <v>0</v>
      </c>
      <c r="BL251" s="17" t="s">
        <v>160</v>
      </c>
      <c r="BM251" s="245" t="s">
        <v>817</v>
      </c>
    </row>
    <row r="252" s="2" customFormat="1">
      <c r="A252" s="38"/>
      <c r="B252" s="39"/>
      <c r="C252" s="40"/>
      <c r="D252" s="249" t="s">
        <v>675</v>
      </c>
      <c r="E252" s="40"/>
      <c r="F252" s="295" t="s">
        <v>813</v>
      </c>
      <c r="G252" s="40"/>
      <c r="H252" s="40"/>
      <c r="I252" s="202"/>
      <c r="J252" s="40"/>
      <c r="K252" s="40"/>
      <c r="L252" s="44"/>
      <c r="M252" s="296"/>
      <c r="N252" s="297"/>
      <c r="O252" s="91"/>
      <c r="P252" s="91"/>
      <c r="Q252" s="91"/>
      <c r="R252" s="91"/>
      <c r="S252" s="91"/>
      <c r="T252" s="92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17" t="s">
        <v>675</v>
      </c>
      <c r="AU252" s="17" t="s">
        <v>86</v>
      </c>
    </row>
    <row r="253" s="2" customFormat="1">
      <c r="A253" s="38"/>
      <c r="B253" s="39"/>
      <c r="C253" s="234" t="s">
        <v>398</v>
      </c>
      <c r="D253" s="234" t="s">
        <v>155</v>
      </c>
      <c r="E253" s="235" t="s">
        <v>818</v>
      </c>
      <c r="F253" s="236" t="s">
        <v>819</v>
      </c>
      <c r="G253" s="237" t="s">
        <v>820</v>
      </c>
      <c r="H253" s="238">
        <v>3</v>
      </c>
      <c r="I253" s="239"/>
      <c r="J253" s="240">
        <f>ROUND(I253*H253,2)</f>
        <v>0</v>
      </c>
      <c r="K253" s="236" t="s">
        <v>159</v>
      </c>
      <c r="L253" s="44"/>
      <c r="M253" s="241" t="s">
        <v>1</v>
      </c>
      <c r="N253" s="242" t="s">
        <v>41</v>
      </c>
      <c r="O253" s="91"/>
      <c r="P253" s="243">
        <f>O253*H253</f>
        <v>0</v>
      </c>
      <c r="Q253" s="243">
        <v>0.00018000000000000001</v>
      </c>
      <c r="R253" s="243">
        <f>Q253*H253</f>
        <v>0.00054000000000000001</v>
      </c>
      <c r="S253" s="243">
        <v>0</v>
      </c>
      <c r="T253" s="244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45" t="s">
        <v>160</v>
      </c>
      <c r="AT253" s="245" t="s">
        <v>155</v>
      </c>
      <c r="AU253" s="245" t="s">
        <v>86</v>
      </c>
      <c r="AY253" s="17" t="s">
        <v>153</v>
      </c>
      <c r="BE253" s="246">
        <f>IF(N253="základní",J253,0)</f>
        <v>0</v>
      </c>
      <c r="BF253" s="246">
        <f>IF(N253="snížená",J253,0)</f>
        <v>0</v>
      </c>
      <c r="BG253" s="246">
        <f>IF(N253="zákl. přenesená",J253,0)</f>
        <v>0</v>
      </c>
      <c r="BH253" s="246">
        <f>IF(N253="sníž. přenesená",J253,0)</f>
        <v>0</v>
      </c>
      <c r="BI253" s="246">
        <f>IF(N253="nulová",J253,0)</f>
        <v>0</v>
      </c>
      <c r="BJ253" s="17" t="s">
        <v>84</v>
      </c>
      <c r="BK253" s="246">
        <f>ROUND(I253*H253,2)</f>
        <v>0</v>
      </c>
      <c r="BL253" s="17" t="s">
        <v>160</v>
      </c>
      <c r="BM253" s="245" t="s">
        <v>821</v>
      </c>
    </row>
    <row r="254" s="2" customFormat="1">
      <c r="A254" s="38"/>
      <c r="B254" s="39"/>
      <c r="C254" s="40"/>
      <c r="D254" s="249" t="s">
        <v>675</v>
      </c>
      <c r="E254" s="40"/>
      <c r="F254" s="295" t="s">
        <v>813</v>
      </c>
      <c r="G254" s="40"/>
      <c r="H254" s="40"/>
      <c r="I254" s="202"/>
      <c r="J254" s="40"/>
      <c r="K254" s="40"/>
      <c r="L254" s="44"/>
      <c r="M254" s="296"/>
      <c r="N254" s="297"/>
      <c r="O254" s="91"/>
      <c r="P254" s="91"/>
      <c r="Q254" s="91"/>
      <c r="R254" s="91"/>
      <c r="S254" s="91"/>
      <c r="T254" s="92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675</v>
      </c>
      <c r="AU254" s="17" t="s">
        <v>86</v>
      </c>
    </row>
    <row r="255" s="2" customFormat="1">
      <c r="A255" s="38"/>
      <c r="B255" s="39"/>
      <c r="C255" s="234" t="s">
        <v>402</v>
      </c>
      <c r="D255" s="234" t="s">
        <v>155</v>
      </c>
      <c r="E255" s="235" t="s">
        <v>822</v>
      </c>
      <c r="F255" s="236" t="s">
        <v>823</v>
      </c>
      <c r="G255" s="237" t="s">
        <v>158</v>
      </c>
      <c r="H255" s="238">
        <v>5</v>
      </c>
      <c r="I255" s="239"/>
      <c r="J255" s="240">
        <f>ROUND(I255*H255,2)</f>
        <v>0</v>
      </c>
      <c r="K255" s="236" t="s">
        <v>159</v>
      </c>
      <c r="L255" s="44"/>
      <c r="M255" s="241" t="s">
        <v>1</v>
      </c>
      <c r="N255" s="242" t="s">
        <v>41</v>
      </c>
      <c r="O255" s="91"/>
      <c r="P255" s="243">
        <f>O255*H255</f>
        <v>0</v>
      </c>
      <c r="Q255" s="243">
        <v>0.14494000000000001</v>
      </c>
      <c r="R255" s="243">
        <f>Q255*H255</f>
        <v>0.72470000000000012</v>
      </c>
      <c r="S255" s="243">
        <v>0</v>
      </c>
      <c r="T255" s="244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45" t="s">
        <v>160</v>
      </c>
      <c r="AT255" s="245" t="s">
        <v>155</v>
      </c>
      <c r="AU255" s="245" t="s">
        <v>86</v>
      </c>
      <c r="AY255" s="17" t="s">
        <v>153</v>
      </c>
      <c r="BE255" s="246">
        <f>IF(N255="základní",J255,0)</f>
        <v>0</v>
      </c>
      <c r="BF255" s="246">
        <f>IF(N255="snížená",J255,0)</f>
        <v>0</v>
      </c>
      <c r="BG255" s="246">
        <f>IF(N255="zákl. přenesená",J255,0)</f>
        <v>0</v>
      </c>
      <c r="BH255" s="246">
        <f>IF(N255="sníž. přenesená",J255,0)</f>
        <v>0</v>
      </c>
      <c r="BI255" s="246">
        <f>IF(N255="nulová",J255,0)</f>
        <v>0</v>
      </c>
      <c r="BJ255" s="17" t="s">
        <v>84</v>
      </c>
      <c r="BK255" s="246">
        <f>ROUND(I255*H255,2)</f>
        <v>0</v>
      </c>
      <c r="BL255" s="17" t="s">
        <v>160</v>
      </c>
      <c r="BM255" s="245" t="s">
        <v>824</v>
      </c>
    </row>
    <row r="256" s="2" customFormat="1">
      <c r="A256" s="38"/>
      <c r="B256" s="39"/>
      <c r="C256" s="40"/>
      <c r="D256" s="249" t="s">
        <v>675</v>
      </c>
      <c r="E256" s="40"/>
      <c r="F256" s="295" t="s">
        <v>825</v>
      </c>
      <c r="G256" s="40"/>
      <c r="H256" s="40"/>
      <c r="I256" s="202"/>
      <c r="J256" s="40"/>
      <c r="K256" s="40"/>
      <c r="L256" s="44"/>
      <c r="M256" s="296"/>
      <c r="N256" s="297"/>
      <c r="O256" s="91"/>
      <c r="P256" s="91"/>
      <c r="Q256" s="91"/>
      <c r="R256" s="91"/>
      <c r="S256" s="91"/>
      <c r="T256" s="9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675</v>
      </c>
      <c r="AU256" s="17" t="s">
        <v>86</v>
      </c>
    </row>
    <row r="257" s="2" customFormat="1" ht="33" customHeight="1">
      <c r="A257" s="38"/>
      <c r="B257" s="39"/>
      <c r="C257" s="234" t="s">
        <v>407</v>
      </c>
      <c r="D257" s="234" t="s">
        <v>155</v>
      </c>
      <c r="E257" s="235" t="s">
        <v>826</v>
      </c>
      <c r="F257" s="236" t="s">
        <v>827</v>
      </c>
      <c r="G257" s="237" t="s">
        <v>158</v>
      </c>
      <c r="H257" s="238">
        <v>1</v>
      </c>
      <c r="I257" s="239"/>
      <c r="J257" s="240">
        <f>ROUND(I257*H257,2)</f>
        <v>0</v>
      </c>
      <c r="K257" s="236" t="s">
        <v>1</v>
      </c>
      <c r="L257" s="44"/>
      <c r="M257" s="241" t="s">
        <v>1</v>
      </c>
      <c r="N257" s="242" t="s">
        <v>41</v>
      </c>
      <c r="O257" s="91"/>
      <c r="P257" s="243">
        <f>O257*H257</f>
        <v>0</v>
      </c>
      <c r="Q257" s="243">
        <v>0</v>
      </c>
      <c r="R257" s="243">
        <f>Q257*H257</f>
        <v>0</v>
      </c>
      <c r="S257" s="243">
        <v>0</v>
      </c>
      <c r="T257" s="244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45" t="s">
        <v>160</v>
      </c>
      <c r="AT257" s="245" t="s">
        <v>155</v>
      </c>
      <c r="AU257" s="245" t="s">
        <v>86</v>
      </c>
      <c r="AY257" s="17" t="s">
        <v>153</v>
      </c>
      <c r="BE257" s="246">
        <f>IF(N257="základní",J257,0)</f>
        <v>0</v>
      </c>
      <c r="BF257" s="246">
        <f>IF(N257="snížená",J257,0)</f>
        <v>0</v>
      </c>
      <c r="BG257" s="246">
        <f>IF(N257="zákl. přenesená",J257,0)</f>
        <v>0</v>
      </c>
      <c r="BH257" s="246">
        <f>IF(N257="sníž. přenesená",J257,0)</f>
        <v>0</v>
      </c>
      <c r="BI257" s="246">
        <f>IF(N257="nulová",J257,0)</f>
        <v>0</v>
      </c>
      <c r="BJ257" s="17" t="s">
        <v>84</v>
      </c>
      <c r="BK257" s="246">
        <f>ROUND(I257*H257,2)</f>
        <v>0</v>
      </c>
      <c r="BL257" s="17" t="s">
        <v>160</v>
      </c>
      <c r="BM257" s="245" t="s">
        <v>828</v>
      </c>
    </row>
    <row r="258" s="15" customFormat="1">
      <c r="A258" s="15"/>
      <c r="B258" s="280"/>
      <c r="C258" s="281"/>
      <c r="D258" s="249" t="s">
        <v>177</v>
      </c>
      <c r="E258" s="282" t="s">
        <v>1</v>
      </c>
      <c r="F258" s="283" t="s">
        <v>829</v>
      </c>
      <c r="G258" s="281"/>
      <c r="H258" s="282" t="s">
        <v>1</v>
      </c>
      <c r="I258" s="284"/>
      <c r="J258" s="281"/>
      <c r="K258" s="281"/>
      <c r="L258" s="285"/>
      <c r="M258" s="286"/>
      <c r="N258" s="287"/>
      <c r="O258" s="287"/>
      <c r="P258" s="287"/>
      <c r="Q258" s="287"/>
      <c r="R258" s="287"/>
      <c r="S258" s="287"/>
      <c r="T258" s="288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89" t="s">
        <v>177</v>
      </c>
      <c r="AU258" s="289" t="s">
        <v>86</v>
      </c>
      <c r="AV258" s="15" t="s">
        <v>84</v>
      </c>
      <c r="AW258" s="15" t="s">
        <v>32</v>
      </c>
      <c r="AX258" s="15" t="s">
        <v>76</v>
      </c>
      <c r="AY258" s="289" t="s">
        <v>153</v>
      </c>
    </row>
    <row r="259" s="13" customFormat="1">
      <c r="A259" s="13"/>
      <c r="B259" s="247"/>
      <c r="C259" s="248"/>
      <c r="D259" s="249" t="s">
        <v>177</v>
      </c>
      <c r="E259" s="250" t="s">
        <v>1</v>
      </c>
      <c r="F259" s="251" t="s">
        <v>830</v>
      </c>
      <c r="G259" s="248"/>
      <c r="H259" s="252">
        <v>1</v>
      </c>
      <c r="I259" s="253"/>
      <c r="J259" s="248"/>
      <c r="K259" s="248"/>
      <c r="L259" s="254"/>
      <c r="M259" s="255"/>
      <c r="N259" s="256"/>
      <c r="O259" s="256"/>
      <c r="P259" s="256"/>
      <c r="Q259" s="256"/>
      <c r="R259" s="256"/>
      <c r="S259" s="256"/>
      <c r="T259" s="25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8" t="s">
        <v>177</v>
      </c>
      <c r="AU259" s="258" t="s">
        <v>86</v>
      </c>
      <c r="AV259" s="13" t="s">
        <v>86</v>
      </c>
      <c r="AW259" s="13" t="s">
        <v>32</v>
      </c>
      <c r="AX259" s="13" t="s">
        <v>76</v>
      </c>
      <c r="AY259" s="258" t="s">
        <v>153</v>
      </c>
    </row>
    <row r="260" s="14" customFormat="1">
      <c r="A260" s="14"/>
      <c r="B260" s="259"/>
      <c r="C260" s="260"/>
      <c r="D260" s="249" t="s">
        <v>177</v>
      </c>
      <c r="E260" s="261" t="s">
        <v>1</v>
      </c>
      <c r="F260" s="262" t="s">
        <v>179</v>
      </c>
      <c r="G260" s="260"/>
      <c r="H260" s="263">
        <v>1</v>
      </c>
      <c r="I260" s="264"/>
      <c r="J260" s="260"/>
      <c r="K260" s="260"/>
      <c r="L260" s="265"/>
      <c r="M260" s="266"/>
      <c r="N260" s="267"/>
      <c r="O260" s="267"/>
      <c r="P260" s="267"/>
      <c r="Q260" s="267"/>
      <c r="R260" s="267"/>
      <c r="S260" s="267"/>
      <c r="T260" s="268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9" t="s">
        <v>177</v>
      </c>
      <c r="AU260" s="269" t="s">
        <v>86</v>
      </c>
      <c r="AV260" s="14" t="s">
        <v>160</v>
      </c>
      <c r="AW260" s="14" t="s">
        <v>32</v>
      </c>
      <c r="AX260" s="14" t="s">
        <v>84</v>
      </c>
      <c r="AY260" s="269" t="s">
        <v>153</v>
      </c>
    </row>
    <row r="261" s="2" customFormat="1" ht="21.75" customHeight="1">
      <c r="A261" s="38"/>
      <c r="B261" s="39"/>
      <c r="C261" s="234" t="s">
        <v>412</v>
      </c>
      <c r="D261" s="234" t="s">
        <v>155</v>
      </c>
      <c r="E261" s="235" t="s">
        <v>831</v>
      </c>
      <c r="F261" s="236" t="s">
        <v>832</v>
      </c>
      <c r="G261" s="237" t="s">
        <v>158</v>
      </c>
      <c r="H261" s="238">
        <v>5</v>
      </c>
      <c r="I261" s="239"/>
      <c r="J261" s="240">
        <f>ROUND(I261*H261,2)</f>
        <v>0</v>
      </c>
      <c r="K261" s="236" t="s">
        <v>159</v>
      </c>
      <c r="L261" s="44"/>
      <c r="M261" s="241" t="s">
        <v>1</v>
      </c>
      <c r="N261" s="242" t="s">
        <v>41</v>
      </c>
      <c r="O261" s="91"/>
      <c r="P261" s="243">
        <f>O261*H261</f>
        <v>0</v>
      </c>
      <c r="Q261" s="243">
        <v>0.0070200000000000002</v>
      </c>
      <c r="R261" s="243">
        <f>Q261*H261</f>
        <v>0.035099999999999999</v>
      </c>
      <c r="S261" s="243">
        <v>0</v>
      </c>
      <c r="T261" s="244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45" t="s">
        <v>160</v>
      </c>
      <c r="AT261" s="245" t="s">
        <v>155</v>
      </c>
      <c r="AU261" s="245" t="s">
        <v>86</v>
      </c>
      <c r="AY261" s="17" t="s">
        <v>153</v>
      </c>
      <c r="BE261" s="246">
        <f>IF(N261="základní",J261,0)</f>
        <v>0</v>
      </c>
      <c r="BF261" s="246">
        <f>IF(N261="snížená",J261,0)</f>
        <v>0</v>
      </c>
      <c r="BG261" s="246">
        <f>IF(N261="zákl. přenesená",J261,0)</f>
        <v>0</v>
      </c>
      <c r="BH261" s="246">
        <f>IF(N261="sníž. přenesená",J261,0)</f>
        <v>0</v>
      </c>
      <c r="BI261" s="246">
        <f>IF(N261="nulová",J261,0)</f>
        <v>0</v>
      </c>
      <c r="BJ261" s="17" t="s">
        <v>84</v>
      </c>
      <c r="BK261" s="246">
        <f>ROUND(I261*H261,2)</f>
        <v>0</v>
      </c>
      <c r="BL261" s="17" t="s">
        <v>160</v>
      </c>
      <c r="BM261" s="245" t="s">
        <v>833</v>
      </c>
    </row>
    <row r="262" s="2" customFormat="1" ht="16.5" customHeight="1">
      <c r="A262" s="38"/>
      <c r="B262" s="39"/>
      <c r="C262" s="234" t="s">
        <v>417</v>
      </c>
      <c r="D262" s="234" t="s">
        <v>155</v>
      </c>
      <c r="E262" s="235" t="s">
        <v>834</v>
      </c>
      <c r="F262" s="236" t="s">
        <v>835</v>
      </c>
      <c r="G262" s="237" t="s">
        <v>158</v>
      </c>
      <c r="H262" s="238">
        <v>16</v>
      </c>
      <c r="I262" s="239"/>
      <c r="J262" s="240">
        <f>ROUND(I262*H262,2)</f>
        <v>0</v>
      </c>
      <c r="K262" s="236" t="s">
        <v>159</v>
      </c>
      <c r="L262" s="44"/>
      <c r="M262" s="241" t="s">
        <v>1</v>
      </c>
      <c r="N262" s="242" t="s">
        <v>41</v>
      </c>
      <c r="O262" s="91"/>
      <c r="P262" s="243">
        <f>O262*H262</f>
        <v>0</v>
      </c>
      <c r="Q262" s="243">
        <v>0.12303</v>
      </c>
      <c r="R262" s="243">
        <f>Q262*H262</f>
        <v>1.96848</v>
      </c>
      <c r="S262" s="243">
        <v>0</v>
      </c>
      <c r="T262" s="244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45" t="s">
        <v>160</v>
      </c>
      <c r="AT262" s="245" t="s">
        <v>155</v>
      </c>
      <c r="AU262" s="245" t="s">
        <v>86</v>
      </c>
      <c r="AY262" s="17" t="s">
        <v>153</v>
      </c>
      <c r="BE262" s="246">
        <f>IF(N262="základní",J262,0)</f>
        <v>0</v>
      </c>
      <c r="BF262" s="246">
        <f>IF(N262="snížená",J262,0)</f>
        <v>0</v>
      </c>
      <c r="BG262" s="246">
        <f>IF(N262="zákl. přenesená",J262,0)</f>
        <v>0</v>
      </c>
      <c r="BH262" s="246">
        <f>IF(N262="sníž. přenesená",J262,0)</f>
        <v>0</v>
      </c>
      <c r="BI262" s="246">
        <f>IF(N262="nulová",J262,0)</f>
        <v>0</v>
      </c>
      <c r="BJ262" s="17" t="s">
        <v>84</v>
      </c>
      <c r="BK262" s="246">
        <f>ROUND(I262*H262,2)</f>
        <v>0</v>
      </c>
      <c r="BL262" s="17" t="s">
        <v>160</v>
      </c>
      <c r="BM262" s="245" t="s">
        <v>836</v>
      </c>
    </row>
    <row r="263" s="2" customFormat="1">
      <c r="A263" s="38"/>
      <c r="B263" s="39"/>
      <c r="C263" s="40"/>
      <c r="D263" s="249" t="s">
        <v>675</v>
      </c>
      <c r="E263" s="40"/>
      <c r="F263" s="295" t="s">
        <v>837</v>
      </c>
      <c r="G263" s="40"/>
      <c r="H263" s="40"/>
      <c r="I263" s="202"/>
      <c r="J263" s="40"/>
      <c r="K263" s="40"/>
      <c r="L263" s="44"/>
      <c r="M263" s="296"/>
      <c r="N263" s="297"/>
      <c r="O263" s="91"/>
      <c r="P263" s="91"/>
      <c r="Q263" s="91"/>
      <c r="R263" s="91"/>
      <c r="S263" s="91"/>
      <c r="T263" s="92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675</v>
      </c>
      <c r="AU263" s="17" t="s">
        <v>86</v>
      </c>
    </row>
    <row r="264" s="13" customFormat="1">
      <c r="A264" s="13"/>
      <c r="B264" s="247"/>
      <c r="C264" s="248"/>
      <c r="D264" s="249" t="s">
        <v>177</v>
      </c>
      <c r="E264" s="250" t="s">
        <v>1</v>
      </c>
      <c r="F264" s="251" t="s">
        <v>838</v>
      </c>
      <c r="G264" s="248"/>
      <c r="H264" s="252">
        <v>16</v>
      </c>
      <c r="I264" s="253"/>
      <c r="J264" s="248"/>
      <c r="K264" s="248"/>
      <c r="L264" s="254"/>
      <c r="M264" s="255"/>
      <c r="N264" s="256"/>
      <c r="O264" s="256"/>
      <c r="P264" s="256"/>
      <c r="Q264" s="256"/>
      <c r="R264" s="256"/>
      <c r="S264" s="256"/>
      <c r="T264" s="257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8" t="s">
        <v>177</v>
      </c>
      <c r="AU264" s="258" t="s">
        <v>86</v>
      </c>
      <c r="AV264" s="13" t="s">
        <v>86</v>
      </c>
      <c r="AW264" s="13" t="s">
        <v>32</v>
      </c>
      <c r="AX264" s="13" t="s">
        <v>76</v>
      </c>
      <c r="AY264" s="258" t="s">
        <v>153</v>
      </c>
    </row>
    <row r="265" s="14" customFormat="1">
      <c r="A265" s="14"/>
      <c r="B265" s="259"/>
      <c r="C265" s="260"/>
      <c r="D265" s="249" t="s">
        <v>177</v>
      </c>
      <c r="E265" s="261" t="s">
        <v>1</v>
      </c>
      <c r="F265" s="262" t="s">
        <v>179</v>
      </c>
      <c r="G265" s="260"/>
      <c r="H265" s="263">
        <v>16</v>
      </c>
      <c r="I265" s="264"/>
      <c r="J265" s="260"/>
      <c r="K265" s="260"/>
      <c r="L265" s="265"/>
      <c r="M265" s="266"/>
      <c r="N265" s="267"/>
      <c r="O265" s="267"/>
      <c r="P265" s="267"/>
      <c r="Q265" s="267"/>
      <c r="R265" s="267"/>
      <c r="S265" s="267"/>
      <c r="T265" s="268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9" t="s">
        <v>177</v>
      </c>
      <c r="AU265" s="269" t="s">
        <v>86</v>
      </c>
      <c r="AV265" s="14" t="s">
        <v>160</v>
      </c>
      <c r="AW265" s="14" t="s">
        <v>32</v>
      </c>
      <c r="AX265" s="14" t="s">
        <v>84</v>
      </c>
      <c r="AY265" s="269" t="s">
        <v>153</v>
      </c>
    </row>
    <row r="266" s="2" customFormat="1" ht="16.5" customHeight="1">
      <c r="A266" s="38"/>
      <c r="B266" s="39"/>
      <c r="C266" s="234" t="s">
        <v>422</v>
      </c>
      <c r="D266" s="234" t="s">
        <v>155</v>
      </c>
      <c r="E266" s="235" t="s">
        <v>839</v>
      </c>
      <c r="F266" s="236" t="s">
        <v>840</v>
      </c>
      <c r="G266" s="237" t="s">
        <v>158</v>
      </c>
      <c r="H266" s="238">
        <v>1</v>
      </c>
      <c r="I266" s="239"/>
      <c r="J266" s="240">
        <f>ROUND(I266*H266,2)</f>
        <v>0</v>
      </c>
      <c r="K266" s="236" t="s">
        <v>159</v>
      </c>
      <c r="L266" s="44"/>
      <c r="M266" s="241" t="s">
        <v>1</v>
      </c>
      <c r="N266" s="242" t="s">
        <v>41</v>
      </c>
      <c r="O266" s="91"/>
      <c r="P266" s="243">
        <f>O266*H266</f>
        <v>0</v>
      </c>
      <c r="Q266" s="243">
        <v>0.32906000000000002</v>
      </c>
      <c r="R266" s="243">
        <f>Q266*H266</f>
        <v>0.32906000000000002</v>
      </c>
      <c r="S266" s="243">
        <v>0</v>
      </c>
      <c r="T266" s="244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45" t="s">
        <v>160</v>
      </c>
      <c r="AT266" s="245" t="s">
        <v>155</v>
      </c>
      <c r="AU266" s="245" t="s">
        <v>86</v>
      </c>
      <c r="AY266" s="17" t="s">
        <v>153</v>
      </c>
      <c r="BE266" s="246">
        <f>IF(N266="základní",J266,0)</f>
        <v>0</v>
      </c>
      <c r="BF266" s="246">
        <f>IF(N266="snížená",J266,0)</f>
        <v>0</v>
      </c>
      <c r="BG266" s="246">
        <f>IF(N266="zákl. přenesená",J266,0)</f>
        <v>0</v>
      </c>
      <c r="BH266" s="246">
        <f>IF(N266="sníž. přenesená",J266,0)</f>
        <v>0</v>
      </c>
      <c r="BI266" s="246">
        <f>IF(N266="nulová",J266,0)</f>
        <v>0</v>
      </c>
      <c r="BJ266" s="17" t="s">
        <v>84</v>
      </c>
      <c r="BK266" s="246">
        <f>ROUND(I266*H266,2)</f>
        <v>0</v>
      </c>
      <c r="BL266" s="17" t="s">
        <v>160</v>
      </c>
      <c r="BM266" s="245" t="s">
        <v>841</v>
      </c>
    </row>
    <row r="267" s="2" customFormat="1">
      <c r="A267" s="38"/>
      <c r="B267" s="39"/>
      <c r="C267" s="40"/>
      <c r="D267" s="249" t="s">
        <v>675</v>
      </c>
      <c r="E267" s="40"/>
      <c r="F267" s="295" t="s">
        <v>837</v>
      </c>
      <c r="G267" s="40"/>
      <c r="H267" s="40"/>
      <c r="I267" s="202"/>
      <c r="J267" s="40"/>
      <c r="K267" s="40"/>
      <c r="L267" s="44"/>
      <c r="M267" s="296"/>
      <c r="N267" s="297"/>
      <c r="O267" s="91"/>
      <c r="P267" s="91"/>
      <c r="Q267" s="91"/>
      <c r="R267" s="91"/>
      <c r="S267" s="91"/>
      <c r="T267" s="92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675</v>
      </c>
      <c r="AU267" s="17" t="s">
        <v>86</v>
      </c>
    </row>
    <row r="268" s="13" customFormat="1">
      <c r="A268" s="13"/>
      <c r="B268" s="247"/>
      <c r="C268" s="248"/>
      <c r="D268" s="249" t="s">
        <v>177</v>
      </c>
      <c r="E268" s="250" t="s">
        <v>1</v>
      </c>
      <c r="F268" s="251" t="s">
        <v>842</v>
      </c>
      <c r="G268" s="248"/>
      <c r="H268" s="252">
        <v>1</v>
      </c>
      <c r="I268" s="253"/>
      <c r="J268" s="248"/>
      <c r="K268" s="248"/>
      <c r="L268" s="254"/>
      <c r="M268" s="255"/>
      <c r="N268" s="256"/>
      <c r="O268" s="256"/>
      <c r="P268" s="256"/>
      <c r="Q268" s="256"/>
      <c r="R268" s="256"/>
      <c r="S268" s="256"/>
      <c r="T268" s="257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8" t="s">
        <v>177</v>
      </c>
      <c r="AU268" s="258" t="s">
        <v>86</v>
      </c>
      <c r="AV268" s="13" t="s">
        <v>86</v>
      </c>
      <c r="AW268" s="13" t="s">
        <v>32</v>
      </c>
      <c r="AX268" s="13" t="s">
        <v>76</v>
      </c>
      <c r="AY268" s="258" t="s">
        <v>153</v>
      </c>
    </row>
    <row r="269" s="14" customFormat="1">
      <c r="A269" s="14"/>
      <c r="B269" s="259"/>
      <c r="C269" s="260"/>
      <c r="D269" s="249" t="s">
        <v>177</v>
      </c>
      <c r="E269" s="261" t="s">
        <v>1</v>
      </c>
      <c r="F269" s="262" t="s">
        <v>179</v>
      </c>
      <c r="G269" s="260"/>
      <c r="H269" s="263">
        <v>1</v>
      </c>
      <c r="I269" s="264"/>
      <c r="J269" s="260"/>
      <c r="K269" s="260"/>
      <c r="L269" s="265"/>
      <c r="M269" s="266"/>
      <c r="N269" s="267"/>
      <c r="O269" s="267"/>
      <c r="P269" s="267"/>
      <c r="Q269" s="267"/>
      <c r="R269" s="267"/>
      <c r="S269" s="267"/>
      <c r="T269" s="268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9" t="s">
        <v>177</v>
      </c>
      <c r="AU269" s="269" t="s">
        <v>86</v>
      </c>
      <c r="AV269" s="14" t="s">
        <v>160</v>
      </c>
      <c r="AW269" s="14" t="s">
        <v>32</v>
      </c>
      <c r="AX269" s="14" t="s">
        <v>84</v>
      </c>
      <c r="AY269" s="269" t="s">
        <v>153</v>
      </c>
    </row>
    <row r="270" s="2" customFormat="1">
      <c r="A270" s="38"/>
      <c r="B270" s="39"/>
      <c r="C270" s="234" t="s">
        <v>428</v>
      </c>
      <c r="D270" s="234" t="s">
        <v>155</v>
      </c>
      <c r="E270" s="235" t="s">
        <v>843</v>
      </c>
      <c r="F270" s="236" t="s">
        <v>844</v>
      </c>
      <c r="G270" s="237" t="s">
        <v>183</v>
      </c>
      <c r="H270" s="238">
        <v>1.25</v>
      </c>
      <c r="I270" s="239"/>
      <c r="J270" s="240">
        <f>ROUND(I270*H270,2)</f>
        <v>0</v>
      </c>
      <c r="K270" s="236" t="s">
        <v>159</v>
      </c>
      <c r="L270" s="44"/>
      <c r="M270" s="241" t="s">
        <v>1</v>
      </c>
      <c r="N270" s="242" t="s">
        <v>41</v>
      </c>
      <c r="O270" s="91"/>
      <c r="P270" s="243">
        <f>O270*H270</f>
        <v>0</v>
      </c>
      <c r="Q270" s="243">
        <v>2.2563399999999998</v>
      </c>
      <c r="R270" s="243">
        <f>Q270*H270</f>
        <v>2.8204249999999997</v>
      </c>
      <c r="S270" s="243">
        <v>0</v>
      </c>
      <c r="T270" s="244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45" t="s">
        <v>160</v>
      </c>
      <c r="AT270" s="245" t="s">
        <v>155</v>
      </c>
      <c r="AU270" s="245" t="s">
        <v>86</v>
      </c>
      <c r="AY270" s="17" t="s">
        <v>153</v>
      </c>
      <c r="BE270" s="246">
        <f>IF(N270="základní",J270,0)</f>
        <v>0</v>
      </c>
      <c r="BF270" s="246">
        <f>IF(N270="snížená",J270,0)</f>
        <v>0</v>
      </c>
      <c r="BG270" s="246">
        <f>IF(N270="zákl. přenesená",J270,0)</f>
        <v>0</v>
      </c>
      <c r="BH270" s="246">
        <f>IF(N270="sníž. přenesená",J270,0)</f>
        <v>0</v>
      </c>
      <c r="BI270" s="246">
        <f>IF(N270="nulová",J270,0)</f>
        <v>0</v>
      </c>
      <c r="BJ270" s="17" t="s">
        <v>84</v>
      </c>
      <c r="BK270" s="246">
        <f>ROUND(I270*H270,2)</f>
        <v>0</v>
      </c>
      <c r="BL270" s="17" t="s">
        <v>160</v>
      </c>
      <c r="BM270" s="245" t="s">
        <v>845</v>
      </c>
    </row>
    <row r="271" s="2" customFormat="1">
      <c r="A271" s="38"/>
      <c r="B271" s="39"/>
      <c r="C271" s="40"/>
      <c r="D271" s="249" t="s">
        <v>675</v>
      </c>
      <c r="E271" s="40"/>
      <c r="F271" s="295" t="s">
        <v>846</v>
      </c>
      <c r="G271" s="40"/>
      <c r="H271" s="40"/>
      <c r="I271" s="202"/>
      <c r="J271" s="40"/>
      <c r="K271" s="40"/>
      <c r="L271" s="44"/>
      <c r="M271" s="296"/>
      <c r="N271" s="297"/>
      <c r="O271" s="91"/>
      <c r="P271" s="91"/>
      <c r="Q271" s="91"/>
      <c r="R271" s="91"/>
      <c r="S271" s="91"/>
      <c r="T271" s="9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675</v>
      </c>
      <c r="AU271" s="17" t="s">
        <v>86</v>
      </c>
    </row>
    <row r="272" s="13" customFormat="1">
      <c r="A272" s="13"/>
      <c r="B272" s="247"/>
      <c r="C272" s="248"/>
      <c r="D272" s="249" t="s">
        <v>177</v>
      </c>
      <c r="E272" s="250" t="s">
        <v>1</v>
      </c>
      <c r="F272" s="251" t="s">
        <v>847</v>
      </c>
      <c r="G272" s="248"/>
      <c r="H272" s="252">
        <v>1.25</v>
      </c>
      <c r="I272" s="253"/>
      <c r="J272" s="248"/>
      <c r="K272" s="248"/>
      <c r="L272" s="254"/>
      <c r="M272" s="255"/>
      <c r="N272" s="256"/>
      <c r="O272" s="256"/>
      <c r="P272" s="256"/>
      <c r="Q272" s="256"/>
      <c r="R272" s="256"/>
      <c r="S272" s="256"/>
      <c r="T272" s="25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8" t="s">
        <v>177</v>
      </c>
      <c r="AU272" s="258" t="s">
        <v>86</v>
      </c>
      <c r="AV272" s="13" t="s">
        <v>86</v>
      </c>
      <c r="AW272" s="13" t="s">
        <v>32</v>
      </c>
      <c r="AX272" s="13" t="s">
        <v>76</v>
      </c>
      <c r="AY272" s="258" t="s">
        <v>153</v>
      </c>
    </row>
    <row r="273" s="14" customFormat="1">
      <c r="A273" s="14"/>
      <c r="B273" s="259"/>
      <c r="C273" s="260"/>
      <c r="D273" s="249" t="s">
        <v>177</v>
      </c>
      <c r="E273" s="261" t="s">
        <v>1</v>
      </c>
      <c r="F273" s="262" t="s">
        <v>179</v>
      </c>
      <c r="G273" s="260"/>
      <c r="H273" s="263">
        <v>1.25</v>
      </c>
      <c r="I273" s="264"/>
      <c r="J273" s="260"/>
      <c r="K273" s="260"/>
      <c r="L273" s="265"/>
      <c r="M273" s="266"/>
      <c r="N273" s="267"/>
      <c r="O273" s="267"/>
      <c r="P273" s="267"/>
      <c r="Q273" s="267"/>
      <c r="R273" s="267"/>
      <c r="S273" s="267"/>
      <c r="T273" s="268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9" t="s">
        <v>177</v>
      </c>
      <c r="AU273" s="269" t="s">
        <v>86</v>
      </c>
      <c r="AV273" s="14" t="s">
        <v>160</v>
      </c>
      <c r="AW273" s="14" t="s">
        <v>32</v>
      </c>
      <c r="AX273" s="14" t="s">
        <v>84</v>
      </c>
      <c r="AY273" s="269" t="s">
        <v>153</v>
      </c>
    </row>
    <row r="274" s="2" customFormat="1">
      <c r="A274" s="38"/>
      <c r="B274" s="39"/>
      <c r="C274" s="234" t="s">
        <v>433</v>
      </c>
      <c r="D274" s="234" t="s">
        <v>155</v>
      </c>
      <c r="E274" s="235" t="s">
        <v>848</v>
      </c>
      <c r="F274" s="236" t="s">
        <v>849</v>
      </c>
      <c r="G274" s="237" t="s">
        <v>158</v>
      </c>
      <c r="H274" s="238">
        <v>17</v>
      </c>
      <c r="I274" s="239"/>
      <c r="J274" s="240">
        <f>ROUND(I274*H274,2)</f>
        <v>0</v>
      </c>
      <c r="K274" s="236" t="s">
        <v>159</v>
      </c>
      <c r="L274" s="44"/>
      <c r="M274" s="241" t="s">
        <v>1</v>
      </c>
      <c r="N274" s="242" t="s">
        <v>41</v>
      </c>
      <c r="O274" s="91"/>
      <c r="P274" s="243">
        <f>O274*H274</f>
        <v>0</v>
      </c>
      <c r="Q274" s="243">
        <v>0</v>
      </c>
      <c r="R274" s="243">
        <f>Q274*H274</f>
        <v>0</v>
      </c>
      <c r="S274" s="243">
        <v>0.024</v>
      </c>
      <c r="T274" s="244">
        <f>S274*H274</f>
        <v>0.40800000000000003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45" t="s">
        <v>160</v>
      </c>
      <c r="AT274" s="245" t="s">
        <v>155</v>
      </c>
      <c r="AU274" s="245" t="s">
        <v>86</v>
      </c>
      <c r="AY274" s="17" t="s">
        <v>153</v>
      </c>
      <c r="BE274" s="246">
        <f>IF(N274="základní",J274,0)</f>
        <v>0</v>
      </c>
      <c r="BF274" s="246">
        <f>IF(N274="snížená",J274,0)</f>
        <v>0</v>
      </c>
      <c r="BG274" s="246">
        <f>IF(N274="zákl. přenesená",J274,0)</f>
        <v>0</v>
      </c>
      <c r="BH274" s="246">
        <f>IF(N274="sníž. přenesená",J274,0)</f>
        <v>0</v>
      </c>
      <c r="BI274" s="246">
        <f>IF(N274="nulová",J274,0)</f>
        <v>0</v>
      </c>
      <c r="BJ274" s="17" t="s">
        <v>84</v>
      </c>
      <c r="BK274" s="246">
        <f>ROUND(I274*H274,2)</f>
        <v>0</v>
      </c>
      <c r="BL274" s="17" t="s">
        <v>160</v>
      </c>
      <c r="BM274" s="245" t="s">
        <v>850</v>
      </c>
    </row>
    <row r="275" s="13" customFormat="1">
      <c r="A275" s="13"/>
      <c r="B275" s="247"/>
      <c r="C275" s="248"/>
      <c r="D275" s="249" t="s">
        <v>177</v>
      </c>
      <c r="E275" s="250" t="s">
        <v>1</v>
      </c>
      <c r="F275" s="251" t="s">
        <v>851</v>
      </c>
      <c r="G275" s="248"/>
      <c r="H275" s="252">
        <v>17</v>
      </c>
      <c r="I275" s="253"/>
      <c r="J275" s="248"/>
      <c r="K275" s="248"/>
      <c r="L275" s="254"/>
      <c r="M275" s="255"/>
      <c r="N275" s="256"/>
      <c r="O275" s="256"/>
      <c r="P275" s="256"/>
      <c r="Q275" s="256"/>
      <c r="R275" s="256"/>
      <c r="S275" s="256"/>
      <c r="T275" s="257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8" t="s">
        <v>177</v>
      </c>
      <c r="AU275" s="258" t="s">
        <v>86</v>
      </c>
      <c r="AV275" s="13" t="s">
        <v>86</v>
      </c>
      <c r="AW275" s="13" t="s">
        <v>32</v>
      </c>
      <c r="AX275" s="13" t="s">
        <v>76</v>
      </c>
      <c r="AY275" s="258" t="s">
        <v>153</v>
      </c>
    </row>
    <row r="276" s="14" customFormat="1">
      <c r="A276" s="14"/>
      <c r="B276" s="259"/>
      <c r="C276" s="260"/>
      <c r="D276" s="249" t="s">
        <v>177</v>
      </c>
      <c r="E276" s="261" t="s">
        <v>1</v>
      </c>
      <c r="F276" s="262" t="s">
        <v>179</v>
      </c>
      <c r="G276" s="260"/>
      <c r="H276" s="263">
        <v>17</v>
      </c>
      <c r="I276" s="264"/>
      <c r="J276" s="260"/>
      <c r="K276" s="260"/>
      <c r="L276" s="265"/>
      <c r="M276" s="266"/>
      <c r="N276" s="267"/>
      <c r="O276" s="267"/>
      <c r="P276" s="267"/>
      <c r="Q276" s="267"/>
      <c r="R276" s="267"/>
      <c r="S276" s="267"/>
      <c r="T276" s="268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9" t="s">
        <v>177</v>
      </c>
      <c r="AU276" s="269" t="s">
        <v>86</v>
      </c>
      <c r="AV276" s="14" t="s">
        <v>160</v>
      </c>
      <c r="AW276" s="14" t="s">
        <v>32</v>
      </c>
      <c r="AX276" s="14" t="s">
        <v>84</v>
      </c>
      <c r="AY276" s="269" t="s">
        <v>153</v>
      </c>
    </row>
    <row r="277" s="2" customFormat="1">
      <c r="A277" s="38"/>
      <c r="B277" s="39"/>
      <c r="C277" s="234" t="s">
        <v>438</v>
      </c>
      <c r="D277" s="234" t="s">
        <v>155</v>
      </c>
      <c r="E277" s="235" t="s">
        <v>852</v>
      </c>
      <c r="F277" s="236" t="s">
        <v>853</v>
      </c>
      <c r="G277" s="237" t="s">
        <v>158</v>
      </c>
      <c r="H277" s="238">
        <v>1</v>
      </c>
      <c r="I277" s="239"/>
      <c r="J277" s="240">
        <f>ROUND(I277*H277,2)</f>
        <v>0</v>
      </c>
      <c r="K277" s="236" t="s">
        <v>159</v>
      </c>
      <c r="L277" s="44"/>
      <c r="M277" s="241" t="s">
        <v>1</v>
      </c>
      <c r="N277" s="242" t="s">
        <v>41</v>
      </c>
      <c r="O277" s="91"/>
      <c r="P277" s="243">
        <f>O277*H277</f>
        <v>0</v>
      </c>
      <c r="Q277" s="243">
        <v>0</v>
      </c>
      <c r="R277" s="243">
        <f>Q277*H277</f>
        <v>0</v>
      </c>
      <c r="S277" s="243">
        <v>0.044999999999999998</v>
      </c>
      <c r="T277" s="244">
        <f>S277*H277</f>
        <v>0.044999999999999998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45" t="s">
        <v>160</v>
      </c>
      <c r="AT277" s="245" t="s">
        <v>155</v>
      </c>
      <c r="AU277" s="245" t="s">
        <v>86</v>
      </c>
      <c r="AY277" s="17" t="s">
        <v>153</v>
      </c>
      <c r="BE277" s="246">
        <f>IF(N277="základní",J277,0)</f>
        <v>0</v>
      </c>
      <c r="BF277" s="246">
        <f>IF(N277="snížená",J277,0)</f>
        <v>0</v>
      </c>
      <c r="BG277" s="246">
        <f>IF(N277="zákl. přenesená",J277,0)</f>
        <v>0</v>
      </c>
      <c r="BH277" s="246">
        <f>IF(N277="sníž. přenesená",J277,0)</f>
        <v>0</v>
      </c>
      <c r="BI277" s="246">
        <f>IF(N277="nulová",J277,0)</f>
        <v>0</v>
      </c>
      <c r="BJ277" s="17" t="s">
        <v>84</v>
      </c>
      <c r="BK277" s="246">
        <f>ROUND(I277*H277,2)</f>
        <v>0</v>
      </c>
      <c r="BL277" s="17" t="s">
        <v>160</v>
      </c>
      <c r="BM277" s="245" t="s">
        <v>854</v>
      </c>
    </row>
    <row r="278" s="13" customFormat="1">
      <c r="A278" s="13"/>
      <c r="B278" s="247"/>
      <c r="C278" s="248"/>
      <c r="D278" s="249" t="s">
        <v>177</v>
      </c>
      <c r="E278" s="250" t="s">
        <v>1</v>
      </c>
      <c r="F278" s="251" t="s">
        <v>830</v>
      </c>
      <c r="G278" s="248"/>
      <c r="H278" s="252">
        <v>1</v>
      </c>
      <c r="I278" s="253"/>
      <c r="J278" s="248"/>
      <c r="K278" s="248"/>
      <c r="L278" s="254"/>
      <c r="M278" s="255"/>
      <c r="N278" s="256"/>
      <c r="O278" s="256"/>
      <c r="P278" s="256"/>
      <c r="Q278" s="256"/>
      <c r="R278" s="256"/>
      <c r="S278" s="256"/>
      <c r="T278" s="257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8" t="s">
        <v>177</v>
      </c>
      <c r="AU278" s="258" t="s">
        <v>86</v>
      </c>
      <c r="AV278" s="13" t="s">
        <v>86</v>
      </c>
      <c r="AW278" s="13" t="s">
        <v>32</v>
      </c>
      <c r="AX278" s="13" t="s">
        <v>76</v>
      </c>
      <c r="AY278" s="258" t="s">
        <v>153</v>
      </c>
    </row>
    <row r="279" s="14" customFormat="1">
      <c r="A279" s="14"/>
      <c r="B279" s="259"/>
      <c r="C279" s="260"/>
      <c r="D279" s="249" t="s">
        <v>177</v>
      </c>
      <c r="E279" s="261" t="s">
        <v>1</v>
      </c>
      <c r="F279" s="262" t="s">
        <v>179</v>
      </c>
      <c r="G279" s="260"/>
      <c r="H279" s="263">
        <v>1</v>
      </c>
      <c r="I279" s="264"/>
      <c r="J279" s="260"/>
      <c r="K279" s="260"/>
      <c r="L279" s="265"/>
      <c r="M279" s="266"/>
      <c r="N279" s="267"/>
      <c r="O279" s="267"/>
      <c r="P279" s="267"/>
      <c r="Q279" s="267"/>
      <c r="R279" s="267"/>
      <c r="S279" s="267"/>
      <c r="T279" s="268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9" t="s">
        <v>177</v>
      </c>
      <c r="AU279" s="269" t="s">
        <v>86</v>
      </c>
      <c r="AV279" s="14" t="s">
        <v>160</v>
      </c>
      <c r="AW279" s="14" t="s">
        <v>32</v>
      </c>
      <c r="AX279" s="14" t="s">
        <v>84</v>
      </c>
      <c r="AY279" s="269" t="s">
        <v>153</v>
      </c>
    </row>
    <row r="280" s="2" customFormat="1">
      <c r="A280" s="38"/>
      <c r="B280" s="39"/>
      <c r="C280" s="234" t="s">
        <v>256</v>
      </c>
      <c r="D280" s="234" t="s">
        <v>155</v>
      </c>
      <c r="E280" s="235" t="s">
        <v>855</v>
      </c>
      <c r="F280" s="236" t="s">
        <v>856</v>
      </c>
      <c r="G280" s="237" t="s">
        <v>158</v>
      </c>
      <c r="H280" s="238">
        <v>5.0499999999999998</v>
      </c>
      <c r="I280" s="239"/>
      <c r="J280" s="240">
        <f>ROUND(I280*H280,2)</f>
        <v>0</v>
      </c>
      <c r="K280" s="236" t="s">
        <v>1</v>
      </c>
      <c r="L280" s="44"/>
      <c r="M280" s="241" t="s">
        <v>1</v>
      </c>
      <c r="N280" s="242" t="s">
        <v>41</v>
      </c>
      <c r="O280" s="91"/>
      <c r="P280" s="243">
        <f>O280*H280</f>
        <v>0</v>
      </c>
      <c r="Q280" s="243">
        <v>0</v>
      </c>
      <c r="R280" s="243">
        <f>Q280*H280</f>
        <v>0</v>
      </c>
      <c r="S280" s="243">
        <v>0</v>
      </c>
      <c r="T280" s="244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45" t="s">
        <v>160</v>
      </c>
      <c r="AT280" s="245" t="s">
        <v>155</v>
      </c>
      <c r="AU280" s="245" t="s">
        <v>86</v>
      </c>
      <c r="AY280" s="17" t="s">
        <v>153</v>
      </c>
      <c r="BE280" s="246">
        <f>IF(N280="základní",J280,0)</f>
        <v>0</v>
      </c>
      <c r="BF280" s="246">
        <f>IF(N280="snížená",J280,0)</f>
        <v>0</v>
      </c>
      <c r="BG280" s="246">
        <f>IF(N280="zákl. přenesená",J280,0)</f>
        <v>0</v>
      </c>
      <c r="BH280" s="246">
        <f>IF(N280="sníž. přenesená",J280,0)</f>
        <v>0</v>
      </c>
      <c r="BI280" s="246">
        <f>IF(N280="nulová",J280,0)</f>
        <v>0</v>
      </c>
      <c r="BJ280" s="17" t="s">
        <v>84</v>
      </c>
      <c r="BK280" s="246">
        <f>ROUND(I280*H280,2)</f>
        <v>0</v>
      </c>
      <c r="BL280" s="17" t="s">
        <v>160</v>
      </c>
      <c r="BM280" s="245" t="s">
        <v>857</v>
      </c>
    </row>
    <row r="281" s="2" customFormat="1" ht="21.75" customHeight="1">
      <c r="A281" s="38"/>
      <c r="B281" s="39"/>
      <c r="C281" s="234" t="s">
        <v>447</v>
      </c>
      <c r="D281" s="234" t="s">
        <v>155</v>
      </c>
      <c r="E281" s="235" t="s">
        <v>858</v>
      </c>
      <c r="F281" s="236" t="s">
        <v>859</v>
      </c>
      <c r="G281" s="237" t="s">
        <v>158</v>
      </c>
      <c r="H281" s="238">
        <v>5.0499999999999998</v>
      </c>
      <c r="I281" s="239"/>
      <c r="J281" s="240">
        <f>ROUND(I281*H281,2)</f>
        <v>0</v>
      </c>
      <c r="K281" s="236" t="s">
        <v>1</v>
      </c>
      <c r="L281" s="44"/>
      <c r="M281" s="241" t="s">
        <v>1</v>
      </c>
      <c r="N281" s="242" t="s">
        <v>41</v>
      </c>
      <c r="O281" s="91"/>
      <c r="P281" s="243">
        <f>O281*H281</f>
        <v>0</v>
      </c>
      <c r="Q281" s="243">
        <v>0</v>
      </c>
      <c r="R281" s="243">
        <f>Q281*H281</f>
        <v>0</v>
      </c>
      <c r="S281" s="243">
        <v>0</v>
      </c>
      <c r="T281" s="244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45" t="s">
        <v>160</v>
      </c>
      <c r="AT281" s="245" t="s">
        <v>155</v>
      </c>
      <c r="AU281" s="245" t="s">
        <v>86</v>
      </c>
      <c r="AY281" s="17" t="s">
        <v>153</v>
      </c>
      <c r="BE281" s="246">
        <f>IF(N281="základní",J281,0)</f>
        <v>0</v>
      </c>
      <c r="BF281" s="246">
        <f>IF(N281="snížená",J281,0)</f>
        <v>0</v>
      </c>
      <c r="BG281" s="246">
        <f>IF(N281="zákl. přenesená",J281,0)</f>
        <v>0</v>
      </c>
      <c r="BH281" s="246">
        <f>IF(N281="sníž. přenesená",J281,0)</f>
        <v>0</v>
      </c>
      <c r="BI281" s="246">
        <f>IF(N281="nulová",J281,0)</f>
        <v>0</v>
      </c>
      <c r="BJ281" s="17" t="s">
        <v>84</v>
      </c>
      <c r="BK281" s="246">
        <f>ROUND(I281*H281,2)</f>
        <v>0</v>
      </c>
      <c r="BL281" s="17" t="s">
        <v>160</v>
      </c>
      <c r="BM281" s="245" t="s">
        <v>860</v>
      </c>
    </row>
    <row r="282" s="2" customFormat="1">
      <c r="A282" s="38"/>
      <c r="B282" s="39"/>
      <c r="C282" s="234" t="s">
        <v>452</v>
      </c>
      <c r="D282" s="234" t="s">
        <v>155</v>
      </c>
      <c r="E282" s="235" t="s">
        <v>861</v>
      </c>
      <c r="F282" s="236" t="s">
        <v>862</v>
      </c>
      <c r="G282" s="237" t="s">
        <v>158</v>
      </c>
      <c r="H282" s="238">
        <v>6.0599999999999996</v>
      </c>
      <c r="I282" s="239"/>
      <c r="J282" s="240">
        <f>ROUND(I282*H282,2)</f>
        <v>0</v>
      </c>
      <c r="K282" s="236" t="s">
        <v>1</v>
      </c>
      <c r="L282" s="44"/>
      <c r="M282" s="241" t="s">
        <v>1</v>
      </c>
      <c r="N282" s="242" t="s">
        <v>41</v>
      </c>
      <c r="O282" s="91"/>
      <c r="P282" s="243">
        <f>O282*H282</f>
        <v>0</v>
      </c>
      <c r="Q282" s="243">
        <v>0</v>
      </c>
      <c r="R282" s="243">
        <f>Q282*H282</f>
        <v>0</v>
      </c>
      <c r="S282" s="243">
        <v>0</v>
      </c>
      <c r="T282" s="244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45" t="s">
        <v>160</v>
      </c>
      <c r="AT282" s="245" t="s">
        <v>155</v>
      </c>
      <c r="AU282" s="245" t="s">
        <v>86</v>
      </c>
      <c r="AY282" s="17" t="s">
        <v>153</v>
      </c>
      <c r="BE282" s="246">
        <f>IF(N282="základní",J282,0)</f>
        <v>0</v>
      </c>
      <c r="BF282" s="246">
        <f>IF(N282="snížená",J282,0)</f>
        <v>0</v>
      </c>
      <c r="BG282" s="246">
        <f>IF(N282="zákl. přenesená",J282,0)</f>
        <v>0</v>
      </c>
      <c r="BH282" s="246">
        <f>IF(N282="sníž. přenesená",J282,0)</f>
        <v>0</v>
      </c>
      <c r="BI282" s="246">
        <f>IF(N282="nulová",J282,0)</f>
        <v>0</v>
      </c>
      <c r="BJ282" s="17" t="s">
        <v>84</v>
      </c>
      <c r="BK282" s="246">
        <f>ROUND(I282*H282,2)</f>
        <v>0</v>
      </c>
      <c r="BL282" s="17" t="s">
        <v>160</v>
      </c>
      <c r="BM282" s="245" t="s">
        <v>863</v>
      </c>
    </row>
    <row r="283" s="2" customFormat="1" ht="21.75" customHeight="1">
      <c r="A283" s="38"/>
      <c r="B283" s="39"/>
      <c r="C283" s="234" t="s">
        <v>309</v>
      </c>
      <c r="D283" s="234" t="s">
        <v>155</v>
      </c>
      <c r="E283" s="235" t="s">
        <v>864</v>
      </c>
      <c r="F283" s="236" t="s">
        <v>865</v>
      </c>
      <c r="G283" s="237" t="s">
        <v>158</v>
      </c>
      <c r="H283" s="238">
        <v>6.0599999999999996</v>
      </c>
      <c r="I283" s="239"/>
      <c r="J283" s="240">
        <f>ROUND(I283*H283,2)</f>
        <v>0</v>
      </c>
      <c r="K283" s="236" t="s">
        <v>1</v>
      </c>
      <c r="L283" s="44"/>
      <c r="M283" s="241" t="s">
        <v>1</v>
      </c>
      <c r="N283" s="242" t="s">
        <v>41</v>
      </c>
      <c r="O283" s="91"/>
      <c r="P283" s="243">
        <f>O283*H283</f>
        <v>0</v>
      </c>
      <c r="Q283" s="243">
        <v>0</v>
      </c>
      <c r="R283" s="243">
        <f>Q283*H283</f>
        <v>0</v>
      </c>
      <c r="S283" s="243">
        <v>0</v>
      </c>
      <c r="T283" s="244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45" t="s">
        <v>160</v>
      </c>
      <c r="AT283" s="245" t="s">
        <v>155</v>
      </c>
      <c r="AU283" s="245" t="s">
        <v>86</v>
      </c>
      <c r="AY283" s="17" t="s">
        <v>153</v>
      </c>
      <c r="BE283" s="246">
        <f>IF(N283="základní",J283,0)</f>
        <v>0</v>
      </c>
      <c r="BF283" s="246">
        <f>IF(N283="snížená",J283,0)</f>
        <v>0</v>
      </c>
      <c r="BG283" s="246">
        <f>IF(N283="zákl. přenesená",J283,0)</f>
        <v>0</v>
      </c>
      <c r="BH283" s="246">
        <f>IF(N283="sníž. přenesená",J283,0)</f>
        <v>0</v>
      </c>
      <c r="BI283" s="246">
        <f>IF(N283="nulová",J283,0)</f>
        <v>0</v>
      </c>
      <c r="BJ283" s="17" t="s">
        <v>84</v>
      </c>
      <c r="BK283" s="246">
        <f>ROUND(I283*H283,2)</f>
        <v>0</v>
      </c>
      <c r="BL283" s="17" t="s">
        <v>160</v>
      </c>
      <c r="BM283" s="245" t="s">
        <v>866</v>
      </c>
    </row>
    <row r="284" s="2" customFormat="1" ht="21.75" customHeight="1">
      <c r="A284" s="38"/>
      <c r="B284" s="39"/>
      <c r="C284" s="234" t="s">
        <v>462</v>
      </c>
      <c r="D284" s="234" t="s">
        <v>155</v>
      </c>
      <c r="E284" s="235" t="s">
        <v>867</v>
      </c>
      <c r="F284" s="236" t="s">
        <v>868</v>
      </c>
      <c r="G284" s="237" t="s">
        <v>158</v>
      </c>
      <c r="H284" s="238">
        <v>5.0499999999999998</v>
      </c>
      <c r="I284" s="239"/>
      <c r="J284" s="240">
        <f>ROUND(I284*H284,2)</f>
        <v>0</v>
      </c>
      <c r="K284" s="236" t="s">
        <v>1</v>
      </c>
      <c r="L284" s="44"/>
      <c r="M284" s="241" t="s">
        <v>1</v>
      </c>
      <c r="N284" s="242" t="s">
        <v>41</v>
      </c>
      <c r="O284" s="91"/>
      <c r="P284" s="243">
        <f>O284*H284</f>
        <v>0</v>
      </c>
      <c r="Q284" s="243">
        <v>0</v>
      </c>
      <c r="R284" s="243">
        <f>Q284*H284</f>
        <v>0</v>
      </c>
      <c r="S284" s="243">
        <v>0</v>
      </c>
      <c r="T284" s="244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45" t="s">
        <v>160</v>
      </c>
      <c r="AT284" s="245" t="s">
        <v>155</v>
      </c>
      <c r="AU284" s="245" t="s">
        <v>86</v>
      </c>
      <c r="AY284" s="17" t="s">
        <v>153</v>
      </c>
      <c r="BE284" s="246">
        <f>IF(N284="základní",J284,0)</f>
        <v>0</v>
      </c>
      <c r="BF284" s="246">
        <f>IF(N284="snížená",J284,0)</f>
        <v>0</v>
      </c>
      <c r="BG284" s="246">
        <f>IF(N284="zákl. přenesená",J284,0)</f>
        <v>0</v>
      </c>
      <c r="BH284" s="246">
        <f>IF(N284="sníž. přenesená",J284,0)</f>
        <v>0</v>
      </c>
      <c r="BI284" s="246">
        <f>IF(N284="nulová",J284,0)</f>
        <v>0</v>
      </c>
      <c r="BJ284" s="17" t="s">
        <v>84</v>
      </c>
      <c r="BK284" s="246">
        <f>ROUND(I284*H284,2)</f>
        <v>0</v>
      </c>
      <c r="BL284" s="17" t="s">
        <v>160</v>
      </c>
      <c r="BM284" s="245" t="s">
        <v>869</v>
      </c>
    </row>
    <row r="285" s="2" customFormat="1">
      <c r="A285" s="38"/>
      <c r="B285" s="39"/>
      <c r="C285" s="234" t="s">
        <v>466</v>
      </c>
      <c r="D285" s="234" t="s">
        <v>155</v>
      </c>
      <c r="E285" s="235" t="s">
        <v>870</v>
      </c>
      <c r="F285" s="236" t="s">
        <v>871</v>
      </c>
      <c r="G285" s="237" t="s">
        <v>158</v>
      </c>
      <c r="H285" s="238">
        <v>5.0499999999999998</v>
      </c>
      <c r="I285" s="239"/>
      <c r="J285" s="240">
        <f>ROUND(I285*H285,2)</f>
        <v>0</v>
      </c>
      <c r="K285" s="236" t="s">
        <v>1</v>
      </c>
      <c r="L285" s="44"/>
      <c r="M285" s="241" t="s">
        <v>1</v>
      </c>
      <c r="N285" s="242" t="s">
        <v>41</v>
      </c>
      <c r="O285" s="91"/>
      <c r="P285" s="243">
        <f>O285*H285</f>
        <v>0</v>
      </c>
      <c r="Q285" s="243">
        <v>0</v>
      </c>
      <c r="R285" s="243">
        <f>Q285*H285</f>
        <v>0</v>
      </c>
      <c r="S285" s="243">
        <v>0</v>
      </c>
      <c r="T285" s="244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45" t="s">
        <v>160</v>
      </c>
      <c r="AT285" s="245" t="s">
        <v>155</v>
      </c>
      <c r="AU285" s="245" t="s">
        <v>86</v>
      </c>
      <c r="AY285" s="17" t="s">
        <v>153</v>
      </c>
      <c r="BE285" s="246">
        <f>IF(N285="základní",J285,0)</f>
        <v>0</v>
      </c>
      <c r="BF285" s="246">
        <f>IF(N285="snížená",J285,0)</f>
        <v>0</v>
      </c>
      <c r="BG285" s="246">
        <f>IF(N285="zákl. přenesená",J285,0)</f>
        <v>0</v>
      </c>
      <c r="BH285" s="246">
        <f>IF(N285="sníž. přenesená",J285,0)</f>
        <v>0</v>
      </c>
      <c r="BI285" s="246">
        <f>IF(N285="nulová",J285,0)</f>
        <v>0</v>
      </c>
      <c r="BJ285" s="17" t="s">
        <v>84</v>
      </c>
      <c r="BK285" s="246">
        <f>ROUND(I285*H285,2)</f>
        <v>0</v>
      </c>
      <c r="BL285" s="17" t="s">
        <v>160</v>
      </c>
      <c r="BM285" s="245" t="s">
        <v>872</v>
      </c>
    </row>
    <row r="286" s="12" customFormat="1" ht="22.8" customHeight="1">
      <c r="A286" s="12"/>
      <c r="B286" s="218"/>
      <c r="C286" s="219"/>
      <c r="D286" s="220" t="s">
        <v>75</v>
      </c>
      <c r="E286" s="232" t="s">
        <v>873</v>
      </c>
      <c r="F286" s="232" t="s">
        <v>874</v>
      </c>
      <c r="G286" s="219"/>
      <c r="H286" s="219"/>
      <c r="I286" s="222"/>
      <c r="J286" s="233">
        <f>BK286</f>
        <v>0</v>
      </c>
      <c r="K286" s="219"/>
      <c r="L286" s="224"/>
      <c r="M286" s="225"/>
      <c r="N286" s="226"/>
      <c r="O286" s="226"/>
      <c r="P286" s="227">
        <f>SUM(P287:P288)</f>
        <v>0</v>
      </c>
      <c r="Q286" s="226"/>
      <c r="R286" s="227">
        <f>SUM(R287:R288)</f>
        <v>0</v>
      </c>
      <c r="S286" s="226"/>
      <c r="T286" s="228">
        <f>SUM(T287:T288)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29" t="s">
        <v>84</v>
      </c>
      <c r="AT286" s="230" t="s">
        <v>75</v>
      </c>
      <c r="AU286" s="230" t="s">
        <v>84</v>
      </c>
      <c r="AY286" s="229" t="s">
        <v>153</v>
      </c>
      <c r="BK286" s="231">
        <f>SUM(BK287:BK288)</f>
        <v>0</v>
      </c>
    </row>
    <row r="287" s="2" customFormat="1">
      <c r="A287" s="38"/>
      <c r="B287" s="39"/>
      <c r="C287" s="234" t="s">
        <v>470</v>
      </c>
      <c r="D287" s="234" t="s">
        <v>155</v>
      </c>
      <c r="E287" s="235" t="s">
        <v>875</v>
      </c>
      <c r="F287" s="236" t="s">
        <v>876</v>
      </c>
      <c r="G287" s="237" t="s">
        <v>211</v>
      </c>
      <c r="H287" s="238">
        <v>59.884</v>
      </c>
      <c r="I287" s="239"/>
      <c r="J287" s="240">
        <f>ROUND(I287*H287,2)</f>
        <v>0</v>
      </c>
      <c r="K287" s="236" t="s">
        <v>159</v>
      </c>
      <c r="L287" s="44"/>
      <c r="M287" s="241" t="s">
        <v>1</v>
      </c>
      <c r="N287" s="242" t="s">
        <v>41</v>
      </c>
      <c r="O287" s="91"/>
      <c r="P287" s="243">
        <f>O287*H287</f>
        <v>0</v>
      </c>
      <c r="Q287" s="243">
        <v>0</v>
      </c>
      <c r="R287" s="243">
        <f>Q287*H287</f>
        <v>0</v>
      </c>
      <c r="S287" s="243">
        <v>0</v>
      </c>
      <c r="T287" s="244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45" t="s">
        <v>160</v>
      </c>
      <c r="AT287" s="245" t="s">
        <v>155</v>
      </c>
      <c r="AU287" s="245" t="s">
        <v>86</v>
      </c>
      <c r="AY287" s="17" t="s">
        <v>153</v>
      </c>
      <c r="BE287" s="246">
        <f>IF(N287="základní",J287,0)</f>
        <v>0</v>
      </c>
      <c r="BF287" s="246">
        <f>IF(N287="snížená",J287,0)</f>
        <v>0</v>
      </c>
      <c r="BG287" s="246">
        <f>IF(N287="zákl. přenesená",J287,0)</f>
        <v>0</v>
      </c>
      <c r="BH287" s="246">
        <f>IF(N287="sníž. přenesená",J287,0)</f>
        <v>0</v>
      </c>
      <c r="BI287" s="246">
        <f>IF(N287="nulová",J287,0)</f>
        <v>0</v>
      </c>
      <c r="BJ287" s="17" t="s">
        <v>84</v>
      </c>
      <c r="BK287" s="246">
        <f>ROUND(I287*H287,2)</f>
        <v>0</v>
      </c>
      <c r="BL287" s="17" t="s">
        <v>160</v>
      </c>
      <c r="BM287" s="245" t="s">
        <v>877</v>
      </c>
    </row>
    <row r="288" s="2" customFormat="1">
      <c r="A288" s="38"/>
      <c r="B288" s="39"/>
      <c r="C288" s="40"/>
      <c r="D288" s="249" t="s">
        <v>675</v>
      </c>
      <c r="E288" s="40"/>
      <c r="F288" s="295" t="s">
        <v>878</v>
      </c>
      <c r="G288" s="40"/>
      <c r="H288" s="40"/>
      <c r="I288" s="202"/>
      <c r="J288" s="40"/>
      <c r="K288" s="40"/>
      <c r="L288" s="44"/>
      <c r="M288" s="298"/>
      <c r="N288" s="299"/>
      <c r="O288" s="292"/>
      <c r="P288" s="292"/>
      <c r="Q288" s="292"/>
      <c r="R288" s="292"/>
      <c r="S288" s="292"/>
      <c r="T288" s="300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675</v>
      </c>
      <c r="AU288" s="17" t="s">
        <v>86</v>
      </c>
    </row>
    <row r="289" s="2" customFormat="1" ht="6.96" customHeight="1">
      <c r="A289" s="38"/>
      <c r="B289" s="66"/>
      <c r="C289" s="67"/>
      <c r="D289" s="67"/>
      <c r="E289" s="67"/>
      <c r="F289" s="67"/>
      <c r="G289" s="67"/>
      <c r="H289" s="67"/>
      <c r="I289" s="67"/>
      <c r="J289" s="67"/>
      <c r="K289" s="67"/>
      <c r="L289" s="44"/>
      <c r="M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</row>
  </sheetData>
  <sheetProtection sheet="1" autoFilter="0" formatColumns="0" formatRows="0" objects="1" scenarios="1" spinCount="100000" saltValue="iP8Vb1IyOmzMNRSv6ScPa9b1Vi3sTXQULlZ0meBhJqpHfTW7Nl2s1popK/eA1bD85C5vOq7Tw3af7eTRzS3Z/g==" hashValue="0xirXAFm49hBFDB0m+7PEjTucGdBHzzHwGT2k2SWwvL9Wh0Uiwv0vw+2n1uVbD4DiuRAn9BNUdkncsXPhZxEww==" algorithmName="SHA-512" password="CC35"/>
  <autoFilter ref="C132:K288"/>
  <mergeCells count="14">
    <mergeCell ref="E7:H7"/>
    <mergeCell ref="E9:H9"/>
    <mergeCell ref="E18:H18"/>
    <mergeCell ref="E27:H27"/>
    <mergeCell ref="E85:H85"/>
    <mergeCell ref="E87:H87"/>
    <mergeCell ref="D107:F107"/>
    <mergeCell ref="D108:F108"/>
    <mergeCell ref="D109:F109"/>
    <mergeCell ref="D110:F110"/>
    <mergeCell ref="D111:F111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</row>
    <row r="4" s="1" customFormat="1" ht="24.96" customHeight="1">
      <c r="B4" s="20"/>
      <c r="D4" s="139" t="s">
        <v>109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Stavba chodníku, přechodu pro chodce a parkovacích stání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113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879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14. 1. 2021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26</v>
      </c>
      <c r="F15" s="38"/>
      <c r="G15" s="38"/>
      <c r="H15" s="38"/>
      <c r="I15" s="141" t="s">
        <v>27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31</v>
      </c>
      <c r="F21" s="38"/>
      <c r="G21" s="38"/>
      <c r="H21" s="38"/>
      <c r="I21" s="141" t="s">
        <v>27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">
        <v>34</v>
      </c>
      <c r="F24" s="38"/>
      <c r="G24" s="38"/>
      <c r="H24" s="38"/>
      <c r="I24" s="141" t="s">
        <v>27</v>
      </c>
      <c r="J24" s="144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144" t="s">
        <v>115</v>
      </c>
      <c r="E30" s="38"/>
      <c r="F30" s="38"/>
      <c r="G30" s="38"/>
      <c r="H30" s="38"/>
      <c r="I30" s="38"/>
      <c r="J30" s="151">
        <f>J96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52" t="s">
        <v>116</v>
      </c>
      <c r="E31" s="38"/>
      <c r="F31" s="38"/>
      <c r="G31" s="38"/>
      <c r="H31" s="38"/>
      <c r="I31" s="38"/>
      <c r="J31" s="151">
        <f>J105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3" t="s">
        <v>36</v>
      </c>
      <c r="E32" s="38"/>
      <c r="F32" s="38"/>
      <c r="G32" s="38"/>
      <c r="H32" s="38"/>
      <c r="I32" s="38"/>
      <c r="J32" s="154">
        <f>ROUND(J30 + J31,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0"/>
      <c r="E33" s="150"/>
      <c r="F33" s="150"/>
      <c r="G33" s="150"/>
      <c r="H33" s="150"/>
      <c r="I33" s="150"/>
      <c r="J33" s="150"/>
      <c r="K33" s="150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5" t="s">
        <v>38</v>
      </c>
      <c r="G34" s="38"/>
      <c r="H34" s="38"/>
      <c r="I34" s="155" t="s">
        <v>37</v>
      </c>
      <c r="J34" s="155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6" t="s">
        <v>40</v>
      </c>
      <c r="E35" s="141" t="s">
        <v>41</v>
      </c>
      <c r="F35" s="157">
        <f>ROUND((SUM(BE105:BE112) + SUM(BE132:BE184)),  2)</f>
        <v>0</v>
      </c>
      <c r="G35" s="38"/>
      <c r="H35" s="38"/>
      <c r="I35" s="158">
        <v>0.20999999999999999</v>
      </c>
      <c r="J35" s="157">
        <f>ROUND(((SUM(BE105:BE112) + SUM(BE132:BE184))*I35),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1" t="s">
        <v>42</v>
      </c>
      <c r="F36" s="157">
        <f>ROUND((SUM(BF105:BF112) + SUM(BF132:BF184)),  2)</f>
        <v>0</v>
      </c>
      <c r="G36" s="38"/>
      <c r="H36" s="38"/>
      <c r="I36" s="158">
        <v>0.14999999999999999</v>
      </c>
      <c r="J36" s="157">
        <f>ROUND(((SUM(BF105:BF112) + SUM(BF132:BF184))*I36),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43</v>
      </c>
      <c r="F37" s="157">
        <f>ROUND((SUM(BG105:BG112) + SUM(BG132:BG184)),  2)</f>
        <v>0</v>
      </c>
      <c r="G37" s="38"/>
      <c r="H37" s="38"/>
      <c r="I37" s="158">
        <v>0.20999999999999999</v>
      </c>
      <c r="J37" s="157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1" t="s">
        <v>44</v>
      </c>
      <c r="F38" s="157">
        <f>ROUND((SUM(BH105:BH112) + SUM(BH132:BH184)),  2)</f>
        <v>0</v>
      </c>
      <c r="G38" s="38"/>
      <c r="H38" s="38"/>
      <c r="I38" s="158">
        <v>0.14999999999999999</v>
      </c>
      <c r="J38" s="157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1" t="s">
        <v>45</v>
      </c>
      <c r="F39" s="157">
        <f>ROUND((SUM(BI105:BI112) + SUM(BI132:BI184)),  2)</f>
        <v>0</v>
      </c>
      <c r="G39" s="38"/>
      <c r="H39" s="38"/>
      <c r="I39" s="158">
        <v>0</v>
      </c>
      <c r="J39" s="157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9"/>
      <c r="D41" s="160" t="s">
        <v>46</v>
      </c>
      <c r="E41" s="161"/>
      <c r="F41" s="161"/>
      <c r="G41" s="162" t="s">
        <v>47</v>
      </c>
      <c r="H41" s="163" t="s">
        <v>48</v>
      </c>
      <c r="I41" s="161"/>
      <c r="J41" s="164">
        <f>SUM(J32:J39)</f>
        <v>0</v>
      </c>
      <c r="K41" s="165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6" t="s">
        <v>49</v>
      </c>
      <c r="E50" s="167"/>
      <c r="F50" s="167"/>
      <c r="G50" s="166" t="s">
        <v>50</v>
      </c>
      <c r="H50" s="167"/>
      <c r="I50" s="167"/>
      <c r="J50" s="167"/>
      <c r="K50" s="167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8" t="s">
        <v>51</v>
      </c>
      <c r="E61" s="169"/>
      <c r="F61" s="170" t="s">
        <v>52</v>
      </c>
      <c r="G61" s="168" t="s">
        <v>51</v>
      </c>
      <c r="H61" s="169"/>
      <c r="I61" s="169"/>
      <c r="J61" s="171" t="s">
        <v>52</v>
      </c>
      <c r="K61" s="169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6" t="s">
        <v>53</v>
      </c>
      <c r="E65" s="172"/>
      <c r="F65" s="172"/>
      <c r="G65" s="166" t="s">
        <v>54</v>
      </c>
      <c r="H65" s="172"/>
      <c r="I65" s="172"/>
      <c r="J65" s="172"/>
      <c r="K65" s="172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8" t="s">
        <v>51</v>
      </c>
      <c r="E76" s="169"/>
      <c r="F76" s="170" t="s">
        <v>52</v>
      </c>
      <c r="G76" s="168" t="s">
        <v>51</v>
      </c>
      <c r="H76" s="169"/>
      <c r="I76" s="169"/>
      <c r="J76" s="171" t="s">
        <v>52</v>
      </c>
      <c r="K76" s="169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5"/>
      <c r="C81" s="176"/>
      <c r="D81" s="176"/>
      <c r="E81" s="176"/>
      <c r="F81" s="176"/>
      <c r="G81" s="176"/>
      <c r="H81" s="176"/>
      <c r="I81" s="176"/>
      <c r="J81" s="176"/>
      <c r="K81" s="176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7" t="str">
        <f>E7</f>
        <v>Stavba chodníku, přechodu pro chodce a parkovacích stání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05 - SO 05 Veřejné osvětlení a optická síť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Nové Město na Moravě</v>
      </c>
      <c r="G89" s="40"/>
      <c r="H89" s="40"/>
      <c r="I89" s="32" t="s">
        <v>22</v>
      </c>
      <c r="J89" s="79" t="str">
        <f>IF(J12="","",J12)</f>
        <v>14. 1. 2021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Nové Město na Moravě</v>
      </c>
      <c r="G91" s="40"/>
      <c r="H91" s="40"/>
      <c r="I91" s="32" t="s">
        <v>30</v>
      </c>
      <c r="J91" s="36" t="str">
        <f>E21</f>
        <v>Ing. arch. Jitka Bidlová Ph.D.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Ing. Tereza Synková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8" t="s">
        <v>118</v>
      </c>
      <c r="D94" s="179"/>
      <c r="E94" s="179"/>
      <c r="F94" s="179"/>
      <c r="G94" s="179"/>
      <c r="H94" s="179"/>
      <c r="I94" s="179"/>
      <c r="J94" s="180" t="s">
        <v>119</v>
      </c>
      <c r="K94" s="179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1" t="s">
        <v>120</v>
      </c>
      <c r="D96" s="40"/>
      <c r="E96" s="40"/>
      <c r="F96" s="40"/>
      <c r="G96" s="40"/>
      <c r="H96" s="40"/>
      <c r="I96" s="40"/>
      <c r="J96" s="110">
        <f>J132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9" customFormat="1" ht="24.96" customHeight="1">
      <c r="A97" s="9"/>
      <c r="B97" s="182"/>
      <c r="C97" s="183"/>
      <c r="D97" s="184" t="s">
        <v>122</v>
      </c>
      <c r="E97" s="185"/>
      <c r="F97" s="185"/>
      <c r="G97" s="185"/>
      <c r="H97" s="185"/>
      <c r="I97" s="185"/>
      <c r="J97" s="186">
        <f>J133</f>
        <v>0</v>
      </c>
      <c r="K97" s="183"/>
      <c r="L97" s="18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8"/>
      <c r="C98" s="189"/>
      <c r="D98" s="190" t="s">
        <v>880</v>
      </c>
      <c r="E98" s="191"/>
      <c r="F98" s="191"/>
      <c r="G98" s="191"/>
      <c r="H98" s="191"/>
      <c r="I98" s="191"/>
      <c r="J98" s="192">
        <f>J134</f>
        <v>0</v>
      </c>
      <c r="K98" s="189"/>
      <c r="L98" s="19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2"/>
      <c r="C99" s="183"/>
      <c r="D99" s="184" t="s">
        <v>881</v>
      </c>
      <c r="E99" s="185"/>
      <c r="F99" s="185"/>
      <c r="G99" s="185"/>
      <c r="H99" s="185"/>
      <c r="I99" s="185"/>
      <c r="J99" s="186">
        <f>J136</f>
        <v>0</v>
      </c>
      <c r="K99" s="183"/>
      <c r="L99" s="18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8"/>
      <c r="C100" s="189"/>
      <c r="D100" s="190" t="s">
        <v>882</v>
      </c>
      <c r="E100" s="191"/>
      <c r="F100" s="191"/>
      <c r="G100" s="191"/>
      <c r="H100" s="191"/>
      <c r="I100" s="191"/>
      <c r="J100" s="192">
        <f>J137</f>
        <v>0</v>
      </c>
      <c r="K100" s="189"/>
      <c r="L100" s="19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8"/>
      <c r="C101" s="189"/>
      <c r="D101" s="190" t="s">
        <v>883</v>
      </c>
      <c r="E101" s="191"/>
      <c r="F101" s="191"/>
      <c r="G101" s="191"/>
      <c r="H101" s="191"/>
      <c r="I101" s="191"/>
      <c r="J101" s="192">
        <f>J160</f>
        <v>0</v>
      </c>
      <c r="K101" s="189"/>
      <c r="L101" s="19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2"/>
      <c r="C102" s="183"/>
      <c r="D102" s="184" t="s">
        <v>884</v>
      </c>
      <c r="E102" s="185"/>
      <c r="F102" s="185"/>
      <c r="G102" s="185"/>
      <c r="H102" s="185"/>
      <c r="I102" s="185"/>
      <c r="J102" s="186">
        <f>J182</f>
        <v>0</v>
      </c>
      <c r="K102" s="183"/>
      <c r="L102" s="18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9.28" customHeight="1">
      <c r="A105" s="38"/>
      <c r="B105" s="39"/>
      <c r="C105" s="181" t="s">
        <v>128</v>
      </c>
      <c r="D105" s="40"/>
      <c r="E105" s="40"/>
      <c r="F105" s="40"/>
      <c r="G105" s="40"/>
      <c r="H105" s="40"/>
      <c r="I105" s="40"/>
      <c r="J105" s="194">
        <f>ROUND(J106 + J107 + J108 + J109 + J110 + J111,2)</f>
        <v>0</v>
      </c>
      <c r="K105" s="40"/>
      <c r="L105" s="63"/>
      <c r="N105" s="195" t="s">
        <v>40</v>
      </c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8" customHeight="1">
      <c r="A106" s="38"/>
      <c r="B106" s="39"/>
      <c r="C106" s="40"/>
      <c r="D106" s="196" t="s">
        <v>129</v>
      </c>
      <c r="E106" s="197"/>
      <c r="F106" s="197"/>
      <c r="G106" s="40"/>
      <c r="H106" s="40"/>
      <c r="I106" s="40"/>
      <c r="J106" s="198">
        <v>0</v>
      </c>
      <c r="K106" s="40"/>
      <c r="L106" s="199"/>
      <c r="M106" s="200"/>
      <c r="N106" s="201" t="s">
        <v>41</v>
      </c>
      <c r="O106" s="200"/>
      <c r="P106" s="200"/>
      <c r="Q106" s="200"/>
      <c r="R106" s="200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0"/>
      <c r="AG106" s="200"/>
      <c r="AH106" s="200"/>
      <c r="AI106" s="200"/>
      <c r="AJ106" s="200"/>
      <c r="AK106" s="200"/>
      <c r="AL106" s="200"/>
      <c r="AM106" s="200"/>
      <c r="AN106" s="200"/>
      <c r="AO106" s="200"/>
      <c r="AP106" s="200"/>
      <c r="AQ106" s="200"/>
      <c r="AR106" s="200"/>
      <c r="AS106" s="200"/>
      <c r="AT106" s="200"/>
      <c r="AU106" s="200"/>
      <c r="AV106" s="200"/>
      <c r="AW106" s="200"/>
      <c r="AX106" s="200"/>
      <c r="AY106" s="203" t="s">
        <v>130</v>
      </c>
      <c r="AZ106" s="200"/>
      <c r="BA106" s="200"/>
      <c r="BB106" s="200"/>
      <c r="BC106" s="200"/>
      <c r="BD106" s="200"/>
      <c r="BE106" s="204">
        <f>IF(N106="základní",J106,0)</f>
        <v>0</v>
      </c>
      <c r="BF106" s="204">
        <f>IF(N106="snížená",J106,0)</f>
        <v>0</v>
      </c>
      <c r="BG106" s="204">
        <f>IF(N106="zákl. přenesená",J106,0)</f>
        <v>0</v>
      </c>
      <c r="BH106" s="204">
        <f>IF(N106="sníž. přenesená",J106,0)</f>
        <v>0</v>
      </c>
      <c r="BI106" s="204">
        <f>IF(N106="nulová",J106,0)</f>
        <v>0</v>
      </c>
      <c r="BJ106" s="203" t="s">
        <v>84</v>
      </c>
      <c r="BK106" s="200"/>
      <c r="BL106" s="200"/>
      <c r="BM106" s="200"/>
    </row>
    <row r="107" s="2" customFormat="1" ht="18" customHeight="1">
      <c r="A107" s="38"/>
      <c r="B107" s="39"/>
      <c r="C107" s="40"/>
      <c r="D107" s="196" t="s">
        <v>131</v>
      </c>
      <c r="E107" s="197"/>
      <c r="F107" s="197"/>
      <c r="G107" s="40"/>
      <c r="H107" s="40"/>
      <c r="I107" s="40"/>
      <c r="J107" s="198">
        <v>0</v>
      </c>
      <c r="K107" s="40"/>
      <c r="L107" s="199"/>
      <c r="M107" s="200"/>
      <c r="N107" s="201" t="s">
        <v>41</v>
      </c>
      <c r="O107" s="200"/>
      <c r="P107" s="200"/>
      <c r="Q107" s="200"/>
      <c r="R107" s="200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0"/>
      <c r="AG107" s="200"/>
      <c r="AH107" s="200"/>
      <c r="AI107" s="200"/>
      <c r="AJ107" s="200"/>
      <c r="AK107" s="200"/>
      <c r="AL107" s="200"/>
      <c r="AM107" s="200"/>
      <c r="AN107" s="200"/>
      <c r="AO107" s="200"/>
      <c r="AP107" s="200"/>
      <c r="AQ107" s="200"/>
      <c r="AR107" s="200"/>
      <c r="AS107" s="200"/>
      <c r="AT107" s="200"/>
      <c r="AU107" s="200"/>
      <c r="AV107" s="200"/>
      <c r="AW107" s="200"/>
      <c r="AX107" s="200"/>
      <c r="AY107" s="203" t="s">
        <v>130</v>
      </c>
      <c r="AZ107" s="200"/>
      <c r="BA107" s="200"/>
      <c r="BB107" s="200"/>
      <c r="BC107" s="200"/>
      <c r="BD107" s="200"/>
      <c r="BE107" s="204">
        <f>IF(N107="základní",J107,0)</f>
        <v>0</v>
      </c>
      <c r="BF107" s="204">
        <f>IF(N107="snížená",J107,0)</f>
        <v>0</v>
      </c>
      <c r="BG107" s="204">
        <f>IF(N107="zákl. přenesená",J107,0)</f>
        <v>0</v>
      </c>
      <c r="BH107" s="204">
        <f>IF(N107="sníž. přenesená",J107,0)</f>
        <v>0</v>
      </c>
      <c r="BI107" s="204">
        <f>IF(N107="nulová",J107,0)</f>
        <v>0</v>
      </c>
      <c r="BJ107" s="203" t="s">
        <v>84</v>
      </c>
      <c r="BK107" s="200"/>
      <c r="BL107" s="200"/>
      <c r="BM107" s="200"/>
    </row>
    <row r="108" s="2" customFormat="1" ht="18" customHeight="1">
      <c r="A108" s="38"/>
      <c r="B108" s="39"/>
      <c r="C108" s="40"/>
      <c r="D108" s="196" t="s">
        <v>132</v>
      </c>
      <c r="E108" s="197"/>
      <c r="F108" s="197"/>
      <c r="G108" s="40"/>
      <c r="H108" s="40"/>
      <c r="I108" s="40"/>
      <c r="J108" s="198">
        <v>0</v>
      </c>
      <c r="K108" s="40"/>
      <c r="L108" s="199"/>
      <c r="M108" s="200"/>
      <c r="N108" s="201" t="s">
        <v>41</v>
      </c>
      <c r="O108" s="200"/>
      <c r="P108" s="200"/>
      <c r="Q108" s="200"/>
      <c r="R108" s="200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0"/>
      <c r="AG108" s="200"/>
      <c r="AH108" s="200"/>
      <c r="AI108" s="200"/>
      <c r="AJ108" s="200"/>
      <c r="AK108" s="200"/>
      <c r="AL108" s="200"/>
      <c r="AM108" s="200"/>
      <c r="AN108" s="200"/>
      <c r="AO108" s="200"/>
      <c r="AP108" s="200"/>
      <c r="AQ108" s="200"/>
      <c r="AR108" s="200"/>
      <c r="AS108" s="200"/>
      <c r="AT108" s="200"/>
      <c r="AU108" s="200"/>
      <c r="AV108" s="200"/>
      <c r="AW108" s="200"/>
      <c r="AX108" s="200"/>
      <c r="AY108" s="203" t="s">
        <v>130</v>
      </c>
      <c r="AZ108" s="200"/>
      <c r="BA108" s="200"/>
      <c r="BB108" s="200"/>
      <c r="BC108" s="200"/>
      <c r="BD108" s="200"/>
      <c r="BE108" s="204">
        <f>IF(N108="základní",J108,0)</f>
        <v>0</v>
      </c>
      <c r="BF108" s="204">
        <f>IF(N108="snížená",J108,0)</f>
        <v>0</v>
      </c>
      <c r="BG108" s="204">
        <f>IF(N108="zákl. přenesená",J108,0)</f>
        <v>0</v>
      </c>
      <c r="BH108" s="204">
        <f>IF(N108="sníž. přenesená",J108,0)</f>
        <v>0</v>
      </c>
      <c r="BI108" s="204">
        <f>IF(N108="nulová",J108,0)</f>
        <v>0</v>
      </c>
      <c r="BJ108" s="203" t="s">
        <v>84</v>
      </c>
      <c r="BK108" s="200"/>
      <c r="BL108" s="200"/>
      <c r="BM108" s="200"/>
    </row>
    <row r="109" s="2" customFormat="1" ht="18" customHeight="1">
      <c r="A109" s="38"/>
      <c r="B109" s="39"/>
      <c r="C109" s="40"/>
      <c r="D109" s="196" t="s">
        <v>133</v>
      </c>
      <c r="E109" s="197"/>
      <c r="F109" s="197"/>
      <c r="G109" s="40"/>
      <c r="H109" s="40"/>
      <c r="I109" s="40"/>
      <c r="J109" s="198">
        <v>0</v>
      </c>
      <c r="K109" s="40"/>
      <c r="L109" s="199"/>
      <c r="M109" s="200"/>
      <c r="N109" s="201" t="s">
        <v>41</v>
      </c>
      <c r="O109" s="200"/>
      <c r="P109" s="200"/>
      <c r="Q109" s="200"/>
      <c r="R109" s="200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0"/>
      <c r="AG109" s="200"/>
      <c r="AH109" s="200"/>
      <c r="AI109" s="200"/>
      <c r="AJ109" s="200"/>
      <c r="AK109" s="200"/>
      <c r="AL109" s="200"/>
      <c r="AM109" s="200"/>
      <c r="AN109" s="200"/>
      <c r="AO109" s="200"/>
      <c r="AP109" s="200"/>
      <c r="AQ109" s="200"/>
      <c r="AR109" s="200"/>
      <c r="AS109" s="200"/>
      <c r="AT109" s="200"/>
      <c r="AU109" s="200"/>
      <c r="AV109" s="200"/>
      <c r="AW109" s="200"/>
      <c r="AX109" s="200"/>
      <c r="AY109" s="203" t="s">
        <v>130</v>
      </c>
      <c r="AZ109" s="200"/>
      <c r="BA109" s="200"/>
      <c r="BB109" s="200"/>
      <c r="BC109" s="200"/>
      <c r="BD109" s="200"/>
      <c r="BE109" s="204">
        <f>IF(N109="základní",J109,0)</f>
        <v>0</v>
      </c>
      <c r="BF109" s="204">
        <f>IF(N109="snížená",J109,0)</f>
        <v>0</v>
      </c>
      <c r="BG109" s="204">
        <f>IF(N109="zákl. přenesená",J109,0)</f>
        <v>0</v>
      </c>
      <c r="BH109" s="204">
        <f>IF(N109="sníž. přenesená",J109,0)</f>
        <v>0</v>
      </c>
      <c r="BI109" s="204">
        <f>IF(N109="nulová",J109,0)</f>
        <v>0</v>
      </c>
      <c r="BJ109" s="203" t="s">
        <v>84</v>
      </c>
      <c r="BK109" s="200"/>
      <c r="BL109" s="200"/>
      <c r="BM109" s="200"/>
    </row>
    <row r="110" s="2" customFormat="1" ht="18" customHeight="1">
      <c r="A110" s="38"/>
      <c r="B110" s="39"/>
      <c r="C110" s="40"/>
      <c r="D110" s="196" t="s">
        <v>134</v>
      </c>
      <c r="E110" s="197"/>
      <c r="F110" s="197"/>
      <c r="G110" s="40"/>
      <c r="H110" s="40"/>
      <c r="I110" s="40"/>
      <c r="J110" s="198">
        <v>0</v>
      </c>
      <c r="K110" s="40"/>
      <c r="L110" s="199"/>
      <c r="M110" s="200"/>
      <c r="N110" s="201" t="s">
        <v>41</v>
      </c>
      <c r="O110" s="200"/>
      <c r="P110" s="200"/>
      <c r="Q110" s="200"/>
      <c r="R110" s="200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0"/>
      <c r="AG110" s="200"/>
      <c r="AH110" s="200"/>
      <c r="AI110" s="200"/>
      <c r="AJ110" s="200"/>
      <c r="AK110" s="200"/>
      <c r="AL110" s="200"/>
      <c r="AM110" s="200"/>
      <c r="AN110" s="200"/>
      <c r="AO110" s="200"/>
      <c r="AP110" s="200"/>
      <c r="AQ110" s="200"/>
      <c r="AR110" s="200"/>
      <c r="AS110" s="200"/>
      <c r="AT110" s="200"/>
      <c r="AU110" s="200"/>
      <c r="AV110" s="200"/>
      <c r="AW110" s="200"/>
      <c r="AX110" s="200"/>
      <c r="AY110" s="203" t="s">
        <v>130</v>
      </c>
      <c r="AZ110" s="200"/>
      <c r="BA110" s="200"/>
      <c r="BB110" s="200"/>
      <c r="BC110" s="200"/>
      <c r="BD110" s="200"/>
      <c r="BE110" s="204">
        <f>IF(N110="základní",J110,0)</f>
        <v>0</v>
      </c>
      <c r="BF110" s="204">
        <f>IF(N110="snížená",J110,0)</f>
        <v>0</v>
      </c>
      <c r="BG110" s="204">
        <f>IF(N110="zákl. přenesená",J110,0)</f>
        <v>0</v>
      </c>
      <c r="BH110" s="204">
        <f>IF(N110="sníž. přenesená",J110,0)</f>
        <v>0</v>
      </c>
      <c r="BI110" s="204">
        <f>IF(N110="nulová",J110,0)</f>
        <v>0</v>
      </c>
      <c r="BJ110" s="203" t="s">
        <v>84</v>
      </c>
      <c r="BK110" s="200"/>
      <c r="BL110" s="200"/>
      <c r="BM110" s="200"/>
    </row>
    <row r="111" s="2" customFormat="1" ht="18" customHeight="1">
      <c r="A111" s="38"/>
      <c r="B111" s="39"/>
      <c r="C111" s="40"/>
      <c r="D111" s="197" t="s">
        <v>135</v>
      </c>
      <c r="E111" s="40"/>
      <c r="F111" s="40"/>
      <c r="G111" s="40"/>
      <c r="H111" s="40"/>
      <c r="I111" s="40"/>
      <c r="J111" s="198">
        <f>ROUND(J30*T111,2)</f>
        <v>0</v>
      </c>
      <c r="K111" s="40"/>
      <c r="L111" s="199"/>
      <c r="M111" s="200"/>
      <c r="N111" s="201" t="s">
        <v>41</v>
      </c>
      <c r="O111" s="200"/>
      <c r="P111" s="200"/>
      <c r="Q111" s="200"/>
      <c r="R111" s="200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0"/>
      <c r="AG111" s="200"/>
      <c r="AH111" s="200"/>
      <c r="AI111" s="200"/>
      <c r="AJ111" s="200"/>
      <c r="AK111" s="200"/>
      <c r="AL111" s="200"/>
      <c r="AM111" s="200"/>
      <c r="AN111" s="200"/>
      <c r="AO111" s="200"/>
      <c r="AP111" s="200"/>
      <c r="AQ111" s="200"/>
      <c r="AR111" s="200"/>
      <c r="AS111" s="200"/>
      <c r="AT111" s="200"/>
      <c r="AU111" s="200"/>
      <c r="AV111" s="200"/>
      <c r="AW111" s="200"/>
      <c r="AX111" s="200"/>
      <c r="AY111" s="203" t="s">
        <v>136</v>
      </c>
      <c r="AZ111" s="200"/>
      <c r="BA111" s="200"/>
      <c r="BB111" s="200"/>
      <c r="BC111" s="200"/>
      <c r="BD111" s="200"/>
      <c r="BE111" s="204">
        <f>IF(N111="základní",J111,0)</f>
        <v>0</v>
      </c>
      <c r="BF111" s="204">
        <f>IF(N111="snížená",J111,0)</f>
        <v>0</v>
      </c>
      <c r="BG111" s="204">
        <f>IF(N111="zákl. přenesená",J111,0)</f>
        <v>0</v>
      </c>
      <c r="BH111" s="204">
        <f>IF(N111="sníž. přenesená",J111,0)</f>
        <v>0</v>
      </c>
      <c r="BI111" s="204">
        <f>IF(N111="nulová",J111,0)</f>
        <v>0</v>
      </c>
      <c r="BJ111" s="203" t="s">
        <v>84</v>
      </c>
      <c r="BK111" s="200"/>
      <c r="BL111" s="200"/>
      <c r="BM111" s="200"/>
    </row>
    <row r="112" s="2" customForma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9.28" customHeight="1">
      <c r="A113" s="38"/>
      <c r="B113" s="39"/>
      <c r="C113" s="205" t="s">
        <v>137</v>
      </c>
      <c r="D113" s="179"/>
      <c r="E113" s="179"/>
      <c r="F113" s="179"/>
      <c r="G113" s="179"/>
      <c r="H113" s="179"/>
      <c r="I113" s="179"/>
      <c r="J113" s="206">
        <f>ROUND(J96+J105,2)</f>
        <v>0</v>
      </c>
      <c r="K113" s="17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66"/>
      <c r="C114" s="67"/>
      <c r="D114" s="67"/>
      <c r="E114" s="67"/>
      <c r="F114" s="67"/>
      <c r="G114" s="67"/>
      <c r="H114" s="67"/>
      <c r="I114" s="67"/>
      <c r="J114" s="67"/>
      <c r="K114" s="67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8" s="2" customFormat="1" ht="6.96" customHeight="1">
      <c r="A118" s="38"/>
      <c r="B118" s="68"/>
      <c r="C118" s="69"/>
      <c r="D118" s="69"/>
      <c r="E118" s="69"/>
      <c r="F118" s="69"/>
      <c r="G118" s="69"/>
      <c r="H118" s="69"/>
      <c r="I118" s="69"/>
      <c r="J118" s="69"/>
      <c r="K118" s="69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4.96" customHeight="1">
      <c r="A119" s="38"/>
      <c r="B119" s="39"/>
      <c r="C119" s="23" t="s">
        <v>138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16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40"/>
      <c r="D122" s="40"/>
      <c r="E122" s="177" t="str">
        <f>E7</f>
        <v>Stavba chodníku, přechodu pro chodce a parkovacích stání</v>
      </c>
      <c r="F122" s="32"/>
      <c r="G122" s="32"/>
      <c r="H122" s="32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113</v>
      </c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6.5" customHeight="1">
      <c r="A124" s="38"/>
      <c r="B124" s="39"/>
      <c r="C124" s="40"/>
      <c r="D124" s="40"/>
      <c r="E124" s="76" t="str">
        <f>E9</f>
        <v>05 - SO 05 Veřejné osvětlení a optická síť</v>
      </c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20</v>
      </c>
      <c r="D126" s="40"/>
      <c r="E126" s="40"/>
      <c r="F126" s="27" t="str">
        <f>F12</f>
        <v>Nové Město na Moravě</v>
      </c>
      <c r="G126" s="40"/>
      <c r="H126" s="40"/>
      <c r="I126" s="32" t="s">
        <v>22</v>
      </c>
      <c r="J126" s="79" t="str">
        <f>IF(J12="","",J12)</f>
        <v>14. 1. 2021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25.65" customHeight="1">
      <c r="A128" s="38"/>
      <c r="B128" s="39"/>
      <c r="C128" s="32" t="s">
        <v>24</v>
      </c>
      <c r="D128" s="40"/>
      <c r="E128" s="40"/>
      <c r="F128" s="27" t="str">
        <f>E15</f>
        <v>Město Nové Město na Moravě</v>
      </c>
      <c r="G128" s="40"/>
      <c r="H128" s="40"/>
      <c r="I128" s="32" t="s">
        <v>30</v>
      </c>
      <c r="J128" s="36" t="str">
        <f>E21</f>
        <v>Ing. arch. Jitka Bidlová Ph.D.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5.15" customHeight="1">
      <c r="A129" s="38"/>
      <c r="B129" s="39"/>
      <c r="C129" s="32" t="s">
        <v>28</v>
      </c>
      <c r="D129" s="40"/>
      <c r="E129" s="40"/>
      <c r="F129" s="27" t="str">
        <f>IF(E18="","",E18)</f>
        <v>Vyplň údaj</v>
      </c>
      <c r="G129" s="40"/>
      <c r="H129" s="40"/>
      <c r="I129" s="32" t="s">
        <v>33</v>
      </c>
      <c r="J129" s="36" t="str">
        <f>E24</f>
        <v>Ing. Tereza Synková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0.32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11" customFormat="1" ht="29.28" customHeight="1">
      <c r="A131" s="207"/>
      <c r="B131" s="208"/>
      <c r="C131" s="209" t="s">
        <v>139</v>
      </c>
      <c r="D131" s="210" t="s">
        <v>61</v>
      </c>
      <c r="E131" s="210" t="s">
        <v>57</v>
      </c>
      <c r="F131" s="210" t="s">
        <v>58</v>
      </c>
      <c r="G131" s="210" t="s">
        <v>140</v>
      </c>
      <c r="H131" s="210" t="s">
        <v>141</v>
      </c>
      <c r="I131" s="210" t="s">
        <v>142</v>
      </c>
      <c r="J131" s="210" t="s">
        <v>119</v>
      </c>
      <c r="K131" s="211" t="s">
        <v>143</v>
      </c>
      <c r="L131" s="212"/>
      <c r="M131" s="100" t="s">
        <v>1</v>
      </c>
      <c r="N131" s="101" t="s">
        <v>40</v>
      </c>
      <c r="O131" s="101" t="s">
        <v>144</v>
      </c>
      <c r="P131" s="101" t="s">
        <v>145</v>
      </c>
      <c r="Q131" s="101" t="s">
        <v>146</v>
      </c>
      <c r="R131" s="101" t="s">
        <v>147</v>
      </c>
      <c r="S131" s="101" t="s">
        <v>148</v>
      </c>
      <c r="T131" s="102" t="s">
        <v>149</v>
      </c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</row>
    <row r="132" s="2" customFormat="1" ht="22.8" customHeight="1">
      <c r="A132" s="38"/>
      <c r="B132" s="39"/>
      <c r="C132" s="107" t="s">
        <v>150</v>
      </c>
      <c r="D132" s="40"/>
      <c r="E132" s="40"/>
      <c r="F132" s="40"/>
      <c r="G132" s="40"/>
      <c r="H132" s="40"/>
      <c r="I132" s="40"/>
      <c r="J132" s="213">
        <f>BK132</f>
        <v>0</v>
      </c>
      <c r="K132" s="40"/>
      <c r="L132" s="44"/>
      <c r="M132" s="103"/>
      <c r="N132" s="214"/>
      <c r="O132" s="104"/>
      <c r="P132" s="215">
        <f>P133+P136+P182</f>
        <v>0</v>
      </c>
      <c r="Q132" s="104"/>
      <c r="R132" s="215">
        <f>R133+R136+R182</f>
        <v>101.14352049999999</v>
      </c>
      <c r="S132" s="104"/>
      <c r="T132" s="216">
        <f>T133+T136+T182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75</v>
      </c>
      <c r="AU132" s="17" t="s">
        <v>121</v>
      </c>
      <c r="BK132" s="217">
        <f>BK133+BK136+BK182</f>
        <v>0</v>
      </c>
    </row>
    <row r="133" s="12" customFormat="1" ht="25.92" customHeight="1">
      <c r="A133" s="12"/>
      <c r="B133" s="218"/>
      <c r="C133" s="219"/>
      <c r="D133" s="220" t="s">
        <v>75</v>
      </c>
      <c r="E133" s="221" t="s">
        <v>151</v>
      </c>
      <c r="F133" s="221" t="s">
        <v>152</v>
      </c>
      <c r="G133" s="219"/>
      <c r="H133" s="219"/>
      <c r="I133" s="222"/>
      <c r="J133" s="223">
        <f>BK133</f>
        <v>0</v>
      </c>
      <c r="K133" s="219"/>
      <c r="L133" s="224"/>
      <c r="M133" s="225"/>
      <c r="N133" s="226"/>
      <c r="O133" s="226"/>
      <c r="P133" s="227">
        <f>P134</f>
        <v>0</v>
      </c>
      <c r="Q133" s="226"/>
      <c r="R133" s="227">
        <f>R134</f>
        <v>0</v>
      </c>
      <c r="S133" s="226"/>
      <c r="T133" s="228">
        <f>T134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9" t="s">
        <v>84</v>
      </c>
      <c r="AT133" s="230" t="s">
        <v>75</v>
      </c>
      <c r="AU133" s="230" t="s">
        <v>76</v>
      </c>
      <c r="AY133" s="229" t="s">
        <v>153</v>
      </c>
      <c r="BK133" s="231">
        <f>BK134</f>
        <v>0</v>
      </c>
    </row>
    <row r="134" s="12" customFormat="1" ht="22.8" customHeight="1">
      <c r="A134" s="12"/>
      <c r="B134" s="218"/>
      <c r="C134" s="219"/>
      <c r="D134" s="220" t="s">
        <v>75</v>
      </c>
      <c r="E134" s="232" t="s">
        <v>198</v>
      </c>
      <c r="F134" s="232" t="s">
        <v>885</v>
      </c>
      <c r="G134" s="219"/>
      <c r="H134" s="219"/>
      <c r="I134" s="222"/>
      <c r="J134" s="233">
        <f>BK134</f>
        <v>0</v>
      </c>
      <c r="K134" s="219"/>
      <c r="L134" s="224"/>
      <c r="M134" s="225"/>
      <c r="N134" s="226"/>
      <c r="O134" s="226"/>
      <c r="P134" s="227">
        <f>P135</f>
        <v>0</v>
      </c>
      <c r="Q134" s="226"/>
      <c r="R134" s="227">
        <f>R135</f>
        <v>0</v>
      </c>
      <c r="S134" s="226"/>
      <c r="T134" s="228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9" t="s">
        <v>84</v>
      </c>
      <c r="AT134" s="230" t="s">
        <v>75</v>
      </c>
      <c r="AU134" s="230" t="s">
        <v>84</v>
      </c>
      <c r="AY134" s="229" t="s">
        <v>153</v>
      </c>
      <c r="BK134" s="231">
        <f>BK135</f>
        <v>0</v>
      </c>
    </row>
    <row r="135" s="2" customFormat="1">
      <c r="A135" s="38"/>
      <c r="B135" s="39"/>
      <c r="C135" s="234" t="s">
        <v>84</v>
      </c>
      <c r="D135" s="234" t="s">
        <v>155</v>
      </c>
      <c r="E135" s="235" t="s">
        <v>886</v>
      </c>
      <c r="F135" s="236" t="s">
        <v>887</v>
      </c>
      <c r="G135" s="237" t="s">
        <v>888</v>
      </c>
      <c r="H135" s="238">
        <v>4</v>
      </c>
      <c r="I135" s="239"/>
      <c r="J135" s="240">
        <f>ROUND(I135*H135,2)</f>
        <v>0</v>
      </c>
      <c r="K135" s="236" t="s">
        <v>159</v>
      </c>
      <c r="L135" s="44"/>
      <c r="M135" s="241" t="s">
        <v>1</v>
      </c>
      <c r="N135" s="242" t="s">
        <v>41</v>
      </c>
      <c r="O135" s="91"/>
      <c r="P135" s="243">
        <f>O135*H135</f>
        <v>0</v>
      </c>
      <c r="Q135" s="243">
        <v>0</v>
      </c>
      <c r="R135" s="243">
        <f>Q135*H135</f>
        <v>0</v>
      </c>
      <c r="S135" s="243">
        <v>0</v>
      </c>
      <c r="T135" s="244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45" t="s">
        <v>160</v>
      </c>
      <c r="AT135" s="245" t="s">
        <v>155</v>
      </c>
      <c r="AU135" s="245" t="s">
        <v>86</v>
      </c>
      <c r="AY135" s="17" t="s">
        <v>153</v>
      </c>
      <c r="BE135" s="246">
        <f>IF(N135="základní",J135,0)</f>
        <v>0</v>
      </c>
      <c r="BF135" s="246">
        <f>IF(N135="snížená",J135,0)</f>
        <v>0</v>
      </c>
      <c r="BG135" s="246">
        <f>IF(N135="zákl. přenesená",J135,0)</f>
        <v>0</v>
      </c>
      <c r="BH135" s="246">
        <f>IF(N135="sníž. přenesená",J135,0)</f>
        <v>0</v>
      </c>
      <c r="BI135" s="246">
        <f>IF(N135="nulová",J135,0)</f>
        <v>0</v>
      </c>
      <c r="BJ135" s="17" t="s">
        <v>84</v>
      </c>
      <c r="BK135" s="246">
        <f>ROUND(I135*H135,2)</f>
        <v>0</v>
      </c>
      <c r="BL135" s="17" t="s">
        <v>160</v>
      </c>
      <c r="BM135" s="245" t="s">
        <v>889</v>
      </c>
    </row>
    <row r="136" s="12" customFormat="1" ht="25.92" customHeight="1">
      <c r="A136" s="12"/>
      <c r="B136" s="218"/>
      <c r="C136" s="219"/>
      <c r="D136" s="220" t="s">
        <v>75</v>
      </c>
      <c r="E136" s="221" t="s">
        <v>199</v>
      </c>
      <c r="F136" s="221" t="s">
        <v>890</v>
      </c>
      <c r="G136" s="219"/>
      <c r="H136" s="219"/>
      <c r="I136" s="222"/>
      <c r="J136" s="223">
        <f>BK136</f>
        <v>0</v>
      </c>
      <c r="K136" s="219"/>
      <c r="L136" s="224"/>
      <c r="M136" s="225"/>
      <c r="N136" s="226"/>
      <c r="O136" s="226"/>
      <c r="P136" s="227">
        <f>P137+P160</f>
        <v>0</v>
      </c>
      <c r="Q136" s="226"/>
      <c r="R136" s="227">
        <f>R137+R160</f>
        <v>101.14352049999999</v>
      </c>
      <c r="S136" s="226"/>
      <c r="T136" s="228">
        <f>T137+T160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9" t="s">
        <v>165</v>
      </c>
      <c r="AT136" s="230" t="s">
        <v>75</v>
      </c>
      <c r="AU136" s="230" t="s">
        <v>76</v>
      </c>
      <c r="AY136" s="229" t="s">
        <v>153</v>
      </c>
      <c r="BK136" s="231">
        <f>BK137+BK160</f>
        <v>0</v>
      </c>
    </row>
    <row r="137" s="12" customFormat="1" ht="22.8" customHeight="1">
      <c r="A137" s="12"/>
      <c r="B137" s="218"/>
      <c r="C137" s="219"/>
      <c r="D137" s="220" t="s">
        <v>75</v>
      </c>
      <c r="E137" s="232" t="s">
        <v>891</v>
      </c>
      <c r="F137" s="232" t="s">
        <v>892</v>
      </c>
      <c r="G137" s="219"/>
      <c r="H137" s="219"/>
      <c r="I137" s="222"/>
      <c r="J137" s="233">
        <f>BK137</f>
        <v>0</v>
      </c>
      <c r="K137" s="219"/>
      <c r="L137" s="224"/>
      <c r="M137" s="225"/>
      <c r="N137" s="226"/>
      <c r="O137" s="226"/>
      <c r="P137" s="227">
        <f>SUM(P138:P159)</f>
        <v>0</v>
      </c>
      <c r="Q137" s="226"/>
      <c r="R137" s="227">
        <f>SUM(R138:R159)</f>
        <v>1.8687770000000001</v>
      </c>
      <c r="S137" s="226"/>
      <c r="T137" s="228">
        <f>SUM(T138:T159)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9" t="s">
        <v>165</v>
      </c>
      <c r="AT137" s="230" t="s">
        <v>75</v>
      </c>
      <c r="AU137" s="230" t="s">
        <v>84</v>
      </c>
      <c r="AY137" s="229" t="s">
        <v>153</v>
      </c>
      <c r="BK137" s="231">
        <f>SUM(BK138:BK159)</f>
        <v>0</v>
      </c>
    </row>
    <row r="138" s="2" customFormat="1">
      <c r="A138" s="38"/>
      <c r="B138" s="39"/>
      <c r="C138" s="234" t="s">
        <v>86</v>
      </c>
      <c r="D138" s="234" t="s">
        <v>155</v>
      </c>
      <c r="E138" s="235" t="s">
        <v>893</v>
      </c>
      <c r="F138" s="236" t="s">
        <v>894</v>
      </c>
      <c r="G138" s="237" t="s">
        <v>158</v>
      </c>
      <c r="H138" s="238">
        <v>13</v>
      </c>
      <c r="I138" s="239"/>
      <c r="J138" s="240">
        <f>ROUND(I138*H138,2)</f>
        <v>0</v>
      </c>
      <c r="K138" s="236" t="s">
        <v>159</v>
      </c>
      <c r="L138" s="44"/>
      <c r="M138" s="241" t="s">
        <v>1</v>
      </c>
      <c r="N138" s="242" t="s">
        <v>41</v>
      </c>
      <c r="O138" s="91"/>
      <c r="P138" s="243">
        <f>O138*H138</f>
        <v>0</v>
      </c>
      <c r="Q138" s="243">
        <v>0</v>
      </c>
      <c r="R138" s="243">
        <f>Q138*H138</f>
        <v>0</v>
      </c>
      <c r="S138" s="243">
        <v>0</v>
      </c>
      <c r="T138" s="24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45" t="s">
        <v>462</v>
      </c>
      <c r="AT138" s="245" t="s">
        <v>155</v>
      </c>
      <c r="AU138" s="245" t="s">
        <v>86</v>
      </c>
      <c r="AY138" s="17" t="s">
        <v>153</v>
      </c>
      <c r="BE138" s="246">
        <f>IF(N138="základní",J138,0)</f>
        <v>0</v>
      </c>
      <c r="BF138" s="246">
        <f>IF(N138="snížená",J138,0)</f>
        <v>0</v>
      </c>
      <c r="BG138" s="246">
        <f>IF(N138="zákl. přenesená",J138,0)</f>
        <v>0</v>
      </c>
      <c r="BH138" s="246">
        <f>IF(N138="sníž. přenesená",J138,0)</f>
        <v>0</v>
      </c>
      <c r="BI138" s="246">
        <f>IF(N138="nulová",J138,0)</f>
        <v>0</v>
      </c>
      <c r="BJ138" s="17" t="s">
        <v>84</v>
      </c>
      <c r="BK138" s="246">
        <f>ROUND(I138*H138,2)</f>
        <v>0</v>
      </c>
      <c r="BL138" s="17" t="s">
        <v>462</v>
      </c>
      <c r="BM138" s="245" t="s">
        <v>895</v>
      </c>
    </row>
    <row r="139" s="2" customFormat="1">
      <c r="A139" s="38"/>
      <c r="B139" s="39"/>
      <c r="C139" s="270" t="s">
        <v>165</v>
      </c>
      <c r="D139" s="270" t="s">
        <v>199</v>
      </c>
      <c r="E139" s="271" t="s">
        <v>896</v>
      </c>
      <c r="F139" s="272" t="s">
        <v>897</v>
      </c>
      <c r="G139" s="273" t="s">
        <v>158</v>
      </c>
      <c r="H139" s="274">
        <v>11</v>
      </c>
      <c r="I139" s="275"/>
      <c r="J139" s="276">
        <f>ROUND(I139*H139,2)</f>
        <v>0</v>
      </c>
      <c r="K139" s="272" t="s">
        <v>1</v>
      </c>
      <c r="L139" s="277"/>
      <c r="M139" s="278" t="s">
        <v>1</v>
      </c>
      <c r="N139" s="279" t="s">
        <v>41</v>
      </c>
      <c r="O139" s="91"/>
      <c r="P139" s="243">
        <f>O139*H139</f>
        <v>0</v>
      </c>
      <c r="Q139" s="243">
        <v>0</v>
      </c>
      <c r="R139" s="243">
        <f>Q139*H139</f>
        <v>0</v>
      </c>
      <c r="S139" s="243">
        <v>0</v>
      </c>
      <c r="T139" s="244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45" t="s">
        <v>869</v>
      </c>
      <c r="AT139" s="245" t="s">
        <v>199</v>
      </c>
      <c r="AU139" s="245" t="s">
        <v>86</v>
      </c>
      <c r="AY139" s="17" t="s">
        <v>153</v>
      </c>
      <c r="BE139" s="246">
        <f>IF(N139="základní",J139,0)</f>
        <v>0</v>
      </c>
      <c r="BF139" s="246">
        <f>IF(N139="snížená",J139,0)</f>
        <v>0</v>
      </c>
      <c r="BG139" s="246">
        <f>IF(N139="zákl. přenesená",J139,0)</f>
        <v>0</v>
      </c>
      <c r="BH139" s="246">
        <f>IF(N139="sníž. přenesená",J139,0)</f>
        <v>0</v>
      </c>
      <c r="BI139" s="246">
        <f>IF(N139="nulová",J139,0)</f>
        <v>0</v>
      </c>
      <c r="BJ139" s="17" t="s">
        <v>84</v>
      </c>
      <c r="BK139" s="246">
        <f>ROUND(I139*H139,2)</f>
        <v>0</v>
      </c>
      <c r="BL139" s="17" t="s">
        <v>869</v>
      </c>
      <c r="BM139" s="245" t="s">
        <v>898</v>
      </c>
    </row>
    <row r="140" s="2" customFormat="1">
      <c r="A140" s="38"/>
      <c r="B140" s="39"/>
      <c r="C140" s="270" t="s">
        <v>160</v>
      </c>
      <c r="D140" s="270" t="s">
        <v>199</v>
      </c>
      <c r="E140" s="271" t="s">
        <v>899</v>
      </c>
      <c r="F140" s="272" t="s">
        <v>900</v>
      </c>
      <c r="G140" s="273" t="s">
        <v>158</v>
      </c>
      <c r="H140" s="274">
        <v>2</v>
      </c>
      <c r="I140" s="275"/>
      <c r="J140" s="276">
        <f>ROUND(I140*H140,2)</f>
        <v>0</v>
      </c>
      <c r="K140" s="272" t="s">
        <v>1</v>
      </c>
      <c r="L140" s="277"/>
      <c r="M140" s="278" t="s">
        <v>1</v>
      </c>
      <c r="N140" s="279" t="s">
        <v>41</v>
      </c>
      <c r="O140" s="91"/>
      <c r="P140" s="243">
        <f>O140*H140</f>
        <v>0</v>
      </c>
      <c r="Q140" s="243">
        <v>0</v>
      </c>
      <c r="R140" s="243">
        <f>Q140*H140</f>
        <v>0</v>
      </c>
      <c r="S140" s="243">
        <v>0</v>
      </c>
      <c r="T140" s="244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45" t="s">
        <v>869</v>
      </c>
      <c r="AT140" s="245" t="s">
        <v>199</v>
      </c>
      <c r="AU140" s="245" t="s">
        <v>86</v>
      </c>
      <c r="AY140" s="17" t="s">
        <v>153</v>
      </c>
      <c r="BE140" s="246">
        <f>IF(N140="základní",J140,0)</f>
        <v>0</v>
      </c>
      <c r="BF140" s="246">
        <f>IF(N140="snížená",J140,0)</f>
        <v>0</v>
      </c>
      <c r="BG140" s="246">
        <f>IF(N140="zákl. přenesená",J140,0)</f>
        <v>0</v>
      </c>
      <c r="BH140" s="246">
        <f>IF(N140="sníž. přenesená",J140,0)</f>
        <v>0</v>
      </c>
      <c r="BI140" s="246">
        <f>IF(N140="nulová",J140,0)</f>
        <v>0</v>
      </c>
      <c r="BJ140" s="17" t="s">
        <v>84</v>
      </c>
      <c r="BK140" s="246">
        <f>ROUND(I140*H140,2)</f>
        <v>0</v>
      </c>
      <c r="BL140" s="17" t="s">
        <v>869</v>
      </c>
      <c r="BM140" s="245" t="s">
        <v>901</v>
      </c>
    </row>
    <row r="141" s="2" customFormat="1">
      <c r="A141" s="38"/>
      <c r="B141" s="39"/>
      <c r="C141" s="234" t="s">
        <v>173</v>
      </c>
      <c r="D141" s="234" t="s">
        <v>155</v>
      </c>
      <c r="E141" s="235" t="s">
        <v>902</v>
      </c>
      <c r="F141" s="236" t="s">
        <v>903</v>
      </c>
      <c r="G141" s="237" t="s">
        <v>158</v>
      </c>
      <c r="H141" s="238">
        <v>13</v>
      </c>
      <c r="I141" s="239"/>
      <c r="J141" s="240">
        <f>ROUND(I141*H141,2)</f>
        <v>0</v>
      </c>
      <c r="K141" s="236" t="s">
        <v>159</v>
      </c>
      <c r="L141" s="44"/>
      <c r="M141" s="241" t="s">
        <v>1</v>
      </c>
      <c r="N141" s="242" t="s">
        <v>41</v>
      </c>
      <c r="O141" s="91"/>
      <c r="P141" s="243">
        <f>O141*H141</f>
        <v>0</v>
      </c>
      <c r="Q141" s="243">
        <v>0</v>
      </c>
      <c r="R141" s="243">
        <f>Q141*H141</f>
        <v>0</v>
      </c>
      <c r="S141" s="243">
        <v>0</v>
      </c>
      <c r="T141" s="244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45" t="s">
        <v>462</v>
      </c>
      <c r="AT141" s="245" t="s">
        <v>155</v>
      </c>
      <c r="AU141" s="245" t="s">
        <v>86</v>
      </c>
      <c r="AY141" s="17" t="s">
        <v>153</v>
      </c>
      <c r="BE141" s="246">
        <f>IF(N141="základní",J141,0)</f>
        <v>0</v>
      </c>
      <c r="BF141" s="246">
        <f>IF(N141="snížená",J141,0)</f>
        <v>0</v>
      </c>
      <c r="BG141" s="246">
        <f>IF(N141="zákl. přenesená",J141,0)</f>
        <v>0</v>
      </c>
      <c r="BH141" s="246">
        <f>IF(N141="sníž. přenesená",J141,0)</f>
        <v>0</v>
      </c>
      <c r="BI141" s="246">
        <f>IF(N141="nulová",J141,0)</f>
        <v>0</v>
      </c>
      <c r="BJ141" s="17" t="s">
        <v>84</v>
      </c>
      <c r="BK141" s="246">
        <f>ROUND(I141*H141,2)</f>
        <v>0</v>
      </c>
      <c r="BL141" s="17" t="s">
        <v>462</v>
      </c>
      <c r="BM141" s="245" t="s">
        <v>904</v>
      </c>
    </row>
    <row r="142" s="13" customFormat="1">
      <c r="A142" s="13"/>
      <c r="B142" s="247"/>
      <c r="C142" s="248"/>
      <c r="D142" s="249" t="s">
        <v>177</v>
      </c>
      <c r="E142" s="250" t="s">
        <v>1</v>
      </c>
      <c r="F142" s="251" t="s">
        <v>219</v>
      </c>
      <c r="G142" s="248"/>
      <c r="H142" s="252">
        <v>13</v>
      </c>
      <c r="I142" s="253"/>
      <c r="J142" s="248"/>
      <c r="K142" s="248"/>
      <c r="L142" s="254"/>
      <c r="M142" s="255"/>
      <c r="N142" s="256"/>
      <c r="O142" s="256"/>
      <c r="P142" s="256"/>
      <c r="Q142" s="256"/>
      <c r="R142" s="256"/>
      <c r="S142" s="256"/>
      <c r="T142" s="25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8" t="s">
        <v>177</v>
      </c>
      <c r="AU142" s="258" t="s">
        <v>86</v>
      </c>
      <c r="AV142" s="13" t="s">
        <v>86</v>
      </c>
      <c r="AW142" s="13" t="s">
        <v>32</v>
      </c>
      <c r="AX142" s="13" t="s">
        <v>84</v>
      </c>
      <c r="AY142" s="258" t="s">
        <v>153</v>
      </c>
    </row>
    <row r="143" s="2" customFormat="1" ht="16.5" customHeight="1">
      <c r="A143" s="38"/>
      <c r="B143" s="39"/>
      <c r="C143" s="270" t="s">
        <v>180</v>
      </c>
      <c r="D143" s="270" t="s">
        <v>199</v>
      </c>
      <c r="E143" s="271" t="s">
        <v>905</v>
      </c>
      <c r="F143" s="272" t="s">
        <v>906</v>
      </c>
      <c r="G143" s="273" t="s">
        <v>158</v>
      </c>
      <c r="H143" s="274">
        <v>13</v>
      </c>
      <c r="I143" s="275"/>
      <c r="J143" s="276">
        <f>ROUND(I143*H143,2)</f>
        <v>0</v>
      </c>
      <c r="K143" s="272" t="s">
        <v>1</v>
      </c>
      <c r="L143" s="277"/>
      <c r="M143" s="278" t="s">
        <v>1</v>
      </c>
      <c r="N143" s="279" t="s">
        <v>41</v>
      </c>
      <c r="O143" s="91"/>
      <c r="P143" s="243">
        <f>O143*H143</f>
        <v>0</v>
      </c>
      <c r="Q143" s="243">
        <v>0.091999999999999998</v>
      </c>
      <c r="R143" s="243">
        <f>Q143*H143</f>
        <v>1.196</v>
      </c>
      <c r="S143" s="243">
        <v>0</v>
      </c>
      <c r="T143" s="244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45" t="s">
        <v>869</v>
      </c>
      <c r="AT143" s="245" t="s">
        <v>199</v>
      </c>
      <c r="AU143" s="245" t="s">
        <v>86</v>
      </c>
      <c r="AY143" s="17" t="s">
        <v>153</v>
      </c>
      <c r="BE143" s="246">
        <f>IF(N143="základní",J143,0)</f>
        <v>0</v>
      </c>
      <c r="BF143" s="246">
        <f>IF(N143="snížená",J143,0)</f>
        <v>0</v>
      </c>
      <c r="BG143" s="246">
        <f>IF(N143="zákl. přenesená",J143,0)</f>
        <v>0</v>
      </c>
      <c r="BH143" s="246">
        <f>IF(N143="sníž. přenesená",J143,0)</f>
        <v>0</v>
      </c>
      <c r="BI143" s="246">
        <f>IF(N143="nulová",J143,0)</f>
        <v>0</v>
      </c>
      <c r="BJ143" s="17" t="s">
        <v>84</v>
      </c>
      <c r="BK143" s="246">
        <f>ROUND(I143*H143,2)</f>
        <v>0</v>
      </c>
      <c r="BL143" s="17" t="s">
        <v>869</v>
      </c>
      <c r="BM143" s="245" t="s">
        <v>907</v>
      </c>
    </row>
    <row r="144" s="2" customFormat="1">
      <c r="A144" s="38"/>
      <c r="B144" s="39"/>
      <c r="C144" s="234" t="s">
        <v>189</v>
      </c>
      <c r="D144" s="234" t="s">
        <v>155</v>
      </c>
      <c r="E144" s="235" t="s">
        <v>908</v>
      </c>
      <c r="F144" s="236" t="s">
        <v>909</v>
      </c>
      <c r="G144" s="237" t="s">
        <v>158</v>
      </c>
      <c r="H144" s="238">
        <v>13</v>
      </c>
      <c r="I144" s="239"/>
      <c r="J144" s="240">
        <f>ROUND(I144*H144,2)</f>
        <v>0</v>
      </c>
      <c r="K144" s="236" t="s">
        <v>159</v>
      </c>
      <c r="L144" s="44"/>
      <c r="M144" s="241" t="s">
        <v>1</v>
      </c>
      <c r="N144" s="242" t="s">
        <v>41</v>
      </c>
      <c r="O144" s="91"/>
      <c r="P144" s="243">
        <f>O144*H144</f>
        <v>0</v>
      </c>
      <c r="Q144" s="243">
        <v>0</v>
      </c>
      <c r="R144" s="243">
        <f>Q144*H144</f>
        <v>0</v>
      </c>
      <c r="S144" s="243">
        <v>0</v>
      </c>
      <c r="T144" s="244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45" t="s">
        <v>462</v>
      </c>
      <c r="AT144" s="245" t="s">
        <v>155</v>
      </c>
      <c r="AU144" s="245" t="s">
        <v>86</v>
      </c>
      <c r="AY144" s="17" t="s">
        <v>153</v>
      </c>
      <c r="BE144" s="246">
        <f>IF(N144="základní",J144,0)</f>
        <v>0</v>
      </c>
      <c r="BF144" s="246">
        <f>IF(N144="snížená",J144,0)</f>
        <v>0</v>
      </c>
      <c r="BG144" s="246">
        <f>IF(N144="zákl. přenesená",J144,0)</f>
        <v>0</v>
      </c>
      <c r="BH144" s="246">
        <f>IF(N144="sníž. přenesená",J144,0)</f>
        <v>0</v>
      </c>
      <c r="BI144" s="246">
        <f>IF(N144="nulová",J144,0)</f>
        <v>0</v>
      </c>
      <c r="BJ144" s="17" t="s">
        <v>84</v>
      </c>
      <c r="BK144" s="246">
        <f>ROUND(I144*H144,2)</f>
        <v>0</v>
      </c>
      <c r="BL144" s="17" t="s">
        <v>462</v>
      </c>
      <c r="BM144" s="245" t="s">
        <v>910</v>
      </c>
    </row>
    <row r="145" s="2" customFormat="1" ht="33" customHeight="1">
      <c r="A145" s="38"/>
      <c r="B145" s="39"/>
      <c r="C145" s="270" t="s">
        <v>194</v>
      </c>
      <c r="D145" s="270" t="s">
        <v>199</v>
      </c>
      <c r="E145" s="271" t="s">
        <v>911</v>
      </c>
      <c r="F145" s="272" t="s">
        <v>912</v>
      </c>
      <c r="G145" s="273" t="s">
        <v>158</v>
      </c>
      <c r="H145" s="274">
        <v>13</v>
      </c>
      <c r="I145" s="275"/>
      <c r="J145" s="276">
        <f>ROUND(I145*H145,2)</f>
        <v>0</v>
      </c>
      <c r="K145" s="272" t="s">
        <v>159</v>
      </c>
      <c r="L145" s="277"/>
      <c r="M145" s="278" t="s">
        <v>1</v>
      </c>
      <c r="N145" s="279" t="s">
        <v>41</v>
      </c>
      <c r="O145" s="91"/>
      <c r="P145" s="243">
        <f>O145*H145</f>
        <v>0</v>
      </c>
      <c r="Q145" s="243">
        <v>0.0287</v>
      </c>
      <c r="R145" s="243">
        <f>Q145*H145</f>
        <v>0.37309999999999999</v>
      </c>
      <c r="S145" s="243">
        <v>0</v>
      </c>
      <c r="T145" s="244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45" t="s">
        <v>869</v>
      </c>
      <c r="AT145" s="245" t="s">
        <v>199</v>
      </c>
      <c r="AU145" s="245" t="s">
        <v>86</v>
      </c>
      <c r="AY145" s="17" t="s">
        <v>153</v>
      </c>
      <c r="BE145" s="246">
        <f>IF(N145="základní",J145,0)</f>
        <v>0</v>
      </c>
      <c r="BF145" s="246">
        <f>IF(N145="snížená",J145,0)</f>
        <v>0</v>
      </c>
      <c r="BG145" s="246">
        <f>IF(N145="zákl. přenesená",J145,0)</f>
        <v>0</v>
      </c>
      <c r="BH145" s="246">
        <f>IF(N145="sníž. přenesená",J145,0)</f>
        <v>0</v>
      </c>
      <c r="BI145" s="246">
        <f>IF(N145="nulová",J145,0)</f>
        <v>0</v>
      </c>
      <c r="BJ145" s="17" t="s">
        <v>84</v>
      </c>
      <c r="BK145" s="246">
        <f>ROUND(I145*H145,2)</f>
        <v>0</v>
      </c>
      <c r="BL145" s="17" t="s">
        <v>869</v>
      </c>
      <c r="BM145" s="245" t="s">
        <v>913</v>
      </c>
    </row>
    <row r="146" s="2" customFormat="1" ht="16.5" customHeight="1">
      <c r="A146" s="38"/>
      <c r="B146" s="39"/>
      <c r="C146" s="234" t="s">
        <v>198</v>
      </c>
      <c r="D146" s="234" t="s">
        <v>155</v>
      </c>
      <c r="E146" s="235" t="s">
        <v>914</v>
      </c>
      <c r="F146" s="236" t="s">
        <v>915</v>
      </c>
      <c r="G146" s="237" t="s">
        <v>158</v>
      </c>
      <c r="H146" s="238">
        <v>13</v>
      </c>
      <c r="I146" s="239"/>
      <c r="J146" s="240">
        <f>ROUND(I146*H146,2)</f>
        <v>0</v>
      </c>
      <c r="K146" s="236" t="s">
        <v>159</v>
      </c>
      <c r="L146" s="44"/>
      <c r="M146" s="241" t="s">
        <v>1</v>
      </c>
      <c r="N146" s="242" t="s">
        <v>41</v>
      </c>
      <c r="O146" s="91"/>
      <c r="P146" s="243">
        <f>O146*H146</f>
        <v>0</v>
      </c>
      <c r="Q146" s="243">
        <v>0</v>
      </c>
      <c r="R146" s="243">
        <f>Q146*H146</f>
        <v>0</v>
      </c>
      <c r="S146" s="243">
        <v>0</v>
      </c>
      <c r="T146" s="244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45" t="s">
        <v>462</v>
      </c>
      <c r="AT146" s="245" t="s">
        <v>155</v>
      </c>
      <c r="AU146" s="245" t="s">
        <v>86</v>
      </c>
      <c r="AY146" s="17" t="s">
        <v>153</v>
      </c>
      <c r="BE146" s="246">
        <f>IF(N146="základní",J146,0)</f>
        <v>0</v>
      </c>
      <c r="BF146" s="246">
        <f>IF(N146="snížená",J146,0)</f>
        <v>0</v>
      </c>
      <c r="BG146" s="246">
        <f>IF(N146="zákl. přenesená",J146,0)</f>
        <v>0</v>
      </c>
      <c r="BH146" s="246">
        <f>IF(N146="sníž. přenesená",J146,0)</f>
        <v>0</v>
      </c>
      <c r="BI146" s="246">
        <f>IF(N146="nulová",J146,0)</f>
        <v>0</v>
      </c>
      <c r="BJ146" s="17" t="s">
        <v>84</v>
      </c>
      <c r="BK146" s="246">
        <f>ROUND(I146*H146,2)</f>
        <v>0</v>
      </c>
      <c r="BL146" s="17" t="s">
        <v>462</v>
      </c>
      <c r="BM146" s="245" t="s">
        <v>916</v>
      </c>
    </row>
    <row r="147" s="2" customFormat="1">
      <c r="A147" s="38"/>
      <c r="B147" s="39"/>
      <c r="C147" s="270" t="s">
        <v>204</v>
      </c>
      <c r="D147" s="270" t="s">
        <v>199</v>
      </c>
      <c r="E147" s="271" t="s">
        <v>917</v>
      </c>
      <c r="F147" s="272" t="s">
        <v>918</v>
      </c>
      <c r="G147" s="273" t="s">
        <v>158</v>
      </c>
      <c r="H147" s="274">
        <v>13</v>
      </c>
      <c r="I147" s="275"/>
      <c r="J147" s="276">
        <f>ROUND(I147*H147,2)</f>
        <v>0</v>
      </c>
      <c r="K147" s="272" t="s">
        <v>1</v>
      </c>
      <c r="L147" s="277"/>
      <c r="M147" s="278" t="s">
        <v>1</v>
      </c>
      <c r="N147" s="279" t="s">
        <v>41</v>
      </c>
      <c r="O147" s="91"/>
      <c r="P147" s="243">
        <f>O147*H147</f>
        <v>0</v>
      </c>
      <c r="Q147" s="243">
        <v>0</v>
      </c>
      <c r="R147" s="243">
        <f>Q147*H147</f>
        <v>0</v>
      </c>
      <c r="S147" s="243">
        <v>0</v>
      </c>
      <c r="T147" s="244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45" t="s">
        <v>869</v>
      </c>
      <c r="AT147" s="245" t="s">
        <v>199</v>
      </c>
      <c r="AU147" s="245" t="s">
        <v>86</v>
      </c>
      <c r="AY147" s="17" t="s">
        <v>153</v>
      </c>
      <c r="BE147" s="246">
        <f>IF(N147="základní",J147,0)</f>
        <v>0</v>
      </c>
      <c r="BF147" s="246">
        <f>IF(N147="snížená",J147,0)</f>
        <v>0</v>
      </c>
      <c r="BG147" s="246">
        <f>IF(N147="zákl. přenesená",J147,0)</f>
        <v>0</v>
      </c>
      <c r="BH147" s="246">
        <f>IF(N147="sníž. přenesená",J147,0)</f>
        <v>0</v>
      </c>
      <c r="BI147" s="246">
        <f>IF(N147="nulová",J147,0)</f>
        <v>0</v>
      </c>
      <c r="BJ147" s="17" t="s">
        <v>84</v>
      </c>
      <c r="BK147" s="246">
        <f>ROUND(I147*H147,2)</f>
        <v>0</v>
      </c>
      <c r="BL147" s="17" t="s">
        <v>869</v>
      </c>
      <c r="BM147" s="245" t="s">
        <v>919</v>
      </c>
    </row>
    <row r="148" s="2" customFormat="1">
      <c r="A148" s="38"/>
      <c r="B148" s="39"/>
      <c r="C148" s="234" t="s">
        <v>208</v>
      </c>
      <c r="D148" s="234" t="s">
        <v>155</v>
      </c>
      <c r="E148" s="235" t="s">
        <v>920</v>
      </c>
      <c r="F148" s="236" t="s">
        <v>921</v>
      </c>
      <c r="G148" s="237" t="s">
        <v>171</v>
      </c>
      <c r="H148" s="238">
        <v>217</v>
      </c>
      <c r="I148" s="239"/>
      <c r="J148" s="240">
        <f>ROUND(I148*H148,2)</f>
        <v>0</v>
      </c>
      <c r="K148" s="236" t="s">
        <v>159</v>
      </c>
      <c r="L148" s="44"/>
      <c r="M148" s="241" t="s">
        <v>1</v>
      </c>
      <c r="N148" s="242" t="s">
        <v>41</v>
      </c>
      <c r="O148" s="91"/>
      <c r="P148" s="243">
        <f>O148*H148</f>
        <v>0</v>
      </c>
      <c r="Q148" s="243">
        <v>0</v>
      </c>
      <c r="R148" s="243">
        <f>Q148*H148</f>
        <v>0</v>
      </c>
      <c r="S148" s="243">
        <v>0</v>
      </c>
      <c r="T148" s="244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45" t="s">
        <v>462</v>
      </c>
      <c r="AT148" s="245" t="s">
        <v>155</v>
      </c>
      <c r="AU148" s="245" t="s">
        <v>86</v>
      </c>
      <c r="AY148" s="17" t="s">
        <v>153</v>
      </c>
      <c r="BE148" s="246">
        <f>IF(N148="základní",J148,0)</f>
        <v>0</v>
      </c>
      <c r="BF148" s="246">
        <f>IF(N148="snížená",J148,0)</f>
        <v>0</v>
      </c>
      <c r="BG148" s="246">
        <f>IF(N148="zákl. přenesená",J148,0)</f>
        <v>0</v>
      </c>
      <c r="BH148" s="246">
        <f>IF(N148="sníž. přenesená",J148,0)</f>
        <v>0</v>
      </c>
      <c r="BI148" s="246">
        <f>IF(N148="nulová",J148,0)</f>
        <v>0</v>
      </c>
      <c r="BJ148" s="17" t="s">
        <v>84</v>
      </c>
      <c r="BK148" s="246">
        <f>ROUND(I148*H148,2)</f>
        <v>0</v>
      </c>
      <c r="BL148" s="17" t="s">
        <v>462</v>
      </c>
      <c r="BM148" s="245" t="s">
        <v>922</v>
      </c>
    </row>
    <row r="149" s="2" customFormat="1" ht="16.5" customHeight="1">
      <c r="A149" s="38"/>
      <c r="B149" s="39"/>
      <c r="C149" s="270" t="s">
        <v>214</v>
      </c>
      <c r="D149" s="270" t="s">
        <v>199</v>
      </c>
      <c r="E149" s="271" t="s">
        <v>923</v>
      </c>
      <c r="F149" s="272" t="s">
        <v>924</v>
      </c>
      <c r="G149" s="273" t="s">
        <v>263</v>
      </c>
      <c r="H149" s="274">
        <v>214.83000000000001</v>
      </c>
      <c r="I149" s="275"/>
      <c r="J149" s="276">
        <f>ROUND(I149*H149,2)</f>
        <v>0</v>
      </c>
      <c r="K149" s="272" t="s">
        <v>159</v>
      </c>
      <c r="L149" s="277"/>
      <c r="M149" s="278" t="s">
        <v>1</v>
      </c>
      <c r="N149" s="279" t="s">
        <v>41</v>
      </c>
      <c r="O149" s="91"/>
      <c r="P149" s="243">
        <f>O149*H149</f>
        <v>0</v>
      </c>
      <c r="Q149" s="243">
        <v>0.001</v>
      </c>
      <c r="R149" s="243">
        <f>Q149*H149</f>
        <v>0.21483000000000002</v>
      </c>
      <c r="S149" s="243">
        <v>0</v>
      </c>
      <c r="T149" s="244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45" t="s">
        <v>869</v>
      </c>
      <c r="AT149" s="245" t="s">
        <v>199</v>
      </c>
      <c r="AU149" s="245" t="s">
        <v>86</v>
      </c>
      <c r="AY149" s="17" t="s">
        <v>153</v>
      </c>
      <c r="BE149" s="246">
        <f>IF(N149="základní",J149,0)</f>
        <v>0</v>
      </c>
      <c r="BF149" s="246">
        <f>IF(N149="snížená",J149,0)</f>
        <v>0</v>
      </c>
      <c r="BG149" s="246">
        <f>IF(N149="zákl. přenesená",J149,0)</f>
        <v>0</v>
      </c>
      <c r="BH149" s="246">
        <f>IF(N149="sníž. přenesená",J149,0)</f>
        <v>0</v>
      </c>
      <c r="BI149" s="246">
        <f>IF(N149="nulová",J149,0)</f>
        <v>0</v>
      </c>
      <c r="BJ149" s="17" t="s">
        <v>84</v>
      </c>
      <c r="BK149" s="246">
        <f>ROUND(I149*H149,2)</f>
        <v>0</v>
      </c>
      <c r="BL149" s="17" t="s">
        <v>869</v>
      </c>
      <c r="BM149" s="245" t="s">
        <v>925</v>
      </c>
    </row>
    <row r="150" s="13" customFormat="1">
      <c r="A150" s="13"/>
      <c r="B150" s="247"/>
      <c r="C150" s="248"/>
      <c r="D150" s="249" t="s">
        <v>177</v>
      </c>
      <c r="E150" s="248"/>
      <c r="F150" s="251" t="s">
        <v>926</v>
      </c>
      <c r="G150" s="248"/>
      <c r="H150" s="252">
        <v>214.83000000000001</v>
      </c>
      <c r="I150" s="253"/>
      <c r="J150" s="248"/>
      <c r="K150" s="248"/>
      <c r="L150" s="254"/>
      <c r="M150" s="255"/>
      <c r="N150" s="256"/>
      <c r="O150" s="256"/>
      <c r="P150" s="256"/>
      <c r="Q150" s="256"/>
      <c r="R150" s="256"/>
      <c r="S150" s="256"/>
      <c r="T150" s="25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8" t="s">
        <v>177</v>
      </c>
      <c r="AU150" s="258" t="s">
        <v>86</v>
      </c>
      <c r="AV150" s="13" t="s">
        <v>86</v>
      </c>
      <c r="AW150" s="13" t="s">
        <v>4</v>
      </c>
      <c r="AX150" s="13" t="s">
        <v>84</v>
      </c>
      <c r="AY150" s="258" t="s">
        <v>153</v>
      </c>
    </row>
    <row r="151" s="2" customFormat="1">
      <c r="A151" s="38"/>
      <c r="B151" s="39"/>
      <c r="C151" s="234" t="s">
        <v>219</v>
      </c>
      <c r="D151" s="234" t="s">
        <v>155</v>
      </c>
      <c r="E151" s="235" t="s">
        <v>927</v>
      </c>
      <c r="F151" s="236" t="s">
        <v>928</v>
      </c>
      <c r="G151" s="237" t="s">
        <v>171</v>
      </c>
      <c r="H151" s="238">
        <v>217</v>
      </c>
      <c r="I151" s="239"/>
      <c r="J151" s="240">
        <f>ROUND(I151*H151,2)</f>
        <v>0</v>
      </c>
      <c r="K151" s="236" t="s">
        <v>159</v>
      </c>
      <c r="L151" s="44"/>
      <c r="M151" s="241" t="s">
        <v>1</v>
      </c>
      <c r="N151" s="242" t="s">
        <v>41</v>
      </c>
      <c r="O151" s="91"/>
      <c r="P151" s="243">
        <f>O151*H151</f>
        <v>0</v>
      </c>
      <c r="Q151" s="243">
        <v>0</v>
      </c>
      <c r="R151" s="243">
        <f>Q151*H151</f>
        <v>0</v>
      </c>
      <c r="S151" s="243">
        <v>0</v>
      </c>
      <c r="T151" s="244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45" t="s">
        <v>462</v>
      </c>
      <c r="AT151" s="245" t="s">
        <v>155</v>
      </c>
      <c r="AU151" s="245" t="s">
        <v>86</v>
      </c>
      <c r="AY151" s="17" t="s">
        <v>153</v>
      </c>
      <c r="BE151" s="246">
        <f>IF(N151="základní",J151,0)</f>
        <v>0</v>
      </c>
      <c r="BF151" s="246">
        <f>IF(N151="snížená",J151,0)</f>
        <v>0</v>
      </c>
      <c r="BG151" s="246">
        <f>IF(N151="zákl. přenesená",J151,0)</f>
        <v>0</v>
      </c>
      <c r="BH151" s="246">
        <f>IF(N151="sníž. přenesená",J151,0)</f>
        <v>0</v>
      </c>
      <c r="BI151" s="246">
        <f>IF(N151="nulová",J151,0)</f>
        <v>0</v>
      </c>
      <c r="BJ151" s="17" t="s">
        <v>84</v>
      </c>
      <c r="BK151" s="246">
        <f>ROUND(I151*H151,2)</f>
        <v>0</v>
      </c>
      <c r="BL151" s="17" t="s">
        <v>462</v>
      </c>
      <c r="BM151" s="245" t="s">
        <v>929</v>
      </c>
    </row>
    <row r="152" s="2" customFormat="1">
      <c r="A152" s="38"/>
      <c r="B152" s="39"/>
      <c r="C152" s="270" t="s">
        <v>224</v>
      </c>
      <c r="D152" s="270" t="s">
        <v>199</v>
      </c>
      <c r="E152" s="271" t="s">
        <v>930</v>
      </c>
      <c r="F152" s="272" t="s">
        <v>931</v>
      </c>
      <c r="G152" s="273" t="s">
        <v>171</v>
      </c>
      <c r="H152" s="274">
        <v>249.55000000000001</v>
      </c>
      <c r="I152" s="275"/>
      <c r="J152" s="276">
        <f>ROUND(I152*H152,2)</f>
        <v>0</v>
      </c>
      <c r="K152" s="272" t="s">
        <v>159</v>
      </c>
      <c r="L152" s="277"/>
      <c r="M152" s="278" t="s">
        <v>1</v>
      </c>
      <c r="N152" s="279" t="s">
        <v>41</v>
      </c>
      <c r="O152" s="91"/>
      <c r="P152" s="243">
        <f>O152*H152</f>
        <v>0</v>
      </c>
      <c r="Q152" s="243">
        <v>0.00034000000000000002</v>
      </c>
      <c r="R152" s="243">
        <f>Q152*H152</f>
        <v>0.084847000000000006</v>
      </c>
      <c r="S152" s="243">
        <v>0</v>
      </c>
      <c r="T152" s="244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45" t="s">
        <v>869</v>
      </c>
      <c r="AT152" s="245" t="s">
        <v>199</v>
      </c>
      <c r="AU152" s="245" t="s">
        <v>86</v>
      </c>
      <c r="AY152" s="17" t="s">
        <v>153</v>
      </c>
      <c r="BE152" s="246">
        <f>IF(N152="základní",J152,0)</f>
        <v>0</v>
      </c>
      <c r="BF152" s="246">
        <f>IF(N152="snížená",J152,0)</f>
        <v>0</v>
      </c>
      <c r="BG152" s="246">
        <f>IF(N152="zákl. přenesená",J152,0)</f>
        <v>0</v>
      </c>
      <c r="BH152" s="246">
        <f>IF(N152="sníž. přenesená",J152,0)</f>
        <v>0</v>
      </c>
      <c r="BI152" s="246">
        <f>IF(N152="nulová",J152,0)</f>
        <v>0</v>
      </c>
      <c r="BJ152" s="17" t="s">
        <v>84</v>
      </c>
      <c r="BK152" s="246">
        <f>ROUND(I152*H152,2)</f>
        <v>0</v>
      </c>
      <c r="BL152" s="17" t="s">
        <v>869</v>
      </c>
      <c r="BM152" s="245" t="s">
        <v>932</v>
      </c>
    </row>
    <row r="153" s="13" customFormat="1">
      <c r="A153" s="13"/>
      <c r="B153" s="247"/>
      <c r="C153" s="248"/>
      <c r="D153" s="249" t="s">
        <v>177</v>
      </c>
      <c r="E153" s="248"/>
      <c r="F153" s="251" t="s">
        <v>933</v>
      </c>
      <c r="G153" s="248"/>
      <c r="H153" s="252">
        <v>249.55000000000001</v>
      </c>
      <c r="I153" s="253"/>
      <c r="J153" s="248"/>
      <c r="K153" s="248"/>
      <c r="L153" s="254"/>
      <c r="M153" s="255"/>
      <c r="N153" s="256"/>
      <c r="O153" s="256"/>
      <c r="P153" s="256"/>
      <c r="Q153" s="256"/>
      <c r="R153" s="256"/>
      <c r="S153" s="256"/>
      <c r="T153" s="25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8" t="s">
        <v>177</v>
      </c>
      <c r="AU153" s="258" t="s">
        <v>86</v>
      </c>
      <c r="AV153" s="13" t="s">
        <v>86</v>
      </c>
      <c r="AW153" s="13" t="s">
        <v>4</v>
      </c>
      <c r="AX153" s="13" t="s">
        <v>84</v>
      </c>
      <c r="AY153" s="258" t="s">
        <v>153</v>
      </c>
    </row>
    <row r="154" s="2" customFormat="1" ht="16.5" customHeight="1">
      <c r="A154" s="38"/>
      <c r="B154" s="39"/>
      <c r="C154" s="234" t="s">
        <v>8</v>
      </c>
      <c r="D154" s="234" t="s">
        <v>155</v>
      </c>
      <c r="E154" s="235" t="s">
        <v>934</v>
      </c>
      <c r="F154" s="236" t="s">
        <v>935</v>
      </c>
      <c r="G154" s="237" t="s">
        <v>936</v>
      </c>
      <c r="H154" s="238">
        <v>1</v>
      </c>
      <c r="I154" s="239"/>
      <c r="J154" s="240">
        <f>ROUND(I154*H154,2)</f>
        <v>0</v>
      </c>
      <c r="K154" s="236" t="s">
        <v>1</v>
      </c>
      <c r="L154" s="44"/>
      <c r="M154" s="241" t="s">
        <v>1</v>
      </c>
      <c r="N154" s="242" t="s">
        <v>41</v>
      </c>
      <c r="O154" s="91"/>
      <c r="P154" s="243">
        <f>O154*H154</f>
        <v>0</v>
      </c>
      <c r="Q154" s="243">
        <v>0</v>
      </c>
      <c r="R154" s="243">
        <f>Q154*H154</f>
        <v>0</v>
      </c>
      <c r="S154" s="243">
        <v>0</v>
      </c>
      <c r="T154" s="24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45" t="s">
        <v>160</v>
      </c>
      <c r="AT154" s="245" t="s">
        <v>155</v>
      </c>
      <c r="AU154" s="245" t="s">
        <v>86</v>
      </c>
      <c r="AY154" s="17" t="s">
        <v>153</v>
      </c>
      <c r="BE154" s="246">
        <f>IF(N154="základní",J154,0)</f>
        <v>0</v>
      </c>
      <c r="BF154" s="246">
        <f>IF(N154="snížená",J154,0)</f>
        <v>0</v>
      </c>
      <c r="BG154" s="246">
        <f>IF(N154="zákl. přenesená",J154,0)</f>
        <v>0</v>
      </c>
      <c r="BH154" s="246">
        <f>IF(N154="sníž. přenesená",J154,0)</f>
        <v>0</v>
      </c>
      <c r="BI154" s="246">
        <f>IF(N154="nulová",J154,0)</f>
        <v>0</v>
      </c>
      <c r="BJ154" s="17" t="s">
        <v>84</v>
      </c>
      <c r="BK154" s="246">
        <f>ROUND(I154*H154,2)</f>
        <v>0</v>
      </c>
      <c r="BL154" s="17" t="s">
        <v>160</v>
      </c>
      <c r="BM154" s="245" t="s">
        <v>937</v>
      </c>
    </row>
    <row r="155" s="2" customFormat="1" ht="16.5" customHeight="1">
      <c r="A155" s="38"/>
      <c r="B155" s="39"/>
      <c r="C155" s="234" t="s">
        <v>231</v>
      </c>
      <c r="D155" s="234" t="s">
        <v>155</v>
      </c>
      <c r="E155" s="235" t="s">
        <v>938</v>
      </c>
      <c r="F155" s="236" t="s">
        <v>939</v>
      </c>
      <c r="G155" s="237" t="s">
        <v>171</v>
      </c>
      <c r="H155" s="238">
        <v>340</v>
      </c>
      <c r="I155" s="239"/>
      <c r="J155" s="240">
        <f>ROUND(I155*H155,2)</f>
        <v>0</v>
      </c>
      <c r="K155" s="236" t="s">
        <v>1</v>
      </c>
      <c r="L155" s="44"/>
      <c r="M155" s="241" t="s">
        <v>1</v>
      </c>
      <c r="N155" s="242" t="s">
        <v>41</v>
      </c>
      <c r="O155" s="91"/>
      <c r="P155" s="243">
        <f>O155*H155</f>
        <v>0</v>
      </c>
      <c r="Q155" s="243">
        <v>0</v>
      </c>
      <c r="R155" s="243">
        <f>Q155*H155</f>
        <v>0</v>
      </c>
      <c r="S155" s="243">
        <v>0</v>
      </c>
      <c r="T155" s="244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45" t="s">
        <v>160</v>
      </c>
      <c r="AT155" s="245" t="s">
        <v>155</v>
      </c>
      <c r="AU155" s="245" t="s">
        <v>86</v>
      </c>
      <c r="AY155" s="17" t="s">
        <v>153</v>
      </c>
      <c r="BE155" s="246">
        <f>IF(N155="základní",J155,0)</f>
        <v>0</v>
      </c>
      <c r="BF155" s="246">
        <f>IF(N155="snížená",J155,0)</f>
        <v>0</v>
      </c>
      <c r="BG155" s="246">
        <f>IF(N155="zákl. přenesená",J155,0)</f>
        <v>0</v>
      </c>
      <c r="BH155" s="246">
        <f>IF(N155="sníž. přenesená",J155,0)</f>
        <v>0</v>
      </c>
      <c r="BI155" s="246">
        <f>IF(N155="nulová",J155,0)</f>
        <v>0</v>
      </c>
      <c r="BJ155" s="17" t="s">
        <v>84</v>
      </c>
      <c r="BK155" s="246">
        <f>ROUND(I155*H155,2)</f>
        <v>0</v>
      </c>
      <c r="BL155" s="17" t="s">
        <v>160</v>
      </c>
      <c r="BM155" s="245" t="s">
        <v>940</v>
      </c>
    </row>
    <row r="156" s="2" customFormat="1" ht="16.5" customHeight="1">
      <c r="A156" s="38"/>
      <c r="B156" s="39"/>
      <c r="C156" s="234" t="s">
        <v>237</v>
      </c>
      <c r="D156" s="234" t="s">
        <v>155</v>
      </c>
      <c r="E156" s="235" t="s">
        <v>941</v>
      </c>
      <c r="F156" s="236" t="s">
        <v>942</v>
      </c>
      <c r="G156" s="237" t="s">
        <v>936</v>
      </c>
      <c r="H156" s="238">
        <v>10</v>
      </c>
      <c r="I156" s="239"/>
      <c r="J156" s="240">
        <f>ROUND(I156*H156,2)</f>
        <v>0</v>
      </c>
      <c r="K156" s="236" t="s">
        <v>1</v>
      </c>
      <c r="L156" s="44"/>
      <c r="M156" s="241" t="s">
        <v>1</v>
      </c>
      <c r="N156" s="242" t="s">
        <v>41</v>
      </c>
      <c r="O156" s="91"/>
      <c r="P156" s="243">
        <f>O156*H156</f>
        <v>0</v>
      </c>
      <c r="Q156" s="243">
        <v>0</v>
      </c>
      <c r="R156" s="243">
        <f>Q156*H156</f>
        <v>0</v>
      </c>
      <c r="S156" s="243">
        <v>0</v>
      </c>
      <c r="T156" s="244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45" t="s">
        <v>160</v>
      </c>
      <c r="AT156" s="245" t="s">
        <v>155</v>
      </c>
      <c r="AU156" s="245" t="s">
        <v>86</v>
      </c>
      <c r="AY156" s="17" t="s">
        <v>153</v>
      </c>
      <c r="BE156" s="246">
        <f>IF(N156="základní",J156,0)</f>
        <v>0</v>
      </c>
      <c r="BF156" s="246">
        <f>IF(N156="snížená",J156,0)</f>
        <v>0</v>
      </c>
      <c r="BG156" s="246">
        <f>IF(N156="zákl. přenesená",J156,0)</f>
        <v>0</v>
      </c>
      <c r="BH156" s="246">
        <f>IF(N156="sníž. přenesená",J156,0)</f>
        <v>0</v>
      </c>
      <c r="BI156" s="246">
        <f>IF(N156="nulová",J156,0)</f>
        <v>0</v>
      </c>
      <c r="BJ156" s="17" t="s">
        <v>84</v>
      </c>
      <c r="BK156" s="246">
        <f>ROUND(I156*H156,2)</f>
        <v>0</v>
      </c>
      <c r="BL156" s="17" t="s">
        <v>160</v>
      </c>
      <c r="BM156" s="245" t="s">
        <v>943</v>
      </c>
    </row>
    <row r="157" s="2" customFormat="1" ht="16.5" customHeight="1">
      <c r="A157" s="38"/>
      <c r="B157" s="39"/>
      <c r="C157" s="234" t="s">
        <v>242</v>
      </c>
      <c r="D157" s="234" t="s">
        <v>155</v>
      </c>
      <c r="E157" s="235" t="s">
        <v>944</v>
      </c>
      <c r="F157" s="236" t="s">
        <v>945</v>
      </c>
      <c r="G157" s="237" t="s">
        <v>936</v>
      </c>
      <c r="H157" s="238">
        <v>4</v>
      </c>
      <c r="I157" s="239"/>
      <c r="J157" s="240">
        <f>ROUND(I157*H157,2)</f>
        <v>0</v>
      </c>
      <c r="K157" s="236" t="s">
        <v>1</v>
      </c>
      <c r="L157" s="44"/>
      <c r="M157" s="241" t="s">
        <v>1</v>
      </c>
      <c r="N157" s="242" t="s">
        <v>41</v>
      </c>
      <c r="O157" s="91"/>
      <c r="P157" s="243">
        <f>O157*H157</f>
        <v>0</v>
      </c>
      <c r="Q157" s="243">
        <v>0</v>
      </c>
      <c r="R157" s="243">
        <f>Q157*H157</f>
        <v>0</v>
      </c>
      <c r="S157" s="243">
        <v>0</v>
      </c>
      <c r="T157" s="244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45" t="s">
        <v>160</v>
      </c>
      <c r="AT157" s="245" t="s">
        <v>155</v>
      </c>
      <c r="AU157" s="245" t="s">
        <v>86</v>
      </c>
      <c r="AY157" s="17" t="s">
        <v>153</v>
      </c>
      <c r="BE157" s="246">
        <f>IF(N157="základní",J157,0)</f>
        <v>0</v>
      </c>
      <c r="BF157" s="246">
        <f>IF(N157="snížená",J157,0)</f>
        <v>0</v>
      </c>
      <c r="BG157" s="246">
        <f>IF(N157="zákl. přenesená",J157,0)</f>
        <v>0</v>
      </c>
      <c r="BH157" s="246">
        <f>IF(N157="sníž. přenesená",J157,0)</f>
        <v>0</v>
      </c>
      <c r="BI157" s="246">
        <f>IF(N157="nulová",J157,0)</f>
        <v>0</v>
      </c>
      <c r="BJ157" s="17" t="s">
        <v>84</v>
      </c>
      <c r="BK157" s="246">
        <f>ROUND(I157*H157,2)</f>
        <v>0</v>
      </c>
      <c r="BL157" s="17" t="s">
        <v>160</v>
      </c>
      <c r="BM157" s="245" t="s">
        <v>946</v>
      </c>
    </row>
    <row r="158" s="2" customFormat="1" ht="24.15" customHeight="1">
      <c r="A158" s="38"/>
      <c r="B158" s="39"/>
      <c r="C158" s="234" t="s">
        <v>247</v>
      </c>
      <c r="D158" s="234" t="s">
        <v>155</v>
      </c>
      <c r="E158" s="235" t="s">
        <v>947</v>
      </c>
      <c r="F158" s="236" t="s">
        <v>948</v>
      </c>
      <c r="G158" s="237" t="s">
        <v>949</v>
      </c>
      <c r="H158" s="238">
        <v>7</v>
      </c>
      <c r="I158" s="239"/>
      <c r="J158" s="240">
        <f>ROUND(I158*H158,2)</f>
        <v>0</v>
      </c>
      <c r="K158" s="236" t="s">
        <v>1</v>
      </c>
      <c r="L158" s="44"/>
      <c r="M158" s="241" t="s">
        <v>1</v>
      </c>
      <c r="N158" s="242" t="s">
        <v>41</v>
      </c>
      <c r="O158" s="91"/>
      <c r="P158" s="243">
        <f>O158*H158</f>
        <v>0</v>
      </c>
      <c r="Q158" s="243">
        <v>0</v>
      </c>
      <c r="R158" s="243">
        <f>Q158*H158</f>
        <v>0</v>
      </c>
      <c r="S158" s="243">
        <v>0</v>
      </c>
      <c r="T158" s="244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45" t="s">
        <v>160</v>
      </c>
      <c r="AT158" s="245" t="s">
        <v>155</v>
      </c>
      <c r="AU158" s="245" t="s">
        <v>86</v>
      </c>
      <c r="AY158" s="17" t="s">
        <v>153</v>
      </c>
      <c r="BE158" s="246">
        <f>IF(N158="základní",J158,0)</f>
        <v>0</v>
      </c>
      <c r="BF158" s="246">
        <f>IF(N158="snížená",J158,0)</f>
        <v>0</v>
      </c>
      <c r="BG158" s="246">
        <f>IF(N158="zákl. přenesená",J158,0)</f>
        <v>0</v>
      </c>
      <c r="BH158" s="246">
        <f>IF(N158="sníž. přenesená",J158,0)</f>
        <v>0</v>
      </c>
      <c r="BI158" s="246">
        <f>IF(N158="nulová",J158,0)</f>
        <v>0</v>
      </c>
      <c r="BJ158" s="17" t="s">
        <v>84</v>
      </c>
      <c r="BK158" s="246">
        <f>ROUND(I158*H158,2)</f>
        <v>0</v>
      </c>
      <c r="BL158" s="17" t="s">
        <v>160</v>
      </c>
      <c r="BM158" s="245" t="s">
        <v>950</v>
      </c>
    </row>
    <row r="159" s="2" customFormat="1" ht="16.5" customHeight="1">
      <c r="A159" s="38"/>
      <c r="B159" s="39"/>
      <c r="C159" s="234" t="s">
        <v>252</v>
      </c>
      <c r="D159" s="234" t="s">
        <v>155</v>
      </c>
      <c r="E159" s="235" t="s">
        <v>951</v>
      </c>
      <c r="F159" s="236" t="s">
        <v>952</v>
      </c>
      <c r="G159" s="237" t="s">
        <v>936</v>
      </c>
      <c r="H159" s="238">
        <v>1</v>
      </c>
      <c r="I159" s="239"/>
      <c r="J159" s="240">
        <f>ROUND(I159*H159,2)</f>
        <v>0</v>
      </c>
      <c r="K159" s="236" t="s">
        <v>1</v>
      </c>
      <c r="L159" s="44"/>
      <c r="M159" s="241" t="s">
        <v>1</v>
      </c>
      <c r="N159" s="242" t="s">
        <v>41</v>
      </c>
      <c r="O159" s="91"/>
      <c r="P159" s="243">
        <f>O159*H159</f>
        <v>0</v>
      </c>
      <c r="Q159" s="243">
        <v>0</v>
      </c>
      <c r="R159" s="243">
        <f>Q159*H159</f>
        <v>0</v>
      </c>
      <c r="S159" s="243">
        <v>0</v>
      </c>
      <c r="T159" s="244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45" t="s">
        <v>160</v>
      </c>
      <c r="AT159" s="245" t="s">
        <v>155</v>
      </c>
      <c r="AU159" s="245" t="s">
        <v>86</v>
      </c>
      <c r="AY159" s="17" t="s">
        <v>153</v>
      </c>
      <c r="BE159" s="246">
        <f>IF(N159="základní",J159,0)</f>
        <v>0</v>
      </c>
      <c r="BF159" s="246">
        <f>IF(N159="snížená",J159,0)</f>
        <v>0</v>
      </c>
      <c r="BG159" s="246">
        <f>IF(N159="zákl. přenesená",J159,0)</f>
        <v>0</v>
      </c>
      <c r="BH159" s="246">
        <f>IF(N159="sníž. přenesená",J159,0)</f>
        <v>0</v>
      </c>
      <c r="BI159" s="246">
        <f>IF(N159="nulová",J159,0)</f>
        <v>0</v>
      </c>
      <c r="BJ159" s="17" t="s">
        <v>84</v>
      </c>
      <c r="BK159" s="246">
        <f>ROUND(I159*H159,2)</f>
        <v>0</v>
      </c>
      <c r="BL159" s="17" t="s">
        <v>160</v>
      </c>
      <c r="BM159" s="245" t="s">
        <v>953</v>
      </c>
    </row>
    <row r="160" s="12" customFormat="1" ht="22.8" customHeight="1">
      <c r="A160" s="12"/>
      <c r="B160" s="218"/>
      <c r="C160" s="219"/>
      <c r="D160" s="220" t="s">
        <v>75</v>
      </c>
      <c r="E160" s="232" t="s">
        <v>954</v>
      </c>
      <c r="F160" s="232" t="s">
        <v>955</v>
      </c>
      <c r="G160" s="219"/>
      <c r="H160" s="219"/>
      <c r="I160" s="222"/>
      <c r="J160" s="233">
        <f>BK160</f>
        <v>0</v>
      </c>
      <c r="K160" s="219"/>
      <c r="L160" s="224"/>
      <c r="M160" s="225"/>
      <c r="N160" s="226"/>
      <c r="O160" s="226"/>
      <c r="P160" s="227">
        <f>SUM(P161:P181)</f>
        <v>0</v>
      </c>
      <c r="Q160" s="226"/>
      <c r="R160" s="227">
        <f>SUM(R161:R181)</f>
        <v>99.2747435</v>
      </c>
      <c r="S160" s="226"/>
      <c r="T160" s="228">
        <f>SUM(T161:T181)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9" t="s">
        <v>165</v>
      </c>
      <c r="AT160" s="230" t="s">
        <v>75</v>
      </c>
      <c r="AU160" s="230" t="s">
        <v>84</v>
      </c>
      <c r="AY160" s="229" t="s">
        <v>153</v>
      </c>
      <c r="BK160" s="231">
        <f>SUM(BK161:BK181)</f>
        <v>0</v>
      </c>
    </row>
    <row r="161" s="2" customFormat="1" ht="16.5" customHeight="1">
      <c r="A161" s="38"/>
      <c r="B161" s="39"/>
      <c r="C161" s="234" t="s">
        <v>7</v>
      </c>
      <c r="D161" s="234" t="s">
        <v>155</v>
      </c>
      <c r="E161" s="235" t="s">
        <v>956</v>
      </c>
      <c r="F161" s="236" t="s">
        <v>957</v>
      </c>
      <c r="G161" s="237" t="s">
        <v>958</v>
      </c>
      <c r="H161" s="238">
        <v>5</v>
      </c>
      <c r="I161" s="239"/>
      <c r="J161" s="240">
        <f>ROUND(I161*H161,2)</f>
        <v>0</v>
      </c>
      <c r="K161" s="236" t="s">
        <v>1</v>
      </c>
      <c r="L161" s="44"/>
      <c r="M161" s="241" t="s">
        <v>1</v>
      </c>
      <c r="N161" s="242" t="s">
        <v>41</v>
      </c>
      <c r="O161" s="91"/>
      <c r="P161" s="243">
        <f>O161*H161</f>
        <v>0</v>
      </c>
      <c r="Q161" s="243">
        <v>0</v>
      </c>
      <c r="R161" s="243">
        <f>Q161*H161</f>
        <v>0</v>
      </c>
      <c r="S161" s="243">
        <v>0</v>
      </c>
      <c r="T161" s="244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45" t="s">
        <v>160</v>
      </c>
      <c r="AT161" s="245" t="s">
        <v>155</v>
      </c>
      <c r="AU161" s="245" t="s">
        <v>86</v>
      </c>
      <c r="AY161" s="17" t="s">
        <v>153</v>
      </c>
      <c r="BE161" s="246">
        <f>IF(N161="základní",J161,0)</f>
        <v>0</v>
      </c>
      <c r="BF161" s="246">
        <f>IF(N161="snížená",J161,0)</f>
        <v>0</v>
      </c>
      <c r="BG161" s="246">
        <f>IF(N161="zákl. přenesená",J161,0)</f>
        <v>0</v>
      </c>
      <c r="BH161" s="246">
        <f>IF(N161="sníž. přenesená",J161,0)</f>
        <v>0</v>
      </c>
      <c r="BI161" s="246">
        <f>IF(N161="nulová",J161,0)</f>
        <v>0</v>
      </c>
      <c r="BJ161" s="17" t="s">
        <v>84</v>
      </c>
      <c r="BK161" s="246">
        <f>ROUND(I161*H161,2)</f>
        <v>0</v>
      </c>
      <c r="BL161" s="17" t="s">
        <v>160</v>
      </c>
      <c r="BM161" s="245" t="s">
        <v>959</v>
      </c>
    </row>
    <row r="162" s="2" customFormat="1" ht="24.15" customHeight="1">
      <c r="A162" s="38"/>
      <c r="B162" s="39"/>
      <c r="C162" s="234" t="s">
        <v>260</v>
      </c>
      <c r="D162" s="234" t="s">
        <v>155</v>
      </c>
      <c r="E162" s="235" t="s">
        <v>960</v>
      </c>
      <c r="F162" s="236" t="s">
        <v>961</v>
      </c>
      <c r="G162" s="237" t="s">
        <v>949</v>
      </c>
      <c r="H162" s="238">
        <v>1</v>
      </c>
      <c r="I162" s="239"/>
      <c r="J162" s="240">
        <f>ROUND(I162*H162,2)</f>
        <v>0</v>
      </c>
      <c r="K162" s="236" t="s">
        <v>1</v>
      </c>
      <c r="L162" s="44"/>
      <c r="M162" s="241" t="s">
        <v>1</v>
      </c>
      <c r="N162" s="242" t="s">
        <v>41</v>
      </c>
      <c r="O162" s="91"/>
      <c r="P162" s="243">
        <f>O162*H162</f>
        <v>0</v>
      </c>
      <c r="Q162" s="243">
        <v>0</v>
      </c>
      <c r="R162" s="243">
        <f>Q162*H162</f>
        <v>0</v>
      </c>
      <c r="S162" s="243">
        <v>0</v>
      </c>
      <c r="T162" s="244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45" t="s">
        <v>160</v>
      </c>
      <c r="AT162" s="245" t="s">
        <v>155</v>
      </c>
      <c r="AU162" s="245" t="s">
        <v>86</v>
      </c>
      <c r="AY162" s="17" t="s">
        <v>153</v>
      </c>
      <c r="BE162" s="246">
        <f>IF(N162="základní",J162,0)</f>
        <v>0</v>
      </c>
      <c r="BF162" s="246">
        <f>IF(N162="snížená",J162,0)</f>
        <v>0</v>
      </c>
      <c r="BG162" s="246">
        <f>IF(N162="zákl. přenesená",J162,0)</f>
        <v>0</v>
      </c>
      <c r="BH162" s="246">
        <f>IF(N162="sníž. přenesená",J162,0)</f>
        <v>0</v>
      </c>
      <c r="BI162" s="246">
        <f>IF(N162="nulová",J162,0)</f>
        <v>0</v>
      </c>
      <c r="BJ162" s="17" t="s">
        <v>84</v>
      </c>
      <c r="BK162" s="246">
        <f>ROUND(I162*H162,2)</f>
        <v>0</v>
      </c>
      <c r="BL162" s="17" t="s">
        <v>160</v>
      </c>
      <c r="BM162" s="245" t="s">
        <v>962</v>
      </c>
    </row>
    <row r="163" s="2" customFormat="1">
      <c r="A163" s="38"/>
      <c r="B163" s="39"/>
      <c r="C163" s="234" t="s">
        <v>266</v>
      </c>
      <c r="D163" s="234" t="s">
        <v>155</v>
      </c>
      <c r="E163" s="235" t="s">
        <v>963</v>
      </c>
      <c r="F163" s="236" t="s">
        <v>964</v>
      </c>
      <c r="G163" s="237" t="s">
        <v>949</v>
      </c>
      <c r="H163" s="238">
        <v>1</v>
      </c>
      <c r="I163" s="239"/>
      <c r="J163" s="240">
        <f>ROUND(I163*H163,2)</f>
        <v>0</v>
      </c>
      <c r="K163" s="236" t="s">
        <v>1</v>
      </c>
      <c r="L163" s="44"/>
      <c r="M163" s="241" t="s">
        <v>1</v>
      </c>
      <c r="N163" s="242" t="s">
        <v>41</v>
      </c>
      <c r="O163" s="91"/>
      <c r="P163" s="243">
        <f>O163*H163</f>
        <v>0</v>
      </c>
      <c r="Q163" s="243">
        <v>0</v>
      </c>
      <c r="R163" s="243">
        <f>Q163*H163</f>
        <v>0</v>
      </c>
      <c r="S163" s="243">
        <v>0</v>
      </c>
      <c r="T163" s="244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45" t="s">
        <v>160</v>
      </c>
      <c r="AT163" s="245" t="s">
        <v>155</v>
      </c>
      <c r="AU163" s="245" t="s">
        <v>86</v>
      </c>
      <c r="AY163" s="17" t="s">
        <v>153</v>
      </c>
      <c r="BE163" s="246">
        <f>IF(N163="základní",J163,0)</f>
        <v>0</v>
      </c>
      <c r="BF163" s="246">
        <f>IF(N163="snížená",J163,0)</f>
        <v>0</v>
      </c>
      <c r="BG163" s="246">
        <f>IF(N163="zákl. přenesená",J163,0)</f>
        <v>0</v>
      </c>
      <c r="BH163" s="246">
        <f>IF(N163="sníž. přenesená",J163,0)</f>
        <v>0</v>
      </c>
      <c r="BI163" s="246">
        <f>IF(N163="nulová",J163,0)</f>
        <v>0</v>
      </c>
      <c r="BJ163" s="17" t="s">
        <v>84</v>
      </c>
      <c r="BK163" s="246">
        <f>ROUND(I163*H163,2)</f>
        <v>0</v>
      </c>
      <c r="BL163" s="17" t="s">
        <v>160</v>
      </c>
      <c r="BM163" s="245" t="s">
        <v>965</v>
      </c>
    </row>
    <row r="164" s="2" customFormat="1">
      <c r="A164" s="38"/>
      <c r="B164" s="39"/>
      <c r="C164" s="234" t="s">
        <v>270</v>
      </c>
      <c r="D164" s="234" t="s">
        <v>155</v>
      </c>
      <c r="E164" s="235" t="s">
        <v>966</v>
      </c>
      <c r="F164" s="236" t="s">
        <v>967</v>
      </c>
      <c r="G164" s="237" t="s">
        <v>183</v>
      </c>
      <c r="H164" s="238">
        <v>10.4</v>
      </c>
      <c r="I164" s="239"/>
      <c r="J164" s="240">
        <f>ROUND(I164*H164,2)</f>
        <v>0</v>
      </c>
      <c r="K164" s="236" t="s">
        <v>159</v>
      </c>
      <c r="L164" s="44"/>
      <c r="M164" s="241" t="s">
        <v>1</v>
      </c>
      <c r="N164" s="242" t="s">
        <v>41</v>
      </c>
      <c r="O164" s="91"/>
      <c r="P164" s="243">
        <f>O164*H164</f>
        <v>0</v>
      </c>
      <c r="Q164" s="243">
        <v>0</v>
      </c>
      <c r="R164" s="243">
        <f>Q164*H164</f>
        <v>0</v>
      </c>
      <c r="S164" s="243">
        <v>0</v>
      </c>
      <c r="T164" s="244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45" t="s">
        <v>462</v>
      </c>
      <c r="AT164" s="245" t="s">
        <v>155</v>
      </c>
      <c r="AU164" s="245" t="s">
        <v>86</v>
      </c>
      <c r="AY164" s="17" t="s">
        <v>153</v>
      </c>
      <c r="BE164" s="246">
        <f>IF(N164="základní",J164,0)</f>
        <v>0</v>
      </c>
      <c r="BF164" s="246">
        <f>IF(N164="snížená",J164,0)</f>
        <v>0</v>
      </c>
      <c r="BG164" s="246">
        <f>IF(N164="zákl. přenesená",J164,0)</f>
        <v>0</v>
      </c>
      <c r="BH164" s="246">
        <f>IF(N164="sníž. přenesená",J164,0)</f>
        <v>0</v>
      </c>
      <c r="BI164" s="246">
        <f>IF(N164="nulová",J164,0)</f>
        <v>0</v>
      </c>
      <c r="BJ164" s="17" t="s">
        <v>84</v>
      </c>
      <c r="BK164" s="246">
        <f>ROUND(I164*H164,2)</f>
        <v>0</v>
      </c>
      <c r="BL164" s="17" t="s">
        <v>462</v>
      </c>
      <c r="BM164" s="245" t="s">
        <v>968</v>
      </c>
    </row>
    <row r="165" s="13" customFormat="1">
      <c r="A165" s="13"/>
      <c r="B165" s="247"/>
      <c r="C165" s="248"/>
      <c r="D165" s="249" t="s">
        <v>177</v>
      </c>
      <c r="E165" s="250" t="s">
        <v>1</v>
      </c>
      <c r="F165" s="251" t="s">
        <v>969</v>
      </c>
      <c r="G165" s="248"/>
      <c r="H165" s="252">
        <v>10.4</v>
      </c>
      <c r="I165" s="253"/>
      <c r="J165" s="248"/>
      <c r="K165" s="248"/>
      <c r="L165" s="254"/>
      <c r="M165" s="255"/>
      <c r="N165" s="256"/>
      <c r="O165" s="256"/>
      <c r="P165" s="256"/>
      <c r="Q165" s="256"/>
      <c r="R165" s="256"/>
      <c r="S165" s="256"/>
      <c r="T165" s="25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8" t="s">
        <v>177</v>
      </c>
      <c r="AU165" s="258" t="s">
        <v>86</v>
      </c>
      <c r="AV165" s="13" t="s">
        <v>86</v>
      </c>
      <c r="AW165" s="13" t="s">
        <v>32</v>
      </c>
      <c r="AX165" s="13" t="s">
        <v>84</v>
      </c>
      <c r="AY165" s="258" t="s">
        <v>153</v>
      </c>
    </row>
    <row r="166" s="2" customFormat="1">
      <c r="A166" s="38"/>
      <c r="B166" s="39"/>
      <c r="C166" s="234" t="s">
        <v>274</v>
      </c>
      <c r="D166" s="234" t="s">
        <v>155</v>
      </c>
      <c r="E166" s="235" t="s">
        <v>970</v>
      </c>
      <c r="F166" s="236" t="s">
        <v>971</v>
      </c>
      <c r="G166" s="237" t="s">
        <v>183</v>
      </c>
      <c r="H166" s="238">
        <v>10.4</v>
      </c>
      <c r="I166" s="239"/>
      <c r="J166" s="240">
        <f>ROUND(I166*H166,2)</f>
        <v>0</v>
      </c>
      <c r="K166" s="236" t="s">
        <v>159</v>
      </c>
      <c r="L166" s="44"/>
      <c r="M166" s="241" t="s">
        <v>1</v>
      </c>
      <c r="N166" s="242" t="s">
        <v>41</v>
      </c>
      <c r="O166" s="91"/>
      <c r="P166" s="243">
        <f>O166*H166</f>
        <v>0</v>
      </c>
      <c r="Q166" s="243">
        <v>2.2563399999999998</v>
      </c>
      <c r="R166" s="243">
        <f>Q166*H166</f>
        <v>23.465935999999999</v>
      </c>
      <c r="S166" s="243">
        <v>0</v>
      </c>
      <c r="T166" s="244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45" t="s">
        <v>462</v>
      </c>
      <c r="AT166" s="245" t="s">
        <v>155</v>
      </c>
      <c r="AU166" s="245" t="s">
        <v>86</v>
      </c>
      <c r="AY166" s="17" t="s">
        <v>153</v>
      </c>
      <c r="BE166" s="246">
        <f>IF(N166="základní",J166,0)</f>
        <v>0</v>
      </c>
      <c r="BF166" s="246">
        <f>IF(N166="snížená",J166,0)</f>
        <v>0</v>
      </c>
      <c r="BG166" s="246">
        <f>IF(N166="zákl. přenesená",J166,0)</f>
        <v>0</v>
      </c>
      <c r="BH166" s="246">
        <f>IF(N166="sníž. přenesená",J166,0)</f>
        <v>0</v>
      </c>
      <c r="BI166" s="246">
        <f>IF(N166="nulová",J166,0)</f>
        <v>0</v>
      </c>
      <c r="BJ166" s="17" t="s">
        <v>84</v>
      </c>
      <c r="BK166" s="246">
        <f>ROUND(I166*H166,2)</f>
        <v>0</v>
      </c>
      <c r="BL166" s="17" t="s">
        <v>462</v>
      </c>
      <c r="BM166" s="245" t="s">
        <v>972</v>
      </c>
    </row>
    <row r="167" s="13" customFormat="1">
      <c r="A167" s="13"/>
      <c r="B167" s="247"/>
      <c r="C167" s="248"/>
      <c r="D167" s="249" t="s">
        <v>177</v>
      </c>
      <c r="E167" s="250" t="s">
        <v>1</v>
      </c>
      <c r="F167" s="251" t="s">
        <v>973</v>
      </c>
      <c r="G167" s="248"/>
      <c r="H167" s="252">
        <v>10.4</v>
      </c>
      <c r="I167" s="253"/>
      <c r="J167" s="248"/>
      <c r="K167" s="248"/>
      <c r="L167" s="254"/>
      <c r="M167" s="255"/>
      <c r="N167" s="256"/>
      <c r="O167" s="256"/>
      <c r="P167" s="256"/>
      <c r="Q167" s="256"/>
      <c r="R167" s="256"/>
      <c r="S167" s="256"/>
      <c r="T167" s="25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8" t="s">
        <v>177</v>
      </c>
      <c r="AU167" s="258" t="s">
        <v>86</v>
      </c>
      <c r="AV167" s="13" t="s">
        <v>86</v>
      </c>
      <c r="AW167" s="13" t="s">
        <v>32</v>
      </c>
      <c r="AX167" s="13" t="s">
        <v>76</v>
      </c>
      <c r="AY167" s="258" t="s">
        <v>153</v>
      </c>
    </row>
    <row r="168" s="14" customFormat="1">
      <c r="A168" s="14"/>
      <c r="B168" s="259"/>
      <c r="C168" s="260"/>
      <c r="D168" s="249" t="s">
        <v>177</v>
      </c>
      <c r="E168" s="261" t="s">
        <v>1</v>
      </c>
      <c r="F168" s="262" t="s">
        <v>179</v>
      </c>
      <c r="G168" s="260"/>
      <c r="H168" s="263">
        <v>10.4</v>
      </c>
      <c r="I168" s="264"/>
      <c r="J168" s="260"/>
      <c r="K168" s="260"/>
      <c r="L168" s="265"/>
      <c r="M168" s="266"/>
      <c r="N168" s="267"/>
      <c r="O168" s="267"/>
      <c r="P168" s="267"/>
      <c r="Q168" s="267"/>
      <c r="R168" s="267"/>
      <c r="S168" s="267"/>
      <c r="T168" s="268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9" t="s">
        <v>177</v>
      </c>
      <c r="AU168" s="269" t="s">
        <v>86</v>
      </c>
      <c r="AV168" s="14" t="s">
        <v>160</v>
      </c>
      <c r="AW168" s="14" t="s">
        <v>32</v>
      </c>
      <c r="AX168" s="14" t="s">
        <v>84</v>
      </c>
      <c r="AY168" s="269" t="s">
        <v>153</v>
      </c>
    </row>
    <row r="169" s="2" customFormat="1">
      <c r="A169" s="38"/>
      <c r="B169" s="39"/>
      <c r="C169" s="234" t="s">
        <v>278</v>
      </c>
      <c r="D169" s="234" t="s">
        <v>155</v>
      </c>
      <c r="E169" s="235" t="s">
        <v>974</v>
      </c>
      <c r="F169" s="236" t="s">
        <v>975</v>
      </c>
      <c r="G169" s="237" t="s">
        <v>171</v>
      </c>
      <c r="H169" s="238">
        <v>280</v>
      </c>
      <c r="I169" s="239"/>
      <c r="J169" s="240">
        <f>ROUND(I169*H169,2)</f>
        <v>0</v>
      </c>
      <c r="K169" s="236" t="s">
        <v>159</v>
      </c>
      <c r="L169" s="44"/>
      <c r="M169" s="241" t="s">
        <v>1</v>
      </c>
      <c r="N169" s="242" t="s">
        <v>41</v>
      </c>
      <c r="O169" s="91"/>
      <c r="P169" s="243">
        <f>O169*H169</f>
        <v>0</v>
      </c>
      <c r="Q169" s="243">
        <v>0</v>
      </c>
      <c r="R169" s="243">
        <f>Q169*H169</f>
        <v>0</v>
      </c>
      <c r="S169" s="243">
        <v>0</v>
      </c>
      <c r="T169" s="244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45" t="s">
        <v>462</v>
      </c>
      <c r="AT169" s="245" t="s">
        <v>155</v>
      </c>
      <c r="AU169" s="245" t="s">
        <v>86</v>
      </c>
      <c r="AY169" s="17" t="s">
        <v>153</v>
      </c>
      <c r="BE169" s="246">
        <f>IF(N169="základní",J169,0)</f>
        <v>0</v>
      </c>
      <c r="BF169" s="246">
        <f>IF(N169="snížená",J169,0)</f>
        <v>0</v>
      </c>
      <c r="BG169" s="246">
        <f>IF(N169="zákl. přenesená",J169,0)</f>
        <v>0</v>
      </c>
      <c r="BH169" s="246">
        <f>IF(N169="sníž. přenesená",J169,0)</f>
        <v>0</v>
      </c>
      <c r="BI169" s="246">
        <f>IF(N169="nulová",J169,0)</f>
        <v>0</v>
      </c>
      <c r="BJ169" s="17" t="s">
        <v>84</v>
      </c>
      <c r="BK169" s="246">
        <f>ROUND(I169*H169,2)</f>
        <v>0</v>
      </c>
      <c r="BL169" s="17" t="s">
        <v>462</v>
      </c>
      <c r="BM169" s="245" t="s">
        <v>976</v>
      </c>
    </row>
    <row r="170" s="2" customFormat="1">
      <c r="A170" s="38"/>
      <c r="B170" s="39"/>
      <c r="C170" s="234" t="s">
        <v>282</v>
      </c>
      <c r="D170" s="234" t="s">
        <v>155</v>
      </c>
      <c r="E170" s="235" t="s">
        <v>977</v>
      </c>
      <c r="F170" s="236" t="s">
        <v>978</v>
      </c>
      <c r="G170" s="237" t="s">
        <v>171</v>
      </c>
      <c r="H170" s="238">
        <v>280</v>
      </c>
      <c r="I170" s="239"/>
      <c r="J170" s="240">
        <f>ROUND(I170*H170,2)</f>
        <v>0</v>
      </c>
      <c r="K170" s="236" t="s">
        <v>159</v>
      </c>
      <c r="L170" s="44"/>
      <c r="M170" s="241" t="s">
        <v>1</v>
      </c>
      <c r="N170" s="242" t="s">
        <v>41</v>
      </c>
      <c r="O170" s="91"/>
      <c r="P170" s="243">
        <f>O170*H170</f>
        <v>0</v>
      </c>
      <c r="Q170" s="243">
        <v>0.27015</v>
      </c>
      <c r="R170" s="243">
        <f>Q170*H170</f>
        <v>75.641999999999996</v>
      </c>
      <c r="S170" s="243">
        <v>0</v>
      </c>
      <c r="T170" s="244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45" t="s">
        <v>462</v>
      </c>
      <c r="AT170" s="245" t="s">
        <v>155</v>
      </c>
      <c r="AU170" s="245" t="s">
        <v>86</v>
      </c>
      <c r="AY170" s="17" t="s">
        <v>153</v>
      </c>
      <c r="BE170" s="246">
        <f>IF(N170="základní",J170,0)</f>
        <v>0</v>
      </c>
      <c r="BF170" s="246">
        <f>IF(N170="snížená",J170,0)</f>
        <v>0</v>
      </c>
      <c r="BG170" s="246">
        <f>IF(N170="zákl. přenesená",J170,0)</f>
        <v>0</v>
      </c>
      <c r="BH170" s="246">
        <f>IF(N170="sníž. přenesená",J170,0)</f>
        <v>0</v>
      </c>
      <c r="BI170" s="246">
        <f>IF(N170="nulová",J170,0)</f>
        <v>0</v>
      </c>
      <c r="BJ170" s="17" t="s">
        <v>84</v>
      </c>
      <c r="BK170" s="246">
        <f>ROUND(I170*H170,2)</f>
        <v>0</v>
      </c>
      <c r="BL170" s="17" t="s">
        <v>462</v>
      </c>
      <c r="BM170" s="245" t="s">
        <v>979</v>
      </c>
    </row>
    <row r="171" s="2" customFormat="1">
      <c r="A171" s="38"/>
      <c r="B171" s="39"/>
      <c r="C171" s="234" t="s">
        <v>286</v>
      </c>
      <c r="D171" s="234" t="s">
        <v>155</v>
      </c>
      <c r="E171" s="235" t="s">
        <v>980</v>
      </c>
      <c r="F171" s="236" t="s">
        <v>981</v>
      </c>
      <c r="G171" s="237" t="s">
        <v>171</v>
      </c>
      <c r="H171" s="238">
        <v>230</v>
      </c>
      <c r="I171" s="239"/>
      <c r="J171" s="240">
        <f>ROUND(I171*H171,2)</f>
        <v>0</v>
      </c>
      <c r="K171" s="236" t="s">
        <v>159</v>
      </c>
      <c r="L171" s="44"/>
      <c r="M171" s="241" t="s">
        <v>1</v>
      </c>
      <c r="N171" s="242" t="s">
        <v>41</v>
      </c>
      <c r="O171" s="91"/>
      <c r="P171" s="243">
        <f>O171*H171</f>
        <v>0</v>
      </c>
      <c r="Q171" s="243">
        <v>0</v>
      </c>
      <c r="R171" s="243">
        <f>Q171*H171</f>
        <v>0</v>
      </c>
      <c r="S171" s="243">
        <v>0</v>
      </c>
      <c r="T171" s="244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45" t="s">
        <v>462</v>
      </c>
      <c r="AT171" s="245" t="s">
        <v>155</v>
      </c>
      <c r="AU171" s="245" t="s">
        <v>86</v>
      </c>
      <c r="AY171" s="17" t="s">
        <v>153</v>
      </c>
      <c r="BE171" s="246">
        <f>IF(N171="základní",J171,0)</f>
        <v>0</v>
      </c>
      <c r="BF171" s="246">
        <f>IF(N171="snížená",J171,0)</f>
        <v>0</v>
      </c>
      <c r="BG171" s="246">
        <f>IF(N171="zákl. přenesená",J171,0)</f>
        <v>0</v>
      </c>
      <c r="BH171" s="246">
        <f>IF(N171="sníž. přenesená",J171,0)</f>
        <v>0</v>
      </c>
      <c r="BI171" s="246">
        <f>IF(N171="nulová",J171,0)</f>
        <v>0</v>
      </c>
      <c r="BJ171" s="17" t="s">
        <v>84</v>
      </c>
      <c r="BK171" s="246">
        <f>ROUND(I171*H171,2)</f>
        <v>0</v>
      </c>
      <c r="BL171" s="17" t="s">
        <v>462</v>
      </c>
      <c r="BM171" s="245" t="s">
        <v>982</v>
      </c>
    </row>
    <row r="172" s="2" customFormat="1">
      <c r="A172" s="38"/>
      <c r="B172" s="39"/>
      <c r="C172" s="270" t="s">
        <v>291</v>
      </c>
      <c r="D172" s="270" t="s">
        <v>199</v>
      </c>
      <c r="E172" s="271" t="s">
        <v>983</v>
      </c>
      <c r="F172" s="272" t="s">
        <v>984</v>
      </c>
      <c r="G172" s="273" t="s">
        <v>171</v>
      </c>
      <c r="H172" s="274">
        <v>264.5</v>
      </c>
      <c r="I172" s="275"/>
      <c r="J172" s="276">
        <f>ROUND(I172*H172,2)</f>
        <v>0</v>
      </c>
      <c r="K172" s="272" t="s">
        <v>159</v>
      </c>
      <c r="L172" s="277"/>
      <c r="M172" s="278" t="s">
        <v>1</v>
      </c>
      <c r="N172" s="279" t="s">
        <v>41</v>
      </c>
      <c r="O172" s="91"/>
      <c r="P172" s="243">
        <f>O172*H172</f>
        <v>0</v>
      </c>
      <c r="Q172" s="243">
        <v>0.00035</v>
      </c>
      <c r="R172" s="243">
        <f>Q172*H172</f>
        <v>0.092575000000000005</v>
      </c>
      <c r="S172" s="243">
        <v>0</v>
      </c>
      <c r="T172" s="244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45" t="s">
        <v>869</v>
      </c>
      <c r="AT172" s="245" t="s">
        <v>199</v>
      </c>
      <c r="AU172" s="245" t="s">
        <v>86</v>
      </c>
      <c r="AY172" s="17" t="s">
        <v>153</v>
      </c>
      <c r="BE172" s="246">
        <f>IF(N172="základní",J172,0)</f>
        <v>0</v>
      </c>
      <c r="BF172" s="246">
        <f>IF(N172="snížená",J172,0)</f>
        <v>0</v>
      </c>
      <c r="BG172" s="246">
        <f>IF(N172="zákl. přenesená",J172,0)</f>
        <v>0</v>
      </c>
      <c r="BH172" s="246">
        <f>IF(N172="sníž. přenesená",J172,0)</f>
        <v>0</v>
      </c>
      <c r="BI172" s="246">
        <f>IF(N172="nulová",J172,0)</f>
        <v>0</v>
      </c>
      <c r="BJ172" s="17" t="s">
        <v>84</v>
      </c>
      <c r="BK172" s="246">
        <f>ROUND(I172*H172,2)</f>
        <v>0</v>
      </c>
      <c r="BL172" s="17" t="s">
        <v>869</v>
      </c>
      <c r="BM172" s="245" t="s">
        <v>985</v>
      </c>
    </row>
    <row r="173" s="13" customFormat="1">
      <c r="A173" s="13"/>
      <c r="B173" s="247"/>
      <c r="C173" s="248"/>
      <c r="D173" s="249" t="s">
        <v>177</v>
      </c>
      <c r="E173" s="248"/>
      <c r="F173" s="251" t="s">
        <v>986</v>
      </c>
      <c r="G173" s="248"/>
      <c r="H173" s="252">
        <v>264.5</v>
      </c>
      <c r="I173" s="253"/>
      <c r="J173" s="248"/>
      <c r="K173" s="248"/>
      <c r="L173" s="254"/>
      <c r="M173" s="255"/>
      <c r="N173" s="256"/>
      <c r="O173" s="256"/>
      <c r="P173" s="256"/>
      <c r="Q173" s="256"/>
      <c r="R173" s="256"/>
      <c r="S173" s="256"/>
      <c r="T173" s="25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8" t="s">
        <v>177</v>
      </c>
      <c r="AU173" s="258" t="s">
        <v>86</v>
      </c>
      <c r="AV173" s="13" t="s">
        <v>86</v>
      </c>
      <c r="AW173" s="13" t="s">
        <v>4</v>
      </c>
      <c r="AX173" s="13" t="s">
        <v>84</v>
      </c>
      <c r="AY173" s="258" t="s">
        <v>153</v>
      </c>
    </row>
    <row r="174" s="2" customFormat="1">
      <c r="A174" s="38"/>
      <c r="B174" s="39"/>
      <c r="C174" s="234" t="s">
        <v>296</v>
      </c>
      <c r="D174" s="234" t="s">
        <v>155</v>
      </c>
      <c r="E174" s="235" t="s">
        <v>987</v>
      </c>
      <c r="F174" s="236" t="s">
        <v>988</v>
      </c>
      <c r="G174" s="237" t="s">
        <v>171</v>
      </c>
      <c r="H174" s="238">
        <v>245</v>
      </c>
      <c r="I174" s="239"/>
      <c r="J174" s="240">
        <f>ROUND(I174*H174,2)</f>
        <v>0</v>
      </c>
      <c r="K174" s="236" t="s">
        <v>159</v>
      </c>
      <c r="L174" s="44"/>
      <c r="M174" s="241" t="s">
        <v>1</v>
      </c>
      <c r="N174" s="242" t="s">
        <v>41</v>
      </c>
      <c r="O174" s="91"/>
      <c r="P174" s="243">
        <f>O174*H174</f>
        <v>0</v>
      </c>
      <c r="Q174" s="243">
        <v>0</v>
      </c>
      <c r="R174" s="243">
        <f>Q174*H174</f>
        <v>0</v>
      </c>
      <c r="S174" s="243">
        <v>0</v>
      </c>
      <c r="T174" s="244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45" t="s">
        <v>462</v>
      </c>
      <c r="AT174" s="245" t="s">
        <v>155</v>
      </c>
      <c r="AU174" s="245" t="s">
        <v>86</v>
      </c>
      <c r="AY174" s="17" t="s">
        <v>153</v>
      </c>
      <c r="BE174" s="246">
        <f>IF(N174="základní",J174,0)</f>
        <v>0</v>
      </c>
      <c r="BF174" s="246">
        <f>IF(N174="snížená",J174,0)</f>
        <v>0</v>
      </c>
      <c r="BG174" s="246">
        <f>IF(N174="zákl. přenesená",J174,0)</f>
        <v>0</v>
      </c>
      <c r="BH174" s="246">
        <f>IF(N174="sníž. přenesená",J174,0)</f>
        <v>0</v>
      </c>
      <c r="BI174" s="246">
        <f>IF(N174="nulová",J174,0)</f>
        <v>0</v>
      </c>
      <c r="BJ174" s="17" t="s">
        <v>84</v>
      </c>
      <c r="BK174" s="246">
        <f>ROUND(I174*H174,2)</f>
        <v>0</v>
      </c>
      <c r="BL174" s="17" t="s">
        <v>462</v>
      </c>
      <c r="BM174" s="245" t="s">
        <v>989</v>
      </c>
    </row>
    <row r="175" s="13" customFormat="1">
      <c r="A175" s="13"/>
      <c r="B175" s="247"/>
      <c r="C175" s="248"/>
      <c r="D175" s="249" t="s">
        <v>177</v>
      </c>
      <c r="E175" s="250" t="s">
        <v>1</v>
      </c>
      <c r="F175" s="251" t="s">
        <v>990</v>
      </c>
      <c r="G175" s="248"/>
      <c r="H175" s="252">
        <v>245</v>
      </c>
      <c r="I175" s="253"/>
      <c r="J175" s="248"/>
      <c r="K175" s="248"/>
      <c r="L175" s="254"/>
      <c r="M175" s="255"/>
      <c r="N175" s="256"/>
      <c r="O175" s="256"/>
      <c r="P175" s="256"/>
      <c r="Q175" s="256"/>
      <c r="R175" s="256"/>
      <c r="S175" s="256"/>
      <c r="T175" s="25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8" t="s">
        <v>177</v>
      </c>
      <c r="AU175" s="258" t="s">
        <v>86</v>
      </c>
      <c r="AV175" s="13" t="s">
        <v>86</v>
      </c>
      <c r="AW175" s="13" t="s">
        <v>32</v>
      </c>
      <c r="AX175" s="13" t="s">
        <v>76</v>
      </c>
      <c r="AY175" s="258" t="s">
        <v>153</v>
      </c>
    </row>
    <row r="176" s="14" customFormat="1">
      <c r="A176" s="14"/>
      <c r="B176" s="259"/>
      <c r="C176" s="260"/>
      <c r="D176" s="249" t="s">
        <v>177</v>
      </c>
      <c r="E176" s="261" t="s">
        <v>1</v>
      </c>
      <c r="F176" s="262" t="s">
        <v>179</v>
      </c>
      <c r="G176" s="260"/>
      <c r="H176" s="263">
        <v>245</v>
      </c>
      <c r="I176" s="264"/>
      <c r="J176" s="260"/>
      <c r="K176" s="260"/>
      <c r="L176" s="265"/>
      <c r="M176" s="266"/>
      <c r="N176" s="267"/>
      <c r="O176" s="267"/>
      <c r="P176" s="267"/>
      <c r="Q176" s="267"/>
      <c r="R176" s="267"/>
      <c r="S176" s="267"/>
      <c r="T176" s="268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9" t="s">
        <v>177</v>
      </c>
      <c r="AU176" s="269" t="s">
        <v>86</v>
      </c>
      <c r="AV176" s="14" t="s">
        <v>160</v>
      </c>
      <c r="AW176" s="14" t="s">
        <v>32</v>
      </c>
      <c r="AX176" s="14" t="s">
        <v>84</v>
      </c>
      <c r="AY176" s="269" t="s">
        <v>153</v>
      </c>
    </row>
    <row r="177" s="2" customFormat="1">
      <c r="A177" s="38"/>
      <c r="B177" s="39"/>
      <c r="C177" s="270" t="s">
        <v>301</v>
      </c>
      <c r="D177" s="270" t="s">
        <v>199</v>
      </c>
      <c r="E177" s="271" t="s">
        <v>991</v>
      </c>
      <c r="F177" s="272" t="s">
        <v>992</v>
      </c>
      <c r="G177" s="273" t="s">
        <v>171</v>
      </c>
      <c r="H177" s="274">
        <v>57.5</v>
      </c>
      <c r="I177" s="275"/>
      <c r="J177" s="276">
        <f>ROUND(I177*H177,2)</f>
        <v>0</v>
      </c>
      <c r="K177" s="272" t="s">
        <v>159</v>
      </c>
      <c r="L177" s="277"/>
      <c r="M177" s="278" t="s">
        <v>1</v>
      </c>
      <c r="N177" s="279" t="s">
        <v>41</v>
      </c>
      <c r="O177" s="91"/>
      <c r="P177" s="243">
        <f>O177*H177</f>
        <v>0</v>
      </c>
      <c r="Q177" s="243">
        <v>0.00055000000000000003</v>
      </c>
      <c r="R177" s="243">
        <f>Q177*H177</f>
        <v>0.031625</v>
      </c>
      <c r="S177" s="243">
        <v>0</v>
      </c>
      <c r="T177" s="244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45" t="s">
        <v>869</v>
      </c>
      <c r="AT177" s="245" t="s">
        <v>199</v>
      </c>
      <c r="AU177" s="245" t="s">
        <v>86</v>
      </c>
      <c r="AY177" s="17" t="s">
        <v>153</v>
      </c>
      <c r="BE177" s="246">
        <f>IF(N177="základní",J177,0)</f>
        <v>0</v>
      </c>
      <c r="BF177" s="246">
        <f>IF(N177="snížená",J177,0)</f>
        <v>0</v>
      </c>
      <c r="BG177" s="246">
        <f>IF(N177="zákl. přenesená",J177,0)</f>
        <v>0</v>
      </c>
      <c r="BH177" s="246">
        <f>IF(N177="sníž. přenesená",J177,0)</f>
        <v>0</v>
      </c>
      <c r="BI177" s="246">
        <f>IF(N177="nulová",J177,0)</f>
        <v>0</v>
      </c>
      <c r="BJ177" s="17" t="s">
        <v>84</v>
      </c>
      <c r="BK177" s="246">
        <f>ROUND(I177*H177,2)</f>
        <v>0</v>
      </c>
      <c r="BL177" s="17" t="s">
        <v>869</v>
      </c>
      <c r="BM177" s="245" t="s">
        <v>993</v>
      </c>
    </row>
    <row r="178" s="13" customFormat="1">
      <c r="A178" s="13"/>
      <c r="B178" s="247"/>
      <c r="C178" s="248"/>
      <c r="D178" s="249" t="s">
        <v>177</v>
      </c>
      <c r="E178" s="248"/>
      <c r="F178" s="251" t="s">
        <v>994</v>
      </c>
      <c r="G178" s="248"/>
      <c r="H178" s="252">
        <v>57.5</v>
      </c>
      <c r="I178" s="253"/>
      <c r="J178" s="248"/>
      <c r="K178" s="248"/>
      <c r="L178" s="254"/>
      <c r="M178" s="255"/>
      <c r="N178" s="256"/>
      <c r="O178" s="256"/>
      <c r="P178" s="256"/>
      <c r="Q178" s="256"/>
      <c r="R178" s="256"/>
      <c r="S178" s="256"/>
      <c r="T178" s="25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8" t="s">
        <v>177</v>
      </c>
      <c r="AU178" s="258" t="s">
        <v>86</v>
      </c>
      <c r="AV178" s="13" t="s">
        <v>86</v>
      </c>
      <c r="AW178" s="13" t="s">
        <v>4</v>
      </c>
      <c r="AX178" s="13" t="s">
        <v>84</v>
      </c>
      <c r="AY178" s="258" t="s">
        <v>153</v>
      </c>
    </row>
    <row r="179" s="2" customFormat="1">
      <c r="A179" s="38"/>
      <c r="B179" s="39"/>
      <c r="C179" s="270" t="s">
        <v>310</v>
      </c>
      <c r="D179" s="270" t="s">
        <v>199</v>
      </c>
      <c r="E179" s="271" t="s">
        <v>995</v>
      </c>
      <c r="F179" s="272" t="s">
        <v>996</v>
      </c>
      <c r="G179" s="273" t="s">
        <v>171</v>
      </c>
      <c r="H179" s="274">
        <v>224.25</v>
      </c>
      <c r="I179" s="275"/>
      <c r="J179" s="276">
        <f>ROUND(I179*H179,2)</f>
        <v>0</v>
      </c>
      <c r="K179" s="272" t="s">
        <v>159</v>
      </c>
      <c r="L179" s="277"/>
      <c r="M179" s="278" t="s">
        <v>1</v>
      </c>
      <c r="N179" s="279" t="s">
        <v>41</v>
      </c>
      <c r="O179" s="91"/>
      <c r="P179" s="243">
        <f>O179*H179</f>
        <v>0</v>
      </c>
      <c r="Q179" s="243">
        <v>0.00019000000000000001</v>
      </c>
      <c r="R179" s="243">
        <f>Q179*H179</f>
        <v>0.0426075</v>
      </c>
      <c r="S179" s="243">
        <v>0</v>
      </c>
      <c r="T179" s="244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45" t="s">
        <v>869</v>
      </c>
      <c r="AT179" s="245" t="s">
        <v>199</v>
      </c>
      <c r="AU179" s="245" t="s">
        <v>86</v>
      </c>
      <c r="AY179" s="17" t="s">
        <v>153</v>
      </c>
      <c r="BE179" s="246">
        <f>IF(N179="základní",J179,0)</f>
        <v>0</v>
      </c>
      <c r="BF179" s="246">
        <f>IF(N179="snížená",J179,0)</f>
        <v>0</v>
      </c>
      <c r="BG179" s="246">
        <f>IF(N179="zákl. přenesená",J179,0)</f>
        <v>0</v>
      </c>
      <c r="BH179" s="246">
        <f>IF(N179="sníž. přenesená",J179,0)</f>
        <v>0</v>
      </c>
      <c r="BI179" s="246">
        <f>IF(N179="nulová",J179,0)</f>
        <v>0</v>
      </c>
      <c r="BJ179" s="17" t="s">
        <v>84</v>
      </c>
      <c r="BK179" s="246">
        <f>ROUND(I179*H179,2)</f>
        <v>0</v>
      </c>
      <c r="BL179" s="17" t="s">
        <v>869</v>
      </c>
      <c r="BM179" s="245" t="s">
        <v>997</v>
      </c>
    </row>
    <row r="180" s="13" customFormat="1">
      <c r="A180" s="13"/>
      <c r="B180" s="247"/>
      <c r="C180" s="248"/>
      <c r="D180" s="249" t="s">
        <v>177</v>
      </c>
      <c r="E180" s="248"/>
      <c r="F180" s="251" t="s">
        <v>998</v>
      </c>
      <c r="G180" s="248"/>
      <c r="H180" s="252">
        <v>224.25</v>
      </c>
      <c r="I180" s="253"/>
      <c r="J180" s="248"/>
      <c r="K180" s="248"/>
      <c r="L180" s="254"/>
      <c r="M180" s="255"/>
      <c r="N180" s="256"/>
      <c r="O180" s="256"/>
      <c r="P180" s="256"/>
      <c r="Q180" s="256"/>
      <c r="R180" s="256"/>
      <c r="S180" s="256"/>
      <c r="T180" s="25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8" t="s">
        <v>177</v>
      </c>
      <c r="AU180" s="258" t="s">
        <v>86</v>
      </c>
      <c r="AV180" s="13" t="s">
        <v>86</v>
      </c>
      <c r="AW180" s="13" t="s">
        <v>4</v>
      </c>
      <c r="AX180" s="13" t="s">
        <v>84</v>
      </c>
      <c r="AY180" s="258" t="s">
        <v>153</v>
      </c>
    </row>
    <row r="181" s="2" customFormat="1">
      <c r="A181" s="38"/>
      <c r="B181" s="39"/>
      <c r="C181" s="234" t="s">
        <v>315</v>
      </c>
      <c r="D181" s="234" t="s">
        <v>155</v>
      </c>
      <c r="E181" s="235" t="s">
        <v>999</v>
      </c>
      <c r="F181" s="236" t="s">
        <v>1000</v>
      </c>
      <c r="G181" s="237" t="s">
        <v>171</v>
      </c>
      <c r="H181" s="238">
        <v>280</v>
      </c>
      <c r="I181" s="239"/>
      <c r="J181" s="240">
        <f>ROUND(I181*H181,2)</f>
        <v>0</v>
      </c>
      <c r="K181" s="236" t="s">
        <v>159</v>
      </c>
      <c r="L181" s="44"/>
      <c r="M181" s="241" t="s">
        <v>1</v>
      </c>
      <c r="N181" s="242" t="s">
        <v>41</v>
      </c>
      <c r="O181" s="91"/>
      <c r="P181" s="243">
        <f>O181*H181</f>
        <v>0</v>
      </c>
      <c r="Q181" s="243">
        <v>0</v>
      </c>
      <c r="R181" s="243">
        <f>Q181*H181</f>
        <v>0</v>
      </c>
      <c r="S181" s="243">
        <v>0</v>
      </c>
      <c r="T181" s="244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45" t="s">
        <v>462</v>
      </c>
      <c r="AT181" s="245" t="s">
        <v>155</v>
      </c>
      <c r="AU181" s="245" t="s">
        <v>86</v>
      </c>
      <c r="AY181" s="17" t="s">
        <v>153</v>
      </c>
      <c r="BE181" s="246">
        <f>IF(N181="základní",J181,0)</f>
        <v>0</v>
      </c>
      <c r="BF181" s="246">
        <f>IF(N181="snížená",J181,0)</f>
        <v>0</v>
      </c>
      <c r="BG181" s="246">
        <f>IF(N181="zákl. přenesená",J181,0)</f>
        <v>0</v>
      </c>
      <c r="BH181" s="246">
        <f>IF(N181="sníž. přenesená",J181,0)</f>
        <v>0</v>
      </c>
      <c r="BI181" s="246">
        <f>IF(N181="nulová",J181,0)</f>
        <v>0</v>
      </c>
      <c r="BJ181" s="17" t="s">
        <v>84</v>
      </c>
      <c r="BK181" s="246">
        <f>ROUND(I181*H181,2)</f>
        <v>0</v>
      </c>
      <c r="BL181" s="17" t="s">
        <v>462</v>
      </c>
      <c r="BM181" s="245" t="s">
        <v>1001</v>
      </c>
    </row>
    <row r="182" s="12" customFormat="1" ht="25.92" customHeight="1">
      <c r="A182" s="12"/>
      <c r="B182" s="218"/>
      <c r="C182" s="219"/>
      <c r="D182" s="220" t="s">
        <v>75</v>
      </c>
      <c r="E182" s="221" t="s">
        <v>1002</v>
      </c>
      <c r="F182" s="221" t="s">
        <v>1003</v>
      </c>
      <c r="G182" s="219"/>
      <c r="H182" s="219"/>
      <c r="I182" s="222"/>
      <c r="J182" s="223">
        <f>BK182</f>
        <v>0</v>
      </c>
      <c r="K182" s="219"/>
      <c r="L182" s="224"/>
      <c r="M182" s="225"/>
      <c r="N182" s="226"/>
      <c r="O182" s="226"/>
      <c r="P182" s="227">
        <f>SUM(P183:P184)</f>
        <v>0</v>
      </c>
      <c r="Q182" s="226"/>
      <c r="R182" s="227">
        <f>SUM(R183:R184)</f>
        <v>0</v>
      </c>
      <c r="S182" s="226"/>
      <c r="T182" s="228">
        <f>SUM(T183:T184)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29" t="s">
        <v>160</v>
      </c>
      <c r="AT182" s="230" t="s">
        <v>75</v>
      </c>
      <c r="AU182" s="230" t="s">
        <v>76</v>
      </c>
      <c r="AY182" s="229" t="s">
        <v>153</v>
      </c>
      <c r="BK182" s="231">
        <f>SUM(BK183:BK184)</f>
        <v>0</v>
      </c>
    </row>
    <row r="183" s="2" customFormat="1" ht="16.5" customHeight="1">
      <c r="A183" s="38"/>
      <c r="B183" s="39"/>
      <c r="C183" s="234" t="s">
        <v>320</v>
      </c>
      <c r="D183" s="234" t="s">
        <v>155</v>
      </c>
      <c r="E183" s="235" t="s">
        <v>1004</v>
      </c>
      <c r="F183" s="236" t="s">
        <v>1005</v>
      </c>
      <c r="G183" s="237" t="s">
        <v>958</v>
      </c>
      <c r="H183" s="238">
        <v>10</v>
      </c>
      <c r="I183" s="239"/>
      <c r="J183" s="240">
        <f>ROUND(I183*H183,2)</f>
        <v>0</v>
      </c>
      <c r="K183" s="236" t="s">
        <v>159</v>
      </c>
      <c r="L183" s="44"/>
      <c r="M183" s="241" t="s">
        <v>1</v>
      </c>
      <c r="N183" s="242" t="s">
        <v>41</v>
      </c>
      <c r="O183" s="91"/>
      <c r="P183" s="243">
        <f>O183*H183</f>
        <v>0</v>
      </c>
      <c r="Q183" s="243">
        <v>0</v>
      </c>
      <c r="R183" s="243">
        <f>Q183*H183</f>
        <v>0</v>
      </c>
      <c r="S183" s="243">
        <v>0</v>
      </c>
      <c r="T183" s="244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45" t="s">
        <v>1006</v>
      </c>
      <c r="AT183" s="245" t="s">
        <v>155</v>
      </c>
      <c r="AU183" s="245" t="s">
        <v>84</v>
      </c>
      <c r="AY183" s="17" t="s">
        <v>153</v>
      </c>
      <c r="BE183" s="246">
        <f>IF(N183="základní",J183,0)</f>
        <v>0</v>
      </c>
      <c r="BF183" s="246">
        <f>IF(N183="snížená",J183,0)</f>
        <v>0</v>
      </c>
      <c r="BG183" s="246">
        <f>IF(N183="zákl. přenesená",J183,0)</f>
        <v>0</v>
      </c>
      <c r="BH183" s="246">
        <f>IF(N183="sníž. přenesená",J183,0)</f>
        <v>0</v>
      </c>
      <c r="BI183" s="246">
        <f>IF(N183="nulová",J183,0)</f>
        <v>0</v>
      </c>
      <c r="BJ183" s="17" t="s">
        <v>84</v>
      </c>
      <c r="BK183" s="246">
        <f>ROUND(I183*H183,2)</f>
        <v>0</v>
      </c>
      <c r="BL183" s="17" t="s">
        <v>1006</v>
      </c>
      <c r="BM183" s="245" t="s">
        <v>1007</v>
      </c>
    </row>
    <row r="184" s="2" customFormat="1">
      <c r="A184" s="38"/>
      <c r="B184" s="39"/>
      <c r="C184" s="40"/>
      <c r="D184" s="249" t="s">
        <v>675</v>
      </c>
      <c r="E184" s="40"/>
      <c r="F184" s="295" t="s">
        <v>1008</v>
      </c>
      <c r="G184" s="40"/>
      <c r="H184" s="40"/>
      <c r="I184" s="202"/>
      <c r="J184" s="40"/>
      <c r="K184" s="40"/>
      <c r="L184" s="44"/>
      <c r="M184" s="298"/>
      <c r="N184" s="299"/>
      <c r="O184" s="292"/>
      <c r="P184" s="292"/>
      <c r="Q184" s="292"/>
      <c r="R184" s="292"/>
      <c r="S184" s="292"/>
      <c r="T184" s="300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675</v>
      </c>
      <c r="AU184" s="17" t="s">
        <v>84</v>
      </c>
    </row>
    <row r="185" s="2" customFormat="1" ht="6.96" customHeight="1">
      <c r="A185" s="38"/>
      <c r="B185" s="66"/>
      <c r="C185" s="67"/>
      <c r="D185" s="67"/>
      <c r="E185" s="67"/>
      <c r="F185" s="67"/>
      <c r="G185" s="67"/>
      <c r="H185" s="67"/>
      <c r="I185" s="67"/>
      <c r="J185" s="67"/>
      <c r="K185" s="67"/>
      <c r="L185" s="44"/>
      <c r="M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</row>
  </sheetData>
  <sheetProtection sheet="1" autoFilter="0" formatColumns="0" formatRows="0" objects="1" scenarios="1" spinCount="100000" saltValue="cJ0dWQY/Xnz5en37aHvDAqzvN4JxyimANk5a0iCGQ42tqxjm8/9OG86uJLeT23Z2rfojJrLzRRLrwa98MEjnwQ==" hashValue="08s1JzdOSWPify5MsRCunBvyRUYZDQ5TYcmGevvGd2W1gzaSOqUZs4xB12pdla+XK80GqHEYHhXM4V3rZEaPHA==" algorithmName="SHA-512" password="CC35"/>
  <autoFilter ref="C131:K184"/>
  <mergeCells count="14">
    <mergeCell ref="E7:H7"/>
    <mergeCell ref="E9:H9"/>
    <mergeCell ref="E18:H18"/>
    <mergeCell ref="E27:H27"/>
    <mergeCell ref="E85:H85"/>
    <mergeCell ref="E87:H87"/>
    <mergeCell ref="D106:F106"/>
    <mergeCell ref="D107:F107"/>
    <mergeCell ref="D108:F108"/>
    <mergeCell ref="D109:F109"/>
    <mergeCell ref="D110:F11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0"/>
      <c r="AT3" s="17" t="s">
        <v>86</v>
      </c>
    </row>
    <row r="4" s="1" customFormat="1" ht="24.96" customHeight="1">
      <c r="B4" s="20"/>
      <c r="D4" s="139" t="s">
        <v>109</v>
      </c>
      <c r="L4" s="20"/>
      <c r="M4" s="14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1" t="s">
        <v>16</v>
      </c>
      <c r="L6" s="20"/>
    </row>
    <row r="7" s="1" customFormat="1" ht="16.5" customHeight="1">
      <c r="B7" s="20"/>
      <c r="E7" s="142" t="str">
        <f>'Rekapitulace stavby'!K6</f>
        <v>Stavba chodníku, přechodu pro chodce a parkovacích stání</v>
      </c>
      <c r="F7" s="141"/>
      <c r="G7" s="141"/>
      <c r="H7" s="141"/>
      <c r="L7" s="20"/>
    </row>
    <row r="8" s="2" customFormat="1" ht="12" customHeight="1">
      <c r="A8" s="38"/>
      <c r="B8" s="44"/>
      <c r="C8" s="38"/>
      <c r="D8" s="141" t="s">
        <v>113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1009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18</v>
      </c>
      <c r="E11" s="38"/>
      <c r="F11" s="144" t="s">
        <v>1</v>
      </c>
      <c r="G11" s="38"/>
      <c r="H11" s="38"/>
      <c r="I11" s="141" t="s">
        <v>19</v>
      </c>
      <c r="J11" s="144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20</v>
      </c>
      <c r="E12" s="38"/>
      <c r="F12" s="144" t="s">
        <v>21</v>
      </c>
      <c r="G12" s="38"/>
      <c r="H12" s="38"/>
      <c r="I12" s="141" t="s">
        <v>22</v>
      </c>
      <c r="J12" s="145" t="str">
        <f>'Rekapitulace stavby'!AN8</f>
        <v>14. 1. 2021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24</v>
      </c>
      <c r="E14" s="38"/>
      <c r="F14" s="38"/>
      <c r="G14" s="38"/>
      <c r="H14" s="38"/>
      <c r="I14" s="141" t="s">
        <v>25</v>
      </c>
      <c r="J14" s="144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">
        <v>26</v>
      </c>
      <c r="F15" s="38"/>
      <c r="G15" s="38"/>
      <c r="H15" s="38"/>
      <c r="I15" s="141" t="s">
        <v>27</v>
      </c>
      <c r="J15" s="144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25</v>
      </c>
      <c r="J20" s="144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">
        <v>31</v>
      </c>
      <c r="F21" s="38"/>
      <c r="G21" s="38"/>
      <c r="H21" s="38"/>
      <c r="I21" s="141" t="s">
        <v>27</v>
      </c>
      <c r="J21" s="144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33</v>
      </c>
      <c r="E23" s="38"/>
      <c r="F23" s="38"/>
      <c r="G23" s="38"/>
      <c r="H23" s="38"/>
      <c r="I23" s="141" t="s">
        <v>25</v>
      </c>
      <c r="J23" s="144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">
        <v>34</v>
      </c>
      <c r="F24" s="38"/>
      <c r="G24" s="38"/>
      <c r="H24" s="38"/>
      <c r="I24" s="141" t="s">
        <v>27</v>
      </c>
      <c r="J24" s="144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144" t="s">
        <v>115</v>
      </c>
      <c r="E30" s="38"/>
      <c r="F30" s="38"/>
      <c r="G30" s="38"/>
      <c r="H30" s="38"/>
      <c r="I30" s="38"/>
      <c r="J30" s="151">
        <f>J96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52" t="s">
        <v>116</v>
      </c>
      <c r="E31" s="38"/>
      <c r="F31" s="38"/>
      <c r="G31" s="38"/>
      <c r="H31" s="38"/>
      <c r="I31" s="38"/>
      <c r="J31" s="151">
        <f>J105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3" t="s">
        <v>36</v>
      </c>
      <c r="E32" s="38"/>
      <c r="F32" s="38"/>
      <c r="G32" s="38"/>
      <c r="H32" s="38"/>
      <c r="I32" s="38"/>
      <c r="J32" s="154">
        <f>ROUND(J30 + J31,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0"/>
      <c r="E33" s="150"/>
      <c r="F33" s="150"/>
      <c r="G33" s="150"/>
      <c r="H33" s="150"/>
      <c r="I33" s="150"/>
      <c r="J33" s="150"/>
      <c r="K33" s="150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5" t="s">
        <v>38</v>
      </c>
      <c r="G34" s="38"/>
      <c r="H34" s="38"/>
      <c r="I34" s="155" t="s">
        <v>37</v>
      </c>
      <c r="J34" s="155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6" t="s">
        <v>40</v>
      </c>
      <c r="E35" s="141" t="s">
        <v>41</v>
      </c>
      <c r="F35" s="157">
        <f>ROUND((SUM(BE105:BE112) + SUM(BE132:BE143)),  2)</f>
        <v>0</v>
      </c>
      <c r="G35" s="38"/>
      <c r="H35" s="38"/>
      <c r="I35" s="158">
        <v>0.20999999999999999</v>
      </c>
      <c r="J35" s="157">
        <f>ROUND(((SUM(BE105:BE112) + SUM(BE132:BE143))*I35),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1" t="s">
        <v>42</v>
      </c>
      <c r="F36" s="157">
        <f>ROUND((SUM(BF105:BF112) + SUM(BF132:BF143)),  2)</f>
        <v>0</v>
      </c>
      <c r="G36" s="38"/>
      <c r="H36" s="38"/>
      <c r="I36" s="158">
        <v>0.14999999999999999</v>
      </c>
      <c r="J36" s="157">
        <f>ROUND(((SUM(BF105:BF112) + SUM(BF132:BF143))*I36),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43</v>
      </c>
      <c r="F37" s="157">
        <f>ROUND((SUM(BG105:BG112) + SUM(BG132:BG143)),  2)</f>
        <v>0</v>
      </c>
      <c r="G37" s="38"/>
      <c r="H37" s="38"/>
      <c r="I37" s="158">
        <v>0.20999999999999999</v>
      </c>
      <c r="J37" s="157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1" t="s">
        <v>44</v>
      </c>
      <c r="F38" s="157">
        <f>ROUND((SUM(BH105:BH112) + SUM(BH132:BH143)),  2)</f>
        <v>0</v>
      </c>
      <c r="G38" s="38"/>
      <c r="H38" s="38"/>
      <c r="I38" s="158">
        <v>0.14999999999999999</v>
      </c>
      <c r="J38" s="157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1" t="s">
        <v>45</v>
      </c>
      <c r="F39" s="157">
        <f>ROUND((SUM(BI105:BI112) + SUM(BI132:BI143)),  2)</f>
        <v>0</v>
      </c>
      <c r="G39" s="38"/>
      <c r="H39" s="38"/>
      <c r="I39" s="158">
        <v>0</v>
      </c>
      <c r="J39" s="157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9"/>
      <c r="D41" s="160" t="s">
        <v>46</v>
      </c>
      <c r="E41" s="161"/>
      <c r="F41" s="161"/>
      <c r="G41" s="162" t="s">
        <v>47</v>
      </c>
      <c r="H41" s="163" t="s">
        <v>48</v>
      </c>
      <c r="I41" s="161"/>
      <c r="J41" s="164">
        <f>SUM(J32:J39)</f>
        <v>0</v>
      </c>
      <c r="K41" s="165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6" t="s">
        <v>49</v>
      </c>
      <c r="E50" s="167"/>
      <c r="F50" s="167"/>
      <c r="G50" s="166" t="s">
        <v>50</v>
      </c>
      <c r="H50" s="167"/>
      <c r="I50" s="167"/>
      <c r="J50" s="167"/>
      <c r="K50" s="167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8" t="s">
        <v>51</v>
      </c>
      <c r="E61" s="169"/>
      <c r="F61" s="170" t="s">
        <v>52</v>
      </c>
      <c r="G61" s="168" t="s">
        <v>51</v>
      </c>
      <c r="H61" s="169"/>
      <c r="I61" s="169"/>
      <c r="J61" s="171" t="s">
        <v>52</v>
      </c>
      <c r="K61" s="169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6" t="s">
        <v>53</v>
      </c>
      <c r="E65" s="172"/>
      <c r="F65" s="172"/>
      <c r="G65" s="166" t="s">
        <v>54</v>
      </c>
      <c r="H65" s="172"/>
      <c r="I65" s="172"/>
      <c r="J65" s="172"/>
      <c r="K65" s="172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8" t="s">
        <v>51</v>
      </c>
      <c r="E76" s="169"/>
      <c r="F76" s="170" t="s">
        <v>52</v>
      </c>
      <c r="G76" s="168" t="s">
        <v>51</v>
      </c>
      <c r="H76" s="169"/>
      <c r="I76" s="169"/>
      <c r="J76" s="171" t="s">
        <v>52</v>
      </c>
      <c r="K76" s="169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3"/>
      <c r="C77" s="174"/>
      <c r="D77" s="174"/>
      <c r="E77" s="174"/>
      <c r="F77" s="174"/>
      <c r="G77" s="174"/>
      <c r="H77" s="174"/>
      <c r="I77" s="174"/>
      <c r="J77" s="174"/>
      <c r="K77" s="174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5"/>
      <c r="C81" s="176"/>
      <c r="D81" s="176"/>
      <c r="E81" s="176"/>
      <c r="F81" s="176"/>
      <c r="G81" s="176"/>
      <c r="H81" s="176"/>
      <c r="I81" s="176"/>
      <c r="J81" s="176"/>
      <c r="K81" s="176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117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7" t="str">
        <f>E7</f>
        <v>Stavba chodníku, přechodu pro chodce a parkovacích stání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113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00 - VON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Nové Město na Moravě</v>
      </c>
      <c r="G89" s="40"/>
      <c r="H89" s="40"/>
      <c r="I89" s="32" t="s">
        <v>22</v>
      </c>
      <c r="J89" s="79" t="str">
        <f>IF(J12="","",J12)</f>
        <v>14. 1. 2021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Nové Město na Moravě</v>
      </c>
      <c r="G91" s="40"/>
      <c r="H91" s="40"/>
      <c r="I91" s="32" t="s">
        <v>30</v>
      </c>
      <c r="J91" s="36" t="str">
        <f>E21</f>
        <v>Ing. arch. Jitka Bidlová Ph.D.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Ing. Tereza Synková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8" t="s">
        <v>118</v>
      </c>
      <c r="D94" s="179"/>
      <c r="E94" s="179"/>
      <c r="F94" s="179"/>
      <c r="G94" s="179"/>
      <c r="H94" s="179"/>
      <c r="I94" s="179"/>
      <c r="J94" s="180" t="s">
        <v>119</v>
      </c>
      <c r="K94" s="179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1" t="s">
        <v>120</v>
      </c>
      <c r="D96" s="40"/>
      <c r="E96" s="40"/>
      <c r="F96" s="40"/>
      <c r="G96" s="40"/>
      <c r="H96" s="40"/>
      <c r="I96" s="40"/>
      <c r="J96" s="110">
        <f>J132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9" customFormat="1" ht="24.96" customHeight="1">
      <c r="A97" s="9"/>
      <c r="B97" s="182"/>
      <c r="C97" s="183"/>
      <c r="D97" s="184" t="s">
        <v>1010</v>
      </c>
      <c r="E97" s="185"/>
      <c r="F97" s="185"/>
      <c r="G97" s="185"/>
      <c r="H97" s="185"/>
      <c r="I97" s="185"/>
      <c r="J97" s="186">
        <f>J133</f>
        <v>0</v>
      </c>
      <c r="K97" s="183"/>
      <c r="L97" s="18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8"/>
      <c r="C98" s="189"/>
      <c r="D98" s="190" t="s">
        <v>1011</v>
      </c>
      <c r="E98" s="191"/>
      <c r="F98" s="191"/>
      <c r="G98" s="191"/>
      <c r="H98" s="191"/>
      <c r="I98" s="191"/>
      <c r="J98" s="192">
        <f>J134</f>
        <v>0</v>
      </c>
      <c r="K98" s="189"/>
      <c r="L98" s="19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8"/>
      <c r="C99" s="189"/>
      <c r="D99" s="190" t="s">
        <v>1012</v>
      </c>
      <c r="E99" s="191"/>
      <c r="F99" s="191"/>
      <c r="G99" s="191"/>
      <c r="H99" s="191"/>
      <c r="I99" s="191"/>
      <c r="J99" s="192">
        <f>J136</f>
        <v>0</v>
      </c>
      <c r="K99" s="189"/>
      <c r="L99" s="19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8"/>
      <c r="C100" s="189"/>
      <c r="D100" s="190" t="s">
        <v>1013</v>
      </c>
      <c r="E100" s="191"/>
      <c r="F100" s="191"/>
      <c r="G100" s="191"/>
      <c r="H100" s="191"/>
      <c r="I100" s="191"/>
      <c r="J100" s="192">
        <f>J138</f>
        <v>0</v>
      </c>
      <c r="K100" s="189"/>
      <c r="L100" s="19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8"/>
      <c r="C101" s="189"/>
      <c r="D101" s="190" t="s">
        <v>1014</v>
      </c>
      <c r="E101" s="191"/>
      <c r="F101" s="191"/>
      <c r="G101" s="191"/>
      <c r="H101" s="191"/>
      <c r="I101" s="191"/>
      <c r="J101" s="192">
        <f>J140</f>
        <v>0</v>
      </c>
      <c r="K101" s="189"/>
      <c r="L101" s="19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8"/>
      <c r="C102" s="189"/>
      <c r="D102" s="190" t="s">
        <v>1015</v>
      </c>
      <c r="E102" s="191"/>
      <c r="F102" s="191"/>
      <c r="G102" s="191"/>
      <c r="H102" s="191"/>
      <c r="I102" s="191"/>
      <c r="J102" s="192">
        <f>J142</f>
        <v>0</v>
      </c>
      <c r="K102" s="189"/>
      <c r="L102" s="19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9.28" customHeight="1">
      <c r="A105" s="38"/>
      <c r="B105" s="39"/>
      <c r="C105" s="181" t="s">
        <v>128</v>
      </c>
      <c r="D105" s="40"/>
      <c r="E105" s="40"/>
      <c r="F105" s="40"/>
      <c r="G105" s="40"/>
      <c r="H105" s="40"/>
      <c r="I105" s="40"/>
      <c r="J105" s="194">
        <f>ROUND(J106 + J107 + J108 + J109 + J110 + J111,2)</f>
        <v>0</v>
      </c>
      <c r="K105" s="40"/>
      <c r="L105" s="63"/>
      <c r="N105" s="195" t="s">
        <v>40</v>
      </c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8" customHeight="1">
      <c r="A106" s="38"/>
      <c r="B106" s="39"/>
      <c r="C106" s="40"/>
      <c r="D106" s="196" t="s">
        <v>129</v>
      </c>
      <c r="E106" s="197"/>
      <c r="F106" s="197"/>
      <c r="G106" s="40"/>
      <c r="H106" s="40"/>
      <c r="I106" s="40"/>
      <c r="J106" s="198">
        <v>0</v>
      </c>
      <c r="K106" s="40"/>
      <c r="L106" s="199"/>
      <c r="M106" s="200"/>
      <c r="N106" s="201" t="s">
        <v>41</v>
      </c>
      <c r="O106" s="200"/>
      <c r="P106" s="200"/>
      <c r="Q106" s="200"/>
      <c r="R106" s="200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0"/>
      <c r="AG106" s="200"/>
      <c r="AH106" s="200"/>
      <c r="AI106" s="200"/>
      <c r="AJ106" s="200"/>
      <c r="AK106" s="200"/>
      <c r="AL106" s="200"/>
      <c r="AM106" s="200"/>
      <c r="AN106" s="200"/>
      <c r="AO106" s="200"/>
      <c r="AP106" s="200"/>
      <c r="AQ106" s="200"/>
      <c r="AR106" s="200"/>
      <c r="AS106" s="200"/>
      <c r="AT106" s="200"/>
      <c r="AU106" s="200"/>
      <c r="AV106" s="200"/>
      <c r="AW106" s="200"/>
      <c r="AX106" s="200"/>
      <c r="AY106" s="203" t="s">
        <v>130</v>
      </c>
      <c r="AZ106" s="200"/>
      <c r="BA106" s="200"/>
      <c r="BB106" s="200"/>
      <c r="BC106" s="200"/>
      <c r="BD106" s="200"/>
      <c r="BE106" s="204">
        <f>IF(N106="základní",J106,0)</f>
        <v>0</v>
      </c>
      <c r="BF106" s="204">
        <f>IF(N106="snížená",J106,0)</f>
        <v>0</v>
      </c>
      <c r="BG106" s="204">
        <f>IF(N106="zákl. přenesená",J106,0)</f>
        <v>0</v>
      </c>
      <c r="BH106" s="204">
        <f>IF(N106="sníž. přenesená",J106,0)</f>
        <v>0</v>
      </c>
      <c r="BI106" s="204">
        <f>IF(N106="nulová",J106,0)</f>
        <v>0</v>
      </c>
      <c r="BJ106" s="203" t="s">
        <v>84</v>
      </c>
      <c r="BK106" s="200"/>
      <c r="BL106" s="200"/>
      <c r="BM106" s="200"/>
    </row>
    <row r="107" s="2" customFormat="1" ht="18" customHeight="1">
      <c r="A107" s="38"/>
      <c r="B107" s="39"/>
      <c r="C107" s="40"/>
      <c r="D107" s="196" t="s">
        <v>131</v>
      </c>
      <c r="E107" s="197"/>
      <c r="F107" s="197"/>
      <c r="G107" s="40"/>
      <c r="H107" s="40"/>
      <c r="I107" s="40"/>
      <c r="J107" s="198">
        <v>0</v>
      </c>
      <c r="K107" s="40"/>
      <c r="L107" s="199"/>
      <c r="M107" s="200"/>
      <c r="N107" s="201" t="s">
        <v>41</v>
      </c>
      <c r="O107" s="200"/>
      <c r="P107" s="200"/>
      <c r="Q107" s="200"/>
      <c r="R107" s="200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0"/>
      <c r="AG107" s="200"/>
      <c r="AH107" s="200"/>
      <c r="AI107" s="200"/>
      <c r="AJ107" s="200"/>
      <c r="AK107" s="200"/>
      <c r="AL107" s="200"/>
      <c r="AM107" s="200"/>
      <c r="AN107" s="200"/>
      <c r="AO107" s="200"/>
      <c r="AP107" s="200"/>
      <c r="AQ107" s="200"/>
      <c r="AR107" s="200"/>
      <c r="AS107" s="200"/>
      <c r="AT107" s="200"/>
      <c r="AU107" s="200"/>
      <c r="AV107" s="200"/>
      <c r="AW107" s="200"/>
      <c r="AX107" s="200"/>
      <c r="AY107" s="203" t="s">
        <v>130</v>
      </c>
      <c r="AZ107" s="200"/>
      <c r="BA107" s="200"/>
      <c r="BB107" s="200"/>
      <c r="BC107" s="200"/>
      <c r="BD107" s="200"/>
      <c r="BE107" s="204">
        <f>IF(N107="základní",J107,0)</f>
        <v>0</v>
      </c>
      <c r="BF107" s="204">
        <f>IF(N107="snížená",J107,0)</f>
        <v>0</v>
      </c>
      <c r="BG107" s="204">
        <f>IF(N107="zákl. přenesená",J107,0)</f>
        <v>0</v>
      </c>
      <c r="BH107" s="204">
        <f>IF(N107="sníž. přenesená",J107,0)</f>
        <v>0</v>
      </c>
      <c r="BI107" s="204">
        <f>IF(N107="nulová",J107,0)</f>
        <v>0</v>
      </c>
      <c r="BJ107" s="203" t="s">
        <v>84</v>
      </c>
      <c r="BK107" s="200"/>
      <c r="BL107" s="200"/>
      <c r="BM107" s="200"/>
    </row>
    <row r="108" s="2" customFormat="1" ht="18" customHeight="1">
      <c r="A108" s="38"/>
      <c r="B108" s="39"/>
      <c r="C108" s="40"/>
      <c r="D108" s="196" t="s">
        <v>132</v>
      </c>
      <c r="E108" s="197"/>
      <c r="F108" s="197"/>
      <c r="G108" s="40"/>
      <c r="H108" s="40"/>
      <c r="I108" s="40"/>
      <c r="J108" s="198">
        <v>0</v>
      </c>
      <c r="K108" s="40"/>
      <c r="L108" s="199"/>
      <c r="M108" s="200"/>
      <c r="N108" s="201" t="s">
        <v>41</v>
      </c>
      <c r="O108" s="200"/>
      <c r="P108" s="200"/>
      <c r="Q108" s="200"/>
      <c r="R108" s="200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0"/>
      <c r="AG108" s="200"/>
      <c r="AH108" s="200"/>
      <c r="AI108" s="200"/>
      <c r="AJ108" s="200"/>
      <c r="AK108" s="200"/>
      <c r="AL108" s="200"/>
      <c r="AM108" s="200"/>
      <c r="AN108" s="200"/>
      <c r="AO108" s="200"/>
      <c r="AP108" s="200"/>
      <c r="AQ108" s="200"/>
      <c r="AR108" s="200"/>
      <c r="AS108" s="200"/>
      <c r="AT108" s="200"/>
      <c r="AU108" s="200"/>
      <c r="AV108" s="200"/>
      <c r="AW108" s="200"/>
      <c r="AX108" s="200"/>
      <c r="AY108" s="203" t="s">
        <v>130</v>
      </c>
      <c r="AZ108" s="200"/>
      <c r="BA108" s="200"/>
      <c r="BB108" s="200"/>
      <c r="BC108" s="200"/>
      <c r="BD108" s="200"/>
      <c r="BE108" s="204">
        <f>IF(N108="základní",J108,0)</f>
        <v>0</v>
      </c>
      <c r="BF108" s="204">
        <f>IF(N108="snížená",J108,0)</f>
        <v>0</v>
      </c>
      <c r="BG108" s="204">
        <f>IF(N108="zákl. přenesená",J108,0)</f>
        <v>0</v>
      </c>
      <c r="BH108" s="204">
        <f>IF(N108="sníž. přenesená",J108,0)</f>
        <v>0</v>
      </c>
      <c r="BI108" s="204">
        <f>IF(N108="nulová",J108,0)</f>
        <v>0</v>
      </c>
      <c r="BJ108" s="203" t="s">
        <v>84</v>
      </c>
      <c r="BK108" s="200"/>
      <c r="BL108" s="200"/>
      <c r="BM108" s="200"/>
    </row>
    <row r="109" s="2" customFormat="1" ht="18" customHeight="1">
      <c r="A109" s="38"/>
      <c r="B109" s="39"/>
      <c r="C109" s="40"/>
      <c r="D109" s="196" t="s">
        <v>133</v>
      </c>
      <c r="E109" s="197"/>
      <c r="F109" s="197"/>
      <c r="G109" s="40"/>
      <c r="H109" s="40"/>
      <c r="I109" s="40"/>
      <c r="J109" s="198">
        <v>0</v>
      </c>
      <c r="K109" s="40"/>
      <c r="L109" s="199"/>
      <c r="M109" s="200"/>
      <c r="N109" s="201" t="s">
        <v>41</v>
      </c>
      <c r="O109" s="200"/>
      <c r="P109" s="200"/>
      <c r="Q109" s="200"/>
      <c r="R109" s="200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0"/>
      <c r="AG109" s="200"/>
      <c r="AH109" s="200"/>
      <c r="AI109" s="200"/>
      <c r="AJ109" s="200"/>
      <c r="AK109" s="200"/>
      <c r="AL109" s="200"/>
      <c r="AM109" s="200"/>
      <c r="AN109" s="200"/>
      <c r="AO109" s="200"/>
      <c r="AP109" s="200"/>
      <c r="AQ109" s="200"/>
      <c r="AR109" s="200"/>
      <c r="AS109" s="200"/>
      <c r="AT109" s="200"/>
      <c r="AU109" s="200"/>
      <c r="AV109" s="200"/>
      <c r="AW109" s="200"/>
      <c r="AX109" s="200"/>
      <c r="AY109" s="203" t="s">
        <v>130</v>
      </c>
      <c r="AZ109" s="200"/>
      <c r="BA109" s="200"/>
      <c r="BB109" s="200"/>
      <c r="BC109" s="200"/>
      <c r="BD109" s="200"/>
      <c r="BE109" s="204">
        <f>IF(N109="základní",J109,0)</f>
        <v>0</v>
      </c>
      <c r="BF109" s="204">
        <f>IF(N109="snížená",J109,0)</f>
        <v>0</v>
      </c>
      <c r="BG109" s="204">
        <f>IF(N109="zákl. přenesená",J109,0)</f>
        <v>0</v>
      </c>
      <c r="BH109" s="204">
        <f>IF(N109="sníž. přenesená",J109,0)</f>
        <v>0</v>
      </c>
      <c r="BI109" s="204">
        <f>IF(N109="nulová",J109,0)</f>
        <v>0</v>
      </c>
      <c r="BJ109" s="203" t="s">
        <v>84</v>
      </c>
      <c r="BK109" s="200"/>
      <c r="BL109" s="200"/>
      <c r="BM109" s="200"/>
    </row>
    <row r="110" s="2" customFormat="1" ht="18" customHeight="1">
      <c r="A110" s="38"/>
      <c r="B110" s="39"/>
      <c r="C110" s="40"/>
      <c r="D110" s="196" t="s">
        <v>134</v>
      </c>
      <c r="E110" s="197"/>
      <c r="F110" s="197"/>
      <c r="G110" s="40"/>
      <c r="H110" s="40"/>
      <c r="I110" s="40"/>
      <c r="J110" s="198">
        <v>0</v>
      </c>
      <c r="K110" s="40"/>
      <c r="L110" s="199"/>
      <c r="M110" s="200"/>
      <c r="N110" s="201" t="s">
        <v>41</v>
      </c>
      <c r="O110" s="200"/>
      <c r="P110" s="200"/>
      <c r="Q110" s="200"/>
      <c r="R110" s="200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0"/>
      <c r="AG110" s="200"/>
      <c r="AH110" s="200"/>
      <c r="AI110" s="200"/>
      <c r="AJ110" s="200"/>
      <c r="AK110" s="200"/>
      <c r="AL110" s="200"/>
      <c r="AM110" s="200"/>
      <c r="AN110" s="200"/>
      <c r="AO110" s="200"/>
      <c r="AP110" s="200"/>
      <c r="AQ110" s="200"/>
      <c r="AR110" s="200"/>
      <c r="AS110" s="200"/>
      <c r="AT110" s="200"/>
      <c r="AU110" s="200"/>
      <c r="AV110" s="200"/>
      <c r="AW110" s="200"/>
      <c r="AX110" s="200"/>
      <c r="AY110" s="203" t="s">
        <v>130</v>
      </c>
      <c r="AZ110" s="200"/>
      <c r="BA110" s="200"/>
      <c r="BB110" s="200"/>
      <c r="BC110" s="200"/>
      <c r="BD110" s="200"/>
      <c r="BE110" s="204">
        <f>IF(N110="základní",J110,0)</f>
        <v>0</v>
      </c>
      <c r="BF110" s="204">
        <f>IF(N110="snížená",J110,0)</f>
        <v>0</v>
      </c>
      <c r="BG110" s="204">
        <f>IF(N110="zákl. přenesená",J110,0)</f>
        <v>0</v>
      </c>
      <c r="BH110" s="204">
        <f>IF(N110="sníž. přenesená",J110,0)</f>
        <v>0</v>
      </c>
      <c r="BI110" s="204">
        <f>IF(N110="nulová",J110,0)</f>
        <v>0</v>
      </c>
      <c r="BJ110" s="203" t="s">
        <v>84</v>
      </c>
      <c r="BK110" s="200"/>
      <c r="BL110" s="200"/>
      <c r="BM110" s="200"/>
    </row>
    <row r="111" s="2" customFormat="1" ht="18" customHeight="1">
      <c r="A111" s="38"/>
      <c r="B111" s="39"/>
      <c r="C111" s="40"/>
      <c r="D111" s="197" t="s">
        <v>135</v>
      </c>
      <c r="E111" s="40"/>
      <c r="F111" s="40"/>
      <c r="G111" s="40"/>
      <c r="H111" s="40"/>
      <c r="I111" s="40"/>
      <c r="J111" s="198">
        <f>ROUND(J30*T111,2)</f>
        <v>0</v>
      </c>
      <c r="K111" s="40"/>
      <c r="L111" s="199"/>
      <c r="M111" s="200"/>
      <c r="N111" s="201" t="s">
        <v>41</v>
      </c>
      <c r="O111" s="200"/>
      <c r="P111" s="200"/>
      <c r="Q111" s="200"/>
      <c r="R111" s="200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0"/>
      <c r="AG111" s="200"/>
      <c r="AH111" s="200"/>
      <c r="AI111" s="200"/>
      <c r="AJ111" s="200"/>
      <c r="AK111" s="200"/>
      <c r="AL111" s="200"/>
      <c r="AM111" s="200"/>
      <c r="AN111" s="200"/>
      <c r="AO111" s="200"/>
      <c r="AP111" s="200"/>
      <c r="AQ111" s="200"/>
      <c r="AR111" s="200"/>
      <c r="AS111" s="200"/>
      <c r="AT111" s="200"/>
      <c r="AU111" s="200"/>
      <c r="AV111" s="200"/>
      <c r="AW111" s="200"/>
      <c r="AX111" s="200"/>
      <c r="AY111" s="203" t="s">
        <v>136</v>
      </c>
      <c r="AZ111" s="200"/>
      <c r="BA111" s="200"/>
      <c r="BB111" s="200"/>
      <c r="BC111" s="200"/>
      <c r="BD111" s="200"/>
      <c r="BE111" s="204">
        <f>IF(N111="základní",J111,0)</f>
        <v>0</v>
      </c>
      <c r="BF111" s="204">
        <f>IF(N111="snížená",J111,0)</f>
        <v>0</v>
      </c>
      <c r="BG111" s="204">
        <f>IF(N111="zákl. přenesená",J111,0)</f>
        <v>0</v>
      </c>
      <c r="BH111" s="204">
        <f>IF(N111="sníž. přenesená",J111,0)</f>
        <v>0</v>
      </c>
      <c r="BI111" s="204">
        <f>IF(N111="nulová",J111,0)</f>
        <v>0</v>
      </c>
      <c r="BJ111" s="203" t="s">
        <v>84</v>
      </c>
      <c r="BK111" s="200"/>
      <c r="BL111" s="200"/>
      <c r="BM111" s="200"/>
    </row>
    <row r="112" s="2" customForma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9.28" customHeight="1">
      <c r="A113" s="38"/>
      <c r="B113" s="39"/>
      <c r="C113" s="205" t="s">
        <v>137</v>
      </c>
      <c r="D113" s="179"/>
      <c r="E113" s="179"/>
      <c r="F113" s="179"/>
      <c r="G113" s="179"/>
      <c r="H113" s="179"/>
      <c r="I113" s="179"/>
      <c r="J113" s="206">
        <f>ROUND(J96+J105,2)</f>
        <v>0</v>
      </c>
      <c r="K113" s="17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66"/>
      <c r="C114" s="67"/>
      <c r="D114" s="67"/>
      <c r="E114" s="67"/>
      <c r="F114" s="67"/>
      <c r="G114" s="67"/>
      <c r="H114" s="67"/>
      <c r="I114" s="67"/>
      <c r="J114" s="67"/>
      <c r="K114" s="67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8" s="2" customFormat="1" ht="6.96" customHeight="1">
      <c r="A118" s="38"/>
      <c r="B118" s="68"/>
      <c r="C118" s="69"/>
      <c r="D118" s="69"/>
      <c r="E118" s="69"/>
      <c r="F118" s="69"/>
      <c r="G118" s="69"/>
      <c r="H118" s="69"/>
      <c r="I118" s="69"/>
      <c r="J118" s="69"/>
      <c r="K118" s="69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4.96" customHeight="1">
      <c r="A119" s="38"/>
      <c r="B119" s="39"/>
      <c r="C119" s="23" t="s">
        <v>138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16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40"/>
      <c r="D122" s="40"/>
      <c r="E122" s="177" t="str">
        <f>E7</f>
        <v>Stavba chodníku, přechodu pro chodce a parkovacích stání</v>
      </c>
      <c r="F122" s="32"/>
      <c r="G122" s="32"/>
      <c r="H122" s="32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113</v>
      </c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6.5" customHeight="1">
      <c r="A124" s="38"/>
      <c r="B124" s="39"/>
      <c r="C124" s="40"/>
      <c r="D124" s="40"/>
      <c r="E124" s="76" t="str">
        <f>E9</f>
        <v>00 - VON</v>
      </c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20</v>
      </c>
      <c r="D126" s="40"/>
      <c r="E126" s="40"/>
      <c r="F126" s="27" t="str">
        <f>F12</f>
        <v>Nové Město na Moravě</v>
      </c>
      <c r="G126" s="40"/>
      <c r="H126" s="40"/>
      <c r="I126" s="32" t="s">
        <v>22</v>
      </c>
      <c r="J126" s="79" t="str">
        <f>IF(J12="","",J12)</f>
        <v>14. 1. 2021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25.65" customHeight="1">
      <c r="A128" s="38"/>
      <c r="B128" s="39"/>
      <c r="C128" s="32" t="s">
        <v>24</v>
      </c>
      <c r="D128" s="40"/>
      <c r="E128" s="40"/>
      <c r="F128" s="27" t="str">
        <f>E15</f>
        <v>Město Nové Město na Moravě</v>
      </c>
      <c r="G128" s="40"/>
      <c r="H128" s="40"/>
      <c r="I128" s="32" t="s">
        <v>30</v>
      </c>
      <c r="J128" s="36" t="str">
        <f>E21</f>
        <v>Ing. arch. Jitka Bidlová Ph.D.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5.15" customHeight="1">
      <c r="A129" s="38"/>
      <c r="B129" s="39"/>
      <c r="C129" s="32" t="s">
        <v>28</v>
      </c>
      <c r="D129" s="40"/>
      <c r="E129" s="40"/>
      <c r="F129" s="27" t="str">
        <f>IF(E18="","",E18)</f>
        <v>Vyplň údaj</v>
      </c>
      <c r="G129" s="40"/>
      <c r="H129" s="40"/>
      <c r="I129" s="32" t="s">
        <v>33</v>
      </c>
      <c r="J129" s="36" t="str">
        <f>E24</f>
        <v>Ing. Tereza Synková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0.32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11" customFormat="1" ht="29.28" customHeight="1">
      <c r="A131" s="207"/>
      <c r="B131" s="208"/>
      <c r="C131" s="209" t="s">
        <v>139</v>
      </c>
      <c r="D131" s="210" t="s">
        <v>61</v>
      </c>
      <c r="E131" s="210" t="s">
        <v>57</v>
      </c>
      <c r="F131" s="210" t="s">
        <v>58</v>
      </c>
      <c r="G131" s="210" t="s">
        <v>140</v>
      </c>
      <c r="H131" s="210" t="s">
        <v>141</v>
      </c>
      <c r="I131" s="210" t="s">
        <v>142</v>
      </c>
      <c r="J131" s="210" t="s">
        <v>119</v>
      </c>
      <c r="K131" s="211" t="s">
        <v>143</v>
      </c>
      <c r="L131" s="212"/>
      <c r="M131" s="100" t="s">
        <v>1</v>
      </c>
      <c r="N131" s="101" t="s">
        <v>40</v>
      </c>
      <c r="O131" s="101" t="s">
        <v>144</v>
      </c>
      <c r="P131" s="101" t="s">
        <v>145</v>
      </c>
      <c r="Q131" s="101" t="s">
        <v>146</v>
      </c>
      <c r="R131" s="101" t="s">
        <v>147</v>
      </c>
      <c r="S131" s="101" t="s">
        <v>148</v>
      </c>
      <c r="T131" s="102" t="s">
        <v>149</v>
      </c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</row>
    <row r="132" s="2" customFormat="1" ht="22.8" customHeight="1">
      <c r="A132" s="38"/>
      <c r="B132" s="39"/>
      <c r="C132" s="107" t="s">
        <v>150</v>
      </c>
      <c r="D132" s="40"/>
      <c r="E132" s="40"/>
      <c r="F132" s="40"/>
      <c r="G132" s="40"/>
      <c r="H132" s="40"/>
      <c r="I132" s="40"/>
      <c r="J132" s="213">
        <f>BK132</f>
        <v>0</v>
      </c>
      <c r="K132" s="40"/>
      <c r="L132" s="44"/>
      <c r="M132" s="103"/>
      <c r="N132" s="214"/>
      <c r="O132" s="104"/>
      <c r="P132" s="215">
        <f>P133</f>
        <v>0</v>
      </c>
      <c r="Q132" s="104"/>
      <c r="R132" s="215">
        <f>R133</f>
        <v>0</v>
      </c>
      <c r="S132" s="104"/>
      <c r="T132" s="216">
        <f>T133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75</v>
      </c>
      <c r="AU132" s="17" t="s">
        <v>121</v>
      </c>
      <c r="BK132" s="217">
        <f>BK133</f>
        <v>0</v>
      </c>
    </row>
    <row r="133" s="12" customFormat="1" ht="25.92" customHeight="1">
      <c r="A133" s="12"/>
      <c r="B133" s="218"/>
      <c r="C133" s="219"/>
      <c r="D133" s="220" t="s">
        <v>75</v>
      </c>
      <c r="E133" s="221" t="s">
        <v>130</v>
      </c>
      <c r="F133" s="221" t="s">
        <v>1016</v>
      </c>
      <c r="G133" s="219"/>
      <c r="H133" s="219"/>
      <c r="I133" s="222"/>
      <c r="J133" s="223">
        <f>BK133</f>
        <v>0</v>
      </c>
      <c r="K133" s="219"/>
      <c r="L133" s="224"/>
      <c r="M133" s="225"/>
      <c r="N133" s="226"/>
      <c r="O133" s="226"/>
      <c r="P133" s="227">
        <f>P134+P136+P138+P140+P142</f>
        <v>0</v>
      </c>
      <c r="Q133" s="226"/>
      <c r="R133" s="227">
        <f>R134+R136+R138+R140+R142</f>
        <v>0</v>
      </c>
      <c r="S133" s="226"/>
      <c r="T133" s="228">
        <f>T134+T136+T138+T140+T142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9" t="s">
        <v>173</v>
      </c>
      <c r="AT133" s="230" t="s">
        <v>75</v>
      </c>
      <c r="AU133" s="230" t="s">
        <v>76</v>
      </c>
      <c r="AY133" s="229" t="s">
        <v>153</v>
      </c>
      <c r="BK133" s="231">
        <f>BK134+BK136+BK138+BK140+BK142</f>
        <v>0</v>
      </c>
    </row>
    <row r="134" s="12" customFormat="1" ht="22.8" customHeight="1">
      <c r="A134" s="12"/>
      <c r="B134" s="218"/>
      <c r="C134" s="219"/>
      <c r="D134" s="220" t="s">
        <v>75</v>
      </c>
      <c r="E134" s="232" t="s">
        <v>1017</v>
      </c>
      <c r="F134" s="232" t="s">
        <v>1018</v>
      </c>
      <c r="G134" s="219"/>
      <c r="H134" s="219"/>
      <c r="I134" s="222"/>
      <c r="J134" s="233">
        <f>BK134</f>
        <v>0</v>
      </c>
      <c r="K134" s="219"/>
      <c r="L134" s="224"/>
      <c r="M134" s="225"/>
      <c r="N134" s="226"/>
      <c r="O134" s="226"/>
      <c r="P134" s="227">
        <f>P135</f>
        <v>0</v>
      </c>
      <c r="Q134" s="226"/>
      <c r="R134" s="227">
        <f>R135</f>
        <v>0</v>
      </c>
      <c r="S134" s="226"/>
      <c r="T134" s="228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9" t="s">
        <v>173</v>
      </c>
      <c r="AT134" s="230" t="s">
        <v>75</v>
      </c>
      <c r="AU134" s="230" t="s">
        <v>84</v>
      </c>
      <c r="AY134" s="229" t="s">
        <v>153</v>
      </c>
      <c r="BK134" s="231">
        <f>BK135</f>
        <v>0</v>
      </c>
    </row>
    <row r="135" s="2" customFormat="1" ht="16.5" customHeight="1">
      <c r="A135" s="38"/>
      <c r="B135" s="39"/>
      <c r="C135" s="234" t="s">
        <v>84</v>
      </c>
      <c r="D135" s="234" t="s">
        <v>155</v>
      </c>
      <c r="E135" s="235" t="s">
        <v>1019</v>
      </c>
      <c r="F135" s="236" t="s">
        <v>1018</v>
      </c>
      <c r="G135" s="237" t="s">
        <v>1020</v>
      </c>
      <c r="H135" s="238">
        <v>1</v>
      </c>
      <c r="I135" s="239"/>
      <c r="J135" s="240">
        <f>ROUND(I135*H135,2)</f>
        <v>0</v>
      </c>
      <c r="K135" s="236" t="s">
        <v>563</v>
      </c>
      <c r="L135" s="44"/>
      <c r="M135" s="241" t="s">
        <v>1</v>
      </c>
      <c r="N135" s="242" t="s">
        <v>41</v>
      </c>
      <c r="O135" s="91"/>
      <c r="P135" s="243">
        <f>O135*H135</f>
        <v>0</v>
      </c>
      <c r="Q135" s="243">
        <v>0</v>
      </c>
      <c r="R135" s="243">
        <f>Q135*H135</f>
        <v>0</v>
      </c>
      <c r="S135" s="243">
        <v>0</v>
      </c>
      <c r="T135" s="244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45" t="s">
        <v>1021</v>
      </c>
      <c r="AT135" s="245" t="s">
        <v>155</v>
      </c>
      <c r="AU135" s="245" t="s">
        <v>86</v>
      </c>
      <c r="AY135" s="17" t="s">
        <v>153</v>
      </c>
      <c r="BE135" s="246">
        <f>IF(N135="základní",J135,0)</f>
        <v>0</v>
      </c>
      <c r="BF135" s="246">
        <f>IF(N135="snížená",J135,0)</f>
        <v>0</v>
      </c>
      <c r="BG135" s="246">
        <f>IF(N135="zákl. přenesená",J135,0)</f>
        <v>0</v>
      </c>
      <c r="BH135" s="246">
        <f>IF(N135="sníž. přenesená",J135,0)</f>
        <v>0</v>
      </c>
      <c r="BI135" s="246">
        <f>IF(N135="nulová",J135,0)</f>
        <v>0</v>
      </c>
      <c r="BJ135" s="17" t="s">
        <v>84</v>
      </c>
      <c r="BK135" s="246">
        <f>ROUND(I135*H135,2)</f>
        <v>0</v>
      </c>
      <c r="BL135" s="17" t="s">
        <v>1021</v>
      </c>
      <c r="BM135" s="245" t="s">
        <v>1022</v>
      </c>
    </row>
    <row r="136" s="12" customFormat="1" ht="22.8" customHeight="1">
      <c r="A136" s="12"/>
      <c r="B136" s="218"/>
      <c r="C136" s="219"/>
      <c r="D136" s="220" t="s">
        <v>75</v>
      </c>
      <c r="E136" s="232" t="s">
        <v>1023</v>
      </c>
      <c r="F136" s="232" t="s">
        <v>129</v>
      </c>
      <c r="G136" s="219"/>
      <c r="H136" s="219"/>
      <c r="I136" s="222"/>
      <c r="J136" s="233">
        <f>BK136</f>
        <v>0</v>
      </c>
      <c r="K136" s="219"/>
      <c r="L136" s="224"/>
      <c r="M136" s="225"/>
      <c r="N136" s="226"/>
      <c r="O136" s="226"/>
      <c r="P136" s="227">
        <f>P137</f>
        <v>0</v>
      </c>
      <c r="Q136" s="226"/>
      <c r="R136" s="227">
        <f>R137</f>
        <v>0</v>
      </c>
      <c r="S136" s="226"/>
      <c r="T136" s="228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9" t="s">
        <v>173</v>
      </c>
      <c r="AT136" s="230" t="s">
        <v>75</v>
      </c>
      <c r="AU136" s="230" t="s">
        <v>84</v>
      </c>
      <c r="AY136" s="229" t="s">
        <v>153</v>
      </c>
      <c r="BK136" s="231">
        <f>BK137</f>
        <v>0</v>
      </c>
    </row>
    <row r="137" s="2" customFormat="1" ht="16.5" customHeight="1">
      <c r="A137" s="38"/>
      <c r="B137" s="39"/>
      <c r="C137" s="234" t="s">
        <v>86</v>
      </c>
      <c r="D137" s="234" t="s">
        <v>155</v>
      </c>
      <c r="E137" s="235" t="s">
        <v>1024</v>
      </c>
      <c r="F137" s="236" t="s">
        <v>129</v>
      </c>
      <c r="G137" s="237" t="s">
        <v>1020</v>
      </c>
      <c r="H137" s="238">
        <v>1</v>
      </c>
      <c r="I137" s="239"/>
      <c r="J137" s="240">
        <f>ROUND(I137*H137,2)</f>
        <v>0</v>
      </c>
      <c r="K137" s="236" t="s">
        <v>563</v>
      </c>
      <c r="L137" s="44"/>
      <c r="M137" s="241" t="s">
        <v>1</v>
      </c>
      <c r="N137" s="242" t="s">
        <v>41</v>
      </c>
      <c r="O137" s="91"/>
      <c r="P137" s="243">
        <f>O137*H137</f>
        <v>0</v>
      </c>
      <c r="Q137" s="243">
        <v>0</v>
      </c>
      <c r="R137" s="243">
        <f>Q137*H137</f>
        <v>0</v>
      </c>
      <c r="S137" s="243">
        <v>0</v>
      </c>
      <c r="T137" s="244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45" t="s">
        <v>1021</v>
      </c>
      <c r="AT137" s="245" t="s">
        <v>155</v>
      </c>
      <c r="AU137" s="245" t="s">
        <v>86</v>
      </c>
      <c r="AY137" s="17" t="s">
        <v>153</v>
      </c>
      <c r="BE137" s="246">
        <f>IF(N137="základní",J137,0)</f>
        <v>0</v>
      </c>
      <c r="BF137" s="246">
        <f>IF(N137="snížená",J137,0)</f>
        <v>0</v>
      </c>
      <c r="BG137" s="246">
        <f>IF(N137="zákl. přenesená",J137,0)</f>
        <v>0</v>
      </c>
      <c r="BH137" s="246">
        <f>IF(N137="sníž. přenesená",J137,0)</f>
        <v>0</v>
      </c>
      <c r="BI137" s="246">
        <f>IF(N137="nulová",J137,0)</f>
        <v>0</v>
      </c>
      <c r="BJ137" s="17" t="s">
        <v>84</v>
      </c>
      <c r="BK137" s="246">
        <f>ROUND(I137*H137,2)</f>
        <v>0</v>
      </c>
      <c r="BL137" s="17" t="s">
        <v>1021</v>
      </c>
      <c r="BM137" s="245" t="s">
        <v>1025</v>
      </c>
    </row>
    <row r="138" s="12" customFormat="1" ht="22.8" customHeight="1">
      <c r="A138" s="12"/>
      <c r="B138" s="218"/>
      <c r="C138" s="219"/>
      <c r="D138" s="220" t="s">
        <v>75</v>
      </c>
      <c r="E138" s="232" t="s">
        <v>1026</v>
      </c>
      <c r="F138" s="232" t="s">
        <v>1027</v>
      </c>
      <c r="G138" s="219"/>
      <c r="H138" s="219"/>
      <c r="I138" s="222"/>
      <c r="J138" s="233">
        <f>BK138</f>
        <v>0</v>
      </c>
      <c r="K138" s="219"/>
      <c r="L138" s="224"/>
      <c r="M138" s="225"/>
      <c r="N138" s="226"/>
      <c r="O138" s="226"/>
      <c r="P138" s="227">
        <f>P139</f>
        <v>0</v>
      </c>
      <c r="Q138" s="226"/>
      <c r="R138" s="227">
        <f>R139</f>
        <v>0</v>
      </c>
      <c r="S138" s="226"/>
      <c r="T138" s="228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9" t="s">
        <v>173</v>
      </c>
      <c r="AT138" s="230" t="s">
        <v>75</v>
      </c>
      <c r="AU138" s="230" t="s">
        <v>84</v>
      </c>
      <c r="AY138" s="229" t="s">
        <v>153</v>
      </c>
      <c r="BK138" s="231">
        <f>BK139</f>
        <v>0</v>
      </c>
    </row>
    <row r="139" s="2" customFormat="1" ht="16.5" customHeight="1">
      <c r="A139" s="38"/>
      <c r="B139" s="39"/>
      <c r="C139" s="234" t="s">
        <v>165</v>
      </c>
      <c r="D139" s="234" t="s">
        <v>155</v>
      </c>
      <c r="E139" s="235" t="s">
        <v>1028</v>
      </c>
      <c r="F139" s="236" t="s">
        <v>1027</v>
      </c>
      <c r="G139" s="237" t="s">
        <v>1020</v>
      </c>
      <c r="H139" s="238">
        <v>1</v>
      </c>
      <c r="I139" s="239"/>
      <c r="J139" s="240">
        <f>ROUND(I139*H139,2)</f>
        <v>0</v>
      </c>
      <c r="K139" s="236" t="s">
        <v>563</v>
      </c>
      <c r="L139" s="44"/>
      <c r="M139" s="241" t="s">
        <v>1</v>
      </c>
      <c r="N139" s="242" t="s">
        <v>41</v>
      </c>
      <c r="O139" s="91"/>
      <c r="P139" s="243">
        <f>O139*H139</f>
        <v>0</v>
      </c>
      <c r="Q139" s="243">
        <v>0</v>
      </c>
      <c r="R139" s="243">
        <f>Q139*H139</f>
        <v>0</v>
      </c>
      <c r="S139" s="243">
        <v>0</v>
      </c>
      <c r="T139" s="244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45" t="s">
        <v>1021</v>
      </c>
      <c r="AT139" s="245" t="s">
        <v>155</v>
      </c>
      <c r="AU139" s="245" t="s">
        <v>86</v>
      </c>
      <c r="AY139" s="17" t="s">
        <v>153</v>
      </c>
      <c r="BE139" s="246">
        <f>IF(N139="základní",J139,0)</f>
        <v>0</v>
      </c>
      <c r="BF139" s="246">
        <f>IF(N139="snížená",J139,0)</f>
        <v>0</v>
      </c>
      <c r="BG139" s="246">
        <f>IF(N139="zákl. přenesená",J139,0)</f>
        <v>0</v>
      </c>
      <c r="BH139" s="246">
        <f>IF(N139="sníž. přenesená",J139,0)</f>
        <v>0</v>
      </c>
      <c r="BI139" s="246">
        <f>IF(N139="nulová",J139,0)</f>
        <v>0</v>
      </c>
      <c r="BJ139" s="17" t="s">
        <v>84</v>
      </c>
      <c r="BK139" s="246">
        <f>ROUND(I139*H139,2)</f>
        <v>0</v>
      </c>
      <c r="BL139" s="17" t="s">
        <v>1021</v>
      </c>
      <c r="BM139" s="245" t="s">
        <v>1029</v>
      </c>
    </row>
    <row r="140" s="12" customFormat="1" ht="22.8" customHeight="1">
      <c r="A140" s="12"/>
      <c r="B140" s="218"/>
      <c r="C140" s="219"/>
      <c r="D140" s="220" t="s">
        <v>75</v>
      </c>
      <c r="E140" s="232" t="s">
        <v>1030</v>
      </c>
      <c r="F140" s="232" t="s">
        <v>132</v>
      </c>
      <c r="G140" s="219"/>
      <c r="H140" s="219"/>
      <c r="I140" s="222"/>
      <c r="J140" s="233">
        <f>BK140</f>
        <v>0</v>
      </c>
      <c r="K140" s="219"/>
      <c r="L140" s="224"/>
      <c r="M140" s="225"/>
      <c r="N140" s="226"/>
      <c r="O140" s="226"/>
      <c r="P140" s="227">
        <f>P141</f>
        <v>0</v>
      </c>
      <c r="Q140" s="226"/>
      <c r="R140" s="227">
        <f>R141</f>
        <v>0</v>
      </c>
      <c r="S140" s="226"/>
      <c r="T140" s="228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9" t="s">
        <v>173</v>
      </c>
      <c r="AT140" s="230" t="s">
        <v>75</v>
      </c>
      <c r="AU140" s="230" t="s">
        <v>84</v>
      </c>
      <c r="AY140" s="229" t="s">
        <v>153</v>
      </c>
      <c r="BK140" s="231">
        <f>BK141</f>
        <v>0</v>
      </c>
    </row>
    <row r="141" s="2" customFormat="1" ht="16.5" customHeight="1">
      <c r="A141" s="38"/>
      <c r="B141" s="39"/>
      <c r="C141" s="234" t="s">
        <v>173</v>
      </c>
      <c r="D141" s="234" t="s">
        <v>155</v>
      </c>
      <c r="E141" s="235" t="s">
        <v>1031</v>
      </c>
      <c r="F141" s="236" t="s">
        <v>1032</v>
      </c>
      <c r="G141" s="237" t="s">
        <v>1020</v>
      </c>
      <c r="H141" s="238">
        <v>1</v>
      </c>
      <c r="I141" s="239"/>
      <c r="J141" s="240">
        <f>ROUND(I141*H141,2)</f>
        <v>0</v>
      </c>
      <c r="K141" s="236" t="s">
        <v>563</v>
      </c>
      <c r="L141" s="44"/>
      <c r="M141" s="241" t="s">
        <v>1</v>
      </c>
      <c r="N141" s="242" t="s">
        <v>41</v>
      </c>
      <c r="O141" s="91"/>
      <c r="P141" s="243">
        <f>O141*H141</f>
        <v>0</v>
      </c>
      <c r="Q141" s="243">
        <v>0</v>
      </c>
      <c r="R141" s="243">
        <f>Q141*H141</f>
        <v>0</v>
      </c>
      <c r="S141" s="243">
        <v>0</v>
      </c>
      <c r="T141" s="244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45" t="s">
        <v>1021</v>
      </c>
      <c r="AT141" s="245" t="s">
        <v>155</v>
      </c>
      <c r="AU141" s="245" t="s">
        <v>86</v>
      </c>
      <c r="AY141" s="17" t="s">
        <v>153</v>
      </c>
      <c r="BE141" s="246">
        <f>IF(N141="základní",J141,0)</f>
        <v>0</v>
      </c>
      <c r="BF141" s="246">
        <f>IF(N141="snížená",J141,0)</f>
        <v>0</v>
      </c>
      <c r="BG141" s="246">
        <f>IF(N141="zákl. přenesená",J141,0)</f>
        <v>0</v>
      </c>
      <c r="BH141" s="246">
        <f>IF(N141="sníž. přenesená",J141,0)</f>
        <v>0</v>
      </c>
      <c r="BI141" s="246">
        <f>IF(N141="nulová",J141,0)</f>
        <v>0</v>
      </c>
      <c r="BJ141" s="17" t="s">
        <v>84</v>
      </c>
      <c r="BK141" s="246">
        <f>ROUND(I141*H141,2)</f>
        <v>0</v>
      </c>
      <c r="BL141" s="17" t="s">
        <v>1021</v>
      </c>
      <c r="BM141" s="245" t="s">
        <v>1033</v>
      </c>
    </row>
    <row r="142" s="12" customFormat="1" ht="22.8" customHeight="1">
      <c r="A142" s="12"/>
      <c r="B142" s="218"/>
      <c r="C142" s="219"/>
      <c r="D142" s="220" t="s">
        <v>75</v>
      </c>
      <c r="E142" s="232" t="s">
        <v>1034</v>
      </c>
      <c r="F142" s="232" t="s">
        <v>116</v>
      </c>
      <c r="G142" s="219"/>
      <c r="H142" s="219"/>
      <c r="I142" s="222"/>
      <c r="J142" s="233">
        <f>BK142</f>
        <v>0</v>
      </c>
      <c r="K142" s="219"/>
      <c r="L142" s="224"/>
      <c r="M142" s="225"/>
      <c r="N142" s="226"/>
      <c r="O142" s="226"/>
      <c r="P142" s="227">
        <f>P143</f>
        <v>0</v>
      </c>
      <c r="Q142" s="226"/>
      <c r="R142" s="227">
        <f>R143</f>
        <v>0</v>
      </c>
      <c r="S142" s="226"/>
      <c r="T142" s="228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9" t="s">
        <v>173</v>
      </c>
      <c r="AT142" s="230" t="s">
        <v>75</v>
      </c>
      <c r="AU142" s="230" t="s">
        <v>84</v>
      </c>
      <c r="AY142" s="229" t="s">
        <v>153</v>
      </c>
      <c r="BK142" s="231">
        <f>BK143</f>
        <v>0</v>
      </c>
    </row>
    <row r="143" s="2" customFormat="1" ht="16.5" customHeight="1">
      <c r="A143" s="38"/>
      <c r="B143" s="39"/>
      <c r="C143" s="234" t="s">
        <v>160</v>
      </c>
      <c r="D143" s="234" t="s">
        <v>155</v>
      </c>
      <c r="E143" s="235" t="s">
        <v>1035</v>
      </c>
      <c r="F143" s="236" t="s">
        <v>1036</v>
      </c>
      <c r="G143" s="237" t="s">
        <v>1020</v>
      </c>
      <c r="H143" s="238">
        <v>1</v>
      </c>
      <c r="I143" s="239"/>
      <c r="J143" s="240">
        <f>ROUND(I143*H143,2)</f>
        <v>0</v>
      </c>
      <c r="K143" s="236" t="s">
        <v>563</v>
      </c>
      <c r="L143" s="44"/>
      <c r="M143" s="290" t="s">
        <v>1</v>
      </c>
      <c r="N143" s="291" t="s">
        <v>41</v>
      </c>
      <c r="O143" s="292"/>
      <c r="P143" s="293">
        <f>O143*H143</f>
        <v>0</v>
      </c>
      <c r="Q143" s="293">
        <v>0</v>
      </c>
      <c r="R143" s="293">
        <f>Q143*H143</f>
        <v>0</v>
      </c>
      <c r="S143" s="293">
        <v>0</v>
      </c>
      <c r="T143" s="294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45" t="s">
        <v>1021</v>
      </c>
      <c r="AT143" s="245" t="s">
        <v>155</v>
      </c>
      <c r="AU143" s="245" t="s">
        <v>86</v>
      </c>
      <c r="AY143" s="17" t="s">
        <v>153</v>
      </c>
      <c r="BE143" s="246">
        <f>IF(N143="základní",J143,0)</f>
        <v>0</v>
      </c>
      <c r="BF143" s="246">
        <f>IF(N143="snížená",J143,0)</f>
        <v>0</v>
      </c>
      <c r="BG143" s="246">
        <f>IF(N143="zákl. přenesená",J143,0)</f>
        <v>0</v>
      </c>
      <c r="BH143" s="246">
        <f>IF(N143="sníž. přenesená",J143,0)</f>
        <v>0</v>
      </c>
      <c r="BI143" s="246">
        <f>IF(N143="nulová",J143,0)</f>
        <v>0</v>
      </c>
      <c r="BJ143" s="17" t="s">
        <v>84</v>
      </c>
      <c r="BK143" s="246">
        <f>ROUND(I143*H143,2)</f>
        <v>0</v>
      </c>
      <c r="BL143" s="17" t="s">
        <v>1021</v>
      </c>
      <c r="BM143" s="245" t="s">
        <v>1037</v>
      </c>
    </row>
    <row r="144" s="2" customFormat="1" ht="6.96" customHeight="1">
      <c r="A144" s="38"/>
      <c r="B144" s="66"/>
      <c r="C144" s="67"/>
      <c r="D144" s="67"/>
      <c r="E144" s="67"/>
      <c r="F144" s="67"/>
      <c r="G144" s="67"/>
      <c r="H144" s="67"/>
      <c r="I144" s="67"/>
      <c r="J144" s="67"/>
      <c r="K144" s="67"/>
      <c r="L144" s="44"/>
      <c r="M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</sheetData>
  <sheetProtection sheet="1" autoFilter="0" formatColumns="0" formatRows="0" objects="1" scenarios="1" spinCount="100000" saltValue="VM0lx/Grx8GdAtijhqrt13sc9gao7GyONjdWM6PpM92Q4TXraWXLn1bVeuP6g6WfXS3z39RYql1MSfzdZXDIWw==" hashValue="BkV6SSUO9tdZvJqfIcFRK/xeNt+xMYzWqO9A9/RnqiW8Hz1IcSXZu1r32qjxEwsslcTnJsZy2Nr6izc2ULlcJQ==" algorithmName="SHA-512" password="CC35"/>
  <autoFilter ref="C131:K143"/>
  <mergeCells count="14">
    <mergeCell ref="E7:H7"/>
    <mergeCell ref="E9:H9"/>
    <mergeCell ref="E18:H18"/>
    <mergeCell ref="E27:H27"/>
    <mergeCell ref="E85:H85"/>
    <mergeCell ref="E87:H87"/>
    <mergeCell ref="D106:F106"/>
    <mergeCell ref="D107:F107"/>
    <mergeCell ref="D108:F108"/>
    <mergeCell ref="D109:F109"/>
    <mergeCell ref="D110:F11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7"/>
      <c r="C3" s="138"/>
      <c r="D3" s="138"/>
      <c r="E3" s="138"/>
      <c r="F3" s="138"/>
      <c r="G3" s="138"/>
      <c r="H3" s="20"/>
    </row>
    <row r="4" s="1" customFormat="1" ht="24.96" customHeight="1">
      <c r="B4" s="20"/>
      <c r="C4" s="139" t="s">
        <v>1038</v>
      </c>
      <c r="H4" s="20"/>
    </row>
    <row r="5" s="1" customFormat="1" ht="12" customHeight="1">
      <c r="B5" s="20"/>
      <c r="C5" s="301" t="s">
        <v>13</v>
      </c>
      <c r="D5" s="148" t="s">
        <v>14</v>
      </c>
      <c r="E5" s="1"/>
      <c r="F5" s="1"/>
      <c r="H5" s="20"/>
    </row>
    <row r="6" s="1" customFormat="1" ht="36.96" customHeight="1">
      <c r="B6" s="20"/>
      <c r="C6" s="302" t="s">
        <v>16</v>
      </c>
      <c r="D6" s="303" t="s">
        <v>17</v>
      </c>
      <c r="E6" s="1"/>
      <c r="F6" s="1"/>
      <c r="H6" s="20"/>
    </row>
    <row r="7" s="1" customFormat="1" ht="16.5" customHeight="1">
      <c r="B7" s="20"/>
      <c r="C7" s="141" t="s">
        <v>22</v>
      </c>
      <c r="D7" s="145" t="str">
        <f>'Rekapitulace stavby'!AN8</f>
        <v>14. 1. 2021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207"/>
      <c r="B9" s="304"/>
      <c r="C9" s="305" t="s">
        <v>57</v>
      </c>
      <c r="D9" s="306" t="s">
        <v>58</v>
      </c>
      <c r="E9" s="306" t="s">
        <v>140</v>
      </c>
      <c r="F9" s="307" t="s">
        <v>1039</v>
      </c>
      <c r="G9" s="207"/>
      <c r="H9" s="304"/>
    </row>
    <row r="10" s="2" customFormat="1" ht="26.4" customHeight="1">
      <c r="A10" s="38"/>
      <c r="B10" s="44"/>
      <c r="C10" s="308" t="s">
        <v>1040</v>
      </c>
      <c r="D10" s="308" t="s">
        <v>82</v>
      </c>
      <c r="E10" s="38"/>
      <c r="F10" s="38"/>
      <c r="G10" s="38"/>
      <c r="H10" s="44"/>
    </row>
    <row r="11" s="2" customFormat="1" ht="16.8" customHeight="1">
      <c r="A11" s="38"/>
      <c r="B11" s="44"/>
      <c r="C11" s="309" t="s">
        <v>102</v>
      </c>
      <c r="D11" s="310" t="s">
        <v>103</v>
      </c>
      <c r="E11" s="311" t="s">
        <v>104</v>
      </c>
      <c r="F11" s="312">
        <v>60.600000000000001</v>
      </c>
      <c r="G11" s="38"/>
      <c r="H11" s="44"/>
    </row>
    <row r="12" s="2" customFormat="1" ht="16.8" customHeight="1">
      <c r="A12" s="38"/>
      <c r="B12" s="44"/>
      <c r="C12" s="313" t="s">
        <v>102</v>
      </c>
      <c r="D12" s="313" t="s">
        <v>329</v>
      </c>
      <c r="E12" s="17" t="s">
        <v>1</v>
      </c>
      <c r="F12" s="314">
        <v>60.600000000000001</v>
      </c>
      <c r="G12" s="38"/>
      <c r="H12" s="44"/>
    </row>
    <row r="13" s="2" customFormat="1" ht="16.8" customHeight="1">
      <c r="A13" s="38"/>
      <c r="B13" s="44"/>
      <c r="C13" s="315" t="s">
        <v>1041</v>
      </c>
      <c r="D13" s="38"/>
      <c r="E13" s="38"/>
      <c r="F13" s="38"/>
      <c r="G13" s="38"/>
      <c r="H13" s="44"/>
    </row>
    <row r="14" s="2" customFormat="1" ht="16.8" customHeight="1">
      <c r="A14" s="38"/>
      <c r="B14" s="44"/>
      <c r="C14" s="313" t="s">
        <v>326</v>
      </c>
      <c r="D14" s="313" t="s">
        <v>327</v>
      </c>
      <c r="E14" s="17" t="s">
        <v>104</v>
      </c>
      <c r="F14" s="314">
        <v>63</v>
      </c>
      <c r="G14" s="38"/>
      <c r="H14" s="44"/>
    </row>
    <row r="15" s="2" customFormat="1" ht="16.8" customHeight="1">
      <c r="A15" s="38"/>
      <c r="B15" s="44"/>
      <c r="C15" s="313" t="s">
        <v>331</v>
      </c>
      <c r="D15" s="313" t="s">
        <v>332</v>
      </c>
      <c r="E15" s="17" t="s">
        <v>104</v>
      </c>
      <c r="F15" s="314">
        <v>63.630000000000003</v>
      </c>
      <c r="G15" s="38"/>
      <c r="H15" s="44"/>
    </row>
    <row r="16" s="2" customFormat="1" ht="16.8" customHeight="1">
      <c r="A16" s="38"/>
      <c r="B16" s="44"/>
      <c r="C16" s="309" t="s">
        <v>106</v>
      </c>
      <c r="D16" s="310" t="s">
        <v>107</v>
      </c>
      <c r="E16" s="311" t="s">
        <v>104</v>
      </c>
      <c r="F16" s="312">
        <v>2.3999999999999999</v>
      </c>
      <c r="G16" s="38"/>
      <c r="H16" s="44"/>
    </row>
    <row r="17" s="2" customFormat="1" ht="16.8" customHeight="1">
      <c r="A17" s="38"/>
      <c r="B17" s="44"/>
      <c r="C17" s="313" t="s">
        <v>106</v>
      </c>
      <c r="D17" s="313" t="s">
        <v>108</v>
      </c>
      <c r="E17" s="17" t="s">
        <v>1</v>
      </c>
      <c r="F17" s="314">
        <v>2.3999999999999999</v>
      </c>
      <c r="G17" s="38"/>
      <c r="H17" s="44"/>
    </row>
    <row r="18" s="2" customFormat="1" ht="16.8" customHeight="1">
      <c r="A18" s="38"/>
      <c r="B18" s="44"/>
      <c r="C18" s="315" t="s">
        <v>1041</v>
      </c>
      <c r="D18" s="38"/>
      <c r="E18" s="38"/>
      <c r="F18" s="38"/>
      <c r="G18" s="38"/>
      <c r="H18" s="44"/>
    </row>
    <row r="19" s="2" customFormat="1" ht="16.8" customHeight="1">
      <c r="A19" s="38"/>
      <c r="B19" s="44"/>
      <c r="C19" s="313" t="s">
        <v>326</v>
      </c>
      <c r="D19" s="313" t="s">
        <v>327</v>
      </c>
      <c r="E19" s="17" t="s">
        <v>104</v>
      </c>
      <c r="F19" s="314">
        <v>63</v>
      </c>
      <c r="G19" s="38"/>
      <c r="H19" s="44"/>
    </row>
    <row r="20" s="2" customFormat="1" ht="16.8" customHeight="1">
      <c r="A20" s="38"/>
      <c r="B20" s="44"/>
      <c r="C20" s="313" t="s">
        <v>302</v>
      </c>
      <c r="D20" s="313" t="s">
        <v>303</v>
      </c>
      <c r="E20" s="17" t="s">
        <v>104</v>
      </c>
      <c r="F20" s="314">
        <v>194.75</v>
      </c>
      <c r="G20" s="38"/>
      <c r="H20" s="44"/>
    </row>
    <row r="21" s="2" customFormat="1" ht="16.8" customHeight="1">
      <c r="A21" s="38"/>
      <c r="B21" s="44"/>
      <c r="C21" s="313" t="s">
        <v>336</v>
      </c>
      <c r="D21" s="313" t="s">
        <v>337</v>
      </c>
      <c r="E21" s="17" t="s">
        <v>104</v>
      </c>
      <c r="F21" s="314">
        <v>2.52</v>
      </c>
      <c r="G21" s="38"/>
      <c r="H21" s="44"/>
    </row>
    <row r="22" s="2" customFormat="1" ht="16.8" customHeight="1">
      <c r="A22" s="38"/>
      <c r="B22" s="44"/>
      <c r="C22" s="309" t="s">
        <v>110</v>
      </c>
      <c r="D22" s="310" t="s">
        <v>111</v>
      </c>
      <c r="E22" s="311" t="s">
        <v>104</v>
      </c>
      <c r="F22" s="312">
        <v>108.75</v>
      </c>
      <c r="G22" s="38"/>
      <c r="H22" s="44"/>
    </row>
    <row r="23" s="2" customFormat="1" ht="16.8" customHeight="1">
      <c r="A23" s="38"/>
      <c r="B23" s="44"/>
      <c r="C23" s="313" t="s">
        <v>1</v>
      </c>
      <c r="D23" s="313" t="s">
        <v>305</v>
      </c>
      <c r="E23" s="17" t="s">
        <v>1</v>
      </c>
      <c r="F23" s="314">
        <v>0</v>
      </c>
      <c r="G23" s="38"/>
      <c r="H23" s="44"/>
    </row>
    <row r="24" s="2" customFormat="1" ht="16.8" customHeight="1">
      <c r="A24" s="38"/>
      <c r="B24" s="44"/>
      <c r="C24" s="313" t="s">
        <v>110</v>
      </c>
      <c r="D24" s="313" t="s">
        <v>306</v>
      </c>
      <c r="E24" s="17" t="s">
        <v>1</v>
      </c>
      <c r="F24" s="314">
        <v>108.75</v>
      </c>
      <c r="G24" s="38"/>
      <c r="H24" s="44"/>
    </row>
    <row r="25" s="2" customFormat="1" ht="16.8" customHeight="1">
      <c r="A25" s="38"/>
      <c r="B25" s="44"/>
      <c r="C25" s="315" t="s">
        <v>1041</v>
      </c>
      <c r="D25" s="38"/>
      <c r="E25" s="38"/>
      <c r="F25" s="38"/>
      <c r="G25" s="38"/>
      <c r="H25" s="44"/>
    </row>
    <row r="26" s="2" customFormat="1" ht="16.8" customHeight="1">
      <c r="A26" s="38"/>
      <c r="B26" s="44"/>
      <c r="C26" s="313" t="s">
        <v>302</v>
      </c>
      <c r="D26" s="313" t="s">
        <v>303</v>
      </c>
      <c r="E26" s="17" t="s">
        <v>104</v>
      </c>
      <c r="F26" s="314">
        <v>194.75</v>
      </c>
      <c r="G26" s="38"/>
      <c r="H26" s="44"/>
    </row>
    <row r="27" s="2" customFormat="1" ht="16.8" customHeight="1">
      <c r="A27" s="38"/>
      <c r="B27" s="44"/>
      <c r="C27" s="313" t="s">
        <v>238</v>
      </c>
      <c r="D27" s="313" t="s">
        <v>239</v>
      </c>
      <c r="E27" s="17" t="s">
        <v>183</v>
      </c>
      <c r="F27" s="314">
        <v>9.7880000000000003</v>
      </c>
      <c r="G27" s="38"/>
      <c r="H27" s="44"/>
    </row>
    <row r="28" s="2" customFormat="1" ht="16.8" customHeight="1">
      <c r="A28" s="38"/>
      <c r="B28" s="44"/>
      <c r="C28" s="313" t="s">
        <v>361</v>
      </c>
      <c r="D28" s="313" t="s">
        <v>362</v>
      </c>
      <c r="E28" s="17" t="s">
        <v>104</v>
      </c>
      <c r="F28" s="314">
        <v>120.95</v>
      </c>
      <c r="G28" s="38"/>
      <c r="H28" s="44"/>
    </row>
    <row r="29" s="2" customFormat="1" ht="26.4" customHeight="1">
      <c r="A29" s="38"/>
      <c r="B29" s="44"/>
      <c r="C29" s="308" t="s">
        <v>1042</v>
      </c>
      <c r="D29" s="308" t="s">
        <v>88</v>
      </c>
      <c r="E29" s="38"/>
      <c r="F29" s="38"/>
      <c r="G29" s="38"/>
      <c r="H29" s="44"/>
    </row>
    <row r="30" s="2" customFormat="1" ht="16.8" customHeight="1">
      <c r="A30" s="38"/>
      <c r="B30" s="44"/>
      <c r="C30" s="309" t="s">
        <v>102</v>
      </c>
      <c r="D30" s="310" t="s">
        <v>103</v>
      </c>
      <c r="E30" s="311" t="s">
        <v>104</v>
      </c>
      <c r="F30" s="312">
        <v>60.600000000000001</v>
      </c>
      <c r="G30" s="38"/>
      <c r="H30" s="44"/>
    </row>
    <row r="31" s="2" customFormat="1" ht="16.8" customHeight="1">
      <c r="A31" s="38"/>
      <c r="B31" s="44"/>
      <c r="C31" s="309" t="s">
        <v>106</v>
      </c>
      <c r="D31" s="310" t="s">
        <v>107</v>
      </c>
      <c r="E31" s="311" t="s">
        <v>104</v>
      </c>
      <c r="F31" s="312">
        <v>2.3999999999999999</v>
      </c>
      <c r="G31" s="38"/>
      <c r="H31" s="44"/>
    </row>
    <row r="32" s="2" customFormat="1" ht="16.8" customHeight="1">
      <c r="A32" s="38"/>
      <c r="B32" s="44"/>
      <c r="C32" s="309" t="s">
        <v>110</v>
      </c>
      <c r="D32" s="310" t="s">
        <v>111</v>
      </c>
      <c r="E32" s="311" t="s">
        <v>104</v>
      </c>
      <c r="F32" s="312">
        <v>108.75</v>
      </c>
      <c r="G32" s="38"/>
      <c r="H32" s="44"/>
    </row>
    <row r="33" s="2" customFormat="1" ht="26.4" customHeight="1">
      <c r="A33" s="38"/>
      <c r="B33" s="44"/>
      <c r="C33" s="308" t="s">
        <v>1043</v>
      </c>
      <c r="D33" s="308" t="s">
        <v>91</v>
      </c>
      <c r="E33" s="38"/>
      <c r="F33" s="38"/>
      <c r="G33" s="38"/>
      <c r="H33" s="44"/>
    </row>
    <row r="34" s="2" customFormat="1" ht="16.8" customHeight="1">
      <c r="A34" s="38"/>
      <c r="B34" s="44"/>
      <c r="C34" s="309" t="s">
        <v>102</v>
      </c>
      <c r="D34" s="310" t="s">
        <v>103</v>
      </c>
      <c r="E34" s="311" t="s">
        <v>104</v>
      </c>
      <c r="F34" s="312">
        <v>60.600000000000001</v>
      </c>
      <c r="G34" s="38"/>
      <c r="H34" s="44"/>
    </row>
    <row r="35" s="2" customFormat="1" ht="16.8" customHeight="1">
      <c r="A35" s="38"/>
      <c r="B35" s="44"/>
      <c r="C35" s="309" t="s">
        <v>106</v>
      </c>
      <c r="D35" s="310" t="s">
        <v>107</v>
      </c>
      <c r="E35" s="311" t="s">
        <v>104</v>
      </c>
      <c r="F35" s="312">
        <v>2.3999999999999999</v>
      </c>
      <c r="G35" s="38"/>
      <c r="H35" s="44"/>
    </row>
    <row r="36" s="2" customFormat="1" ht="16.8" customHeight="1">
      <c r="A36" s="38"/>
      <c r="B36" s="44"/>
      <c r="C36" s="309" t="s">
        <v>110</v>
      </c>
      <c r="D36" s="310" t="s">
        <v>111</v>
      </c>
      <c r="E36" s="311" t="s">
        <v>104</v>
      </c>
      <c r="F36" s="312">
        <v>108.75</v>
      </c>
      <c r="G36" s="38"/>
      <c r="H36" s="44"/>
    </row>
    <row r="37" s="2" customFormat="1" ht="7.44" customHeight="1">
      <c r="A37" s="38"/>
      <c r="B37" s="173"/>
      <c r="C37" s="174"/>
      <c r="D37" s="174"/>
      <c r="E37" s="174"/>
      <c r="F37" s="174"/>
      <c r="G37" s="174"/>
      <c r="H37" s="44"/>
    </row>
    <row r="38" s="2" customFormat="1">
      <c r="A38" s="38"/>
      <c r="B38" s="38"/>
      <c r="C38" s="38"/>
      <c r="D38" s="38"/>
      <c r="E38" s="38"/>
      <c r="F38" s="38"/>
      <c r="G38" s="38"/>
      <c r="H38" s="38"/>
    </row>
  </sheetData>
  <sheetProtection sheet="1" formatColumns="0" formatRows="0" objects="1" scenarios="1" spinCount="100000" saltValue="+Bt9SmSBnNeQkFZt+MagD0ZZoBbf7SukE9IinYdKYH8IHEnFH3iWmGmPj6k3om6lUpljQlov5ISPuZ1m+lxZ7A==" hashValue="TsYu9AlZ6nD+3oBd+bOMUfc7WuGec0oqYAeO+Oeh7zxHdAhQrDSOaDfbY8fE/PgwGS8V1iqrPPLqtQFSaPPA2A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Janovska-PC\Janovska</dc:creator>
  <cp:lastModifiedBy>Janovska-PC\Janovska</cp:lastModifiedBy>
  <dcterms:created xsi:type="dcterms:W3CDTF">2021-01-18T09:09:31Z</dcterms:created>
  <dcterms:modified xsi:type="dcterms:W3CDTF">2021-01-18T09:09:40Z</dcterms:modified>
</cp:coreProperties>
</file>