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J:\UZIV\VZAK\SPOL\E-ZAK 2021\Klímek\Nová složka\"/>
    </mc:Choice>
  </mc:AlternateContent>
  <bookViews>
    <workbookView xWindow="28680" yWindow="-120" windowWidth="29040" windowHeight="15840" activeTab="1"/>
  </bookViews>
  <sheets>
    <sheet name="Pokyny pro vyplnění" sheetId="11" r:id="rId1"/>
    <sheet name="Stavba" sheetId="1" r:id="rId2"/>
    <sheet name="VzorPolozky" sheetId="10" state="hidden" r:id="rId3"/>
    <sheet name="1 1 Pol" sheetId="12" r:id="rId4"/>
    <sheet name="1 2 Pol" sheetId="13" r:id="rId5"/>
    <sheet name="1 3 Pol" sheetId="14" r:id="rId6"/>
    <sheet name="1 4 Pol" sheetId="15" r:id="rId7"/>
    <sheet name="1 5 Pol" sheetId="16" r:id="rId8"/>
    <sheet name="1 6 Pol" sheetId="17" r:id="rId9"/>
    <sheet name="1 7 Pol" sheetId="18" r:id="rId10"/>
    <sheet name="1 8 Pol" sheetId="19" r:id="rId11"/>
  </sheets>
  <externalReferences>
    <externalReference r:id="rId12"/>
  </externalReferences>
  <definedNames>
    <definedName name="CelkemDPHVypocet" localSheetId="1">Stavba!$H$50</definedName>
    <definedName name="CenaCelkem">Stavba!$G$29</definedName>
    <definedName name="CenaCelkemBezDPH">Stavba!$G$28</definedName>
    <definedName name="CenaCelkemVypocet" localSheetId="1">Stavba!$I$50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'1 1 Pol'!$1:$7</definedName>
    <definedName name="_xlnm.Print_Titles" localSheetId="4">'1 2 Pol'!$1:$7</definedName>
    <definedName name="_xlnm.Print_Titles" localSheetId="5">'1 3 Pol'!$1:$7</definedName>
    <definedName name="_xlnm.Print_Titles" localSheetId="6">'1 4 Pol'!$1:$7</definedName>
    <definedName name="_xlnm.Print_Titles" localSheetId="7">'1 5 Pol'!$1:$7</definedName>
    <definedName name="_xlnm.Print_Titles" localSheetId="8">'1 6 Pol'!$1:$7</definedName>
    <definedName name="_xlnm.Print_Titles" localSheetId="9">'1 7 Pol'!$1:$7</definedName>
    <definedName name="_xlnm.Print_Titles" localSheetId="10">'1 8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'1 1 Pol'!$A$1:$X$41</definedName>
    <definedName name="_xlnm.Print_Area" localSheetId="4">'1 2 Pol'!$A$1:$X$33</definedName>
    <definedName name="_xlnm.Print_Area" localSheetId="5">'1 3 Pol'!$A$1:$X$360</definedName>
    <definedName name="_xlnm.Print_Area" localSheetId="6">'1 4 Pol'!$A$1:$X$31</definedName>
    <definedName name="_xlnm.Print_Area" localSheetId="7">'1 5 Pol'!$A$1:$X$271</definedName>
    <definedName name="_xlnm.Print_Area" localSheetId="8">'1 6 Pol'!$A$1:$X$103</definedName>
    <definedName name="_xlnm.Print_Area" localSheetId="9">'1 7 Pol'!$A$1:$X$86</definedName>
    <definedName name="_xlnm.Print_Area" localSheetId="10">'1 8 Pol'!$A$1:$X$154</definedName>
    <definedName name="_xlnm.Print_Area" localSheetId="1">Stavba!$A$1:$J$91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Stavba!$F$50</definedName>
    <definedName name="ZakladDPHZakl">Stavba!$G$25</definedName>
    <definedName name="ZakladDPHZaklVypocet" localSheetId="1">Stavba!$G$50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52511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90" i="1" l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39" i="1"/>
  <c r="F39" i="1"/>
  <c r="G153" i="19"/>
  <c r="G8" i="19"/>
  <c r="O8" i="19"/>
  <c r="G9" i="19"/>
  <c r="M9" i="19" s="1"/>
  <c r="M8" i="19" s="1"/>
  <c r="I9" i="19"/>
  <c r="I8" i="19" s="1"/>
  <c r="K9" i="19"/>
  <c r="K8" i="19" s="1"/>
  <c r="O9" i="19"/>
  <c r="Q9" i="19"/>
  <c r="Q8" i="19" s="1"/>
  <c r="V9" i="19"/>
  <c r="V8" i="19" s="1"/>
  <c r="G10" i="19"/>
  <c r="I10" i="19"/>
  <c r="K10" i="19"/>
  <c r="M10" i="19"/>
  <c r="O10" i="19"/>
  <c r="Q10" i="19"/>
  <c r="V10" i="19"/>
  <c r="G12" i="19"/>
  <c r="G11" i="19" s="1"/>
  <c r="I12" i="19"/>
  <c r="I11" i="19" s="1"/>
  <c r="K12" i="19"/>
  <c r="O12" i="19"/>
  <c r="O11" i="19" s="1"/>
  <c r="Q12" i="19"/>
  <c r="Q11" i="19" s="1"/>
  <c r="V12" i="19"/>
  <c r="V11" i="19" s="1"/>
  <c r="G14" i="19"/>
  <c r="M14" i="19" s="1"/>
  <c r="I14" i="19"/>
  <c r="K14" i="19"/>
  <c r="K11" i="19" s="1"/>
  <c r="O14" i="19"/>
  <c r="Q14" i="19"/>
  <c r="V14" i="19"/>
  <c r="G17" i="19"/>
  <c r="G16" i="19" s="1"/>
  <c r="I17" i="19"/>
  <c r="I16" i="19" s="1"/>
  <c r="K17" i="19"/>
  <c r="M17" i="19"/>
  <c r="O17" i="19"/>
  <c r="O16" i="19" s="1"/>
  <c r="Q17" i="19"/>
  <c r="Q16" i="19" s="1"/>
  <c r="V17" i="19"/>
  <c r="G19" i="19"/>
  <c r="M19" i="19" s="1"/>
  <c r="I19" i="19"/>
  <c r="K19" i="19"/>
  <c r="O19" i="19"/>
  <c r="Q19" i="19"/>
  <c r="V19" i="19"/>
  <c r="G21" i="19"/>
  <c r="I21" i="19"/>
  <c r="K21" i="19"/>
  <c r="K16" i="19" s="1"/>
  <c r="M21" i="19"/>
  <c r="O21" i="19"/>
  <c r="Q21" i="19"/>
  <c r="V21" i="19"/>
  <c r="V16" i="19" s="1"/>
  <c r="G23" i="19"/>
  <c r="I23" i="19"/>
  <c r="K23" i="19"/>
  <c r="M23" i="19"/>
  <c r="O23" i="19"/>
  <c r="Q23" i="19"/>
  <c r="V23" i="19"/>
  <c r="G30" i="19"/>
  <c r="I30" i="19"/>
  <c r="K30" i="19"/>
  <c r="M30" i="19"/>
  <c r="O30" i="19"/>
  <c r="Q30" i="19"/>
  <c r="V30" i="19"/>
  <c r="G34" i="19"/>
  <c r="O34" i="19"/>
  <c r="G35" i="19"/>
  <c r="I35" i="19"/>
  <c r="I34" i="19" s="1"/>
  <c r="K35" i="19"/>
  <c r="K34" i="19" s="1"/>
  <c r="M35" i="19"/>
  <c r="M34" i="19" s="1"/>
  <c r="O35" i="19"/>
  <c r="Q35" i="19"/>
  <c r="Q34" i="19" s="1"/>
  <c r="V35" i="19"/>
  <c r="V34" i="19" s="1"/>
  <c r="G37" i="19"/>
  <c r="G36" i="19" s="1"/>
  <c r="I37" i="19"/>
  <c r="I36" i="19" s="1"/>
  <c r="K37" i="19"/>
  <c r="M37" i="19"/>
  <c r="O37" i="19"/>
  <c r="O36" i="19" s="1"/>
  <c r="Q37" i="19"/>
  <c r="Q36" i="19" s="1"/>
  <c r="V37" i="19"/>
  <c r="G39" i="19"/>
  <c r="M39" i="19" s="1"/>
  <c r="I39" i="19"/>
  <c r="K39" i="19"/>
  <c r="O39" i="19"/>
  <c r="Q39" i="19"/>
  <c r="V39" i="19"/>
  <c r="G47" i="19"/>
  <c r="I47" i="19"/>
  <c r="K47" i="19"/>
  <c r="M47" i="19"/>
  <c r="O47" i="19"/>
  <c r="Q47" i="19"/>
  <c r="V47" i="19"/>
  <c r="G50" i="19"/>
  <c r="M50" i="19" s="1"/>
  <c r="I50" i="19"/>
  <c r="K50" i="19"/>
  <c r="K36" i="19" s="1"/>
  <c r="O50" i="19"/>
  <c r="Q50" i="19"/>
  <c r="V50" i="19"/>
  <c r="V36" i="19" s="1"/>
  <c r="G53" i="19"/>
  <c r="I53" i="19"/>
  <c r="K53" i="19"/>
  <c r="M53" i="19"/>
  <c r="O53" i="19"/>
  <c r="Q53" i="19"/>
  <c r="V53" i="19"/>
  <c r="G55" i="19"/>
  <c r="M55" i="19" s="1"/>
  <c r="I55" i="19"/>
  <c r="K55" i="19"/>
  <c r="O55" i="19"/>
  <c r="Q55" i="19"/>
  <c r="V55" i="19"/>
  <c r="G56" i="19"/>
  <c r="I56" i="19"/>
  <c r="K56" i="19"/>
  <c r="M56" i="19"/>
  <c r="O56" i="19"/>
  <c r="Q56" i="19"/>
  <c r="V56" i="19"/>
  <c r="G57" i="19"/>
  <c r="M57" i="19" s="1"/>
  <c r="I57" i="19"/>
  <c r="K57" i="19"/>
  <c r="O57" i="19"/>
  <c r="Q57" i="19"/>
  <c r="V57" i="19"/>
  <c r="G58" i="19"/>
  <c r="I58" i="19"/>
  <c r="K58" i="19"/>
  <c r="M58" i="19"/>
  <c r="O58" i="19"/>
  <c r="Q58" i="19"/>
  <c r="V58" i="19"/>
  <c r="G60" i="19"/>
  <c r="M60" i="19" s="1"/>
  <c r="I60" i="19"/>
  <c r="K60" i="19"/>
  <c r="O60" i="19"/>
  <c r="Q60" i="19"/>
  <c r="V60" i="19"/>
  <c r="G61" i="19"/>
  <c r="I61" i="19"/>
  <c r="K61" i="19"/>
  <c r="M61" i="19"/>
  <c r="O61" i="19"/>
  <c r="Q61" i="19"/>
  <c r="V61" i="19"/>
  <c r="G64" i="19"/>
  <c r="M64" i="19" s="1"/>
  <c r="I64" i="19"/>
  <c r="K64" i="19"/>
  <c r="O64" i="19"/>
  <c r="Q64" i="19"/>
  <c r="V64" i="19"/>
  <c r="G69" i="19"/>
  <c r="I69" i="19"/>
  <c r="K69" i="19"/>
  <c r="M69" i="19"/>
  <c r="O69" i="19"/>
  <c r="Q69" i="19"/>
  <c r="V69" i="19"/>
  <c r="G71" i="19"/>
  <c r="M71" i="19" s="1"/>
  <c r="I71" i="19"/>
  <c r="K71" i="19"/>
  <c r="O71" i="19"/>
  <c r="Q71" i="19"/>
  <c r="V71" i="19"/>
  <c r="G73" i="19"/>
  <c r="I73" i="19"/>
  <c r="K73" i="19"/>
  <c r="M73" i="19"/>
  <c r="O73" i="19"/>
  <c r="Q73" i="19"/>
  <c r="V73" i="19"/>
  <c r="G74" i="19"/>
  <c r="M74" i="19" s="1"/>
  <c r="I74" i="19"/>
  <c r="K74" i="19"/>
  <c r="O74" i="19"/>
  <c r="Q74" i="19"/>
  <c r="V74" i="19"/>
  <c r="G76" i="19"/>
  <c r="I76" i="19"/>
  <c r="K76" i="19"/>
  <c r="M76" i="19"/>
  <c r="O76" i="19"/>
  <c r="Q76" i="19"/>
  <c r="V76" i="19"/>
  <c r="G78" i="19"/>
  <c r="M78" i="19" s="1"/>
  <c r="I78" i="19"/>
  <c r="K78" i="19"/>
  <c r="O78" i="19"/>
  <c r="Q78" i="19"/>
  <c r="V78" i="19"/>
  <c r="G80" i="19"/>
  <c r="I80" i="19"/>
  <c r="K80" i="19"/>
  <c r="M80" i="19"/>
  <c r="O80" i="19"/>
  <c r="Q80" i="19"/>
  <c r="V80" i="19"/>
  <c r="G87" i="19"/>
  <c r="M87" i="19" s="1"/>
  <c r="I87" i="19"/>
  <c r="K87" i="19"/>
  <c r="O87" i="19"/>
  <c r="Q87" i="19"/>
  <c r="V87" i="19"/>
  <c r="G88" i="19"/>
  <c r="I88" i="19"/>
  <c r="K88" i="19"/>
  <c r="M88" i="19"/>
  <c r="O88" i="19"/>
  <c r="Q88" i="19"/>
  <c r="V88" i="19"/>
  <c r="G90" i="19"/>
  <c r="M90" i="19" s="1"/>
  <c r="I90" i="19"/>
  <c r="K90" i="19"/>
  <c r="O90" i="19"/>
  <c r="Q90" i="19"/>
  <c r="V90" i="19"/>
  <c r="G92" i="19"/>
  <c r="I92" i="19"/>
  <c r="K92" i="19"/>
  <c r="M92" i="19"/>
  <c r="O92" i="19"/>
  <c r="Q92" i="19"/>
  <c r="V92" i="19"/>
  <c r="G94" i="19"/>
  <c r="M94" i="19" s="1"/>
  <c r="I94" i="19"/>
  <c r="K94" i="19"/>
  <c r="O94" i="19"/>
  <c r="Q94" i="19"/>
  <c r="V94" i="19"/>
  <c r="G95" i="19"/>
  <c r="I95" i="19"/>
  <c r="K95" i="19"/>
  <c r="M95" i="19"/>
  <c r="O95" i="19"/>
  <c r="Q95" i="19"/>
  <c r="V95" i="19"/>
  <c r="G97" i="19"/>
  <c r="M97" i="19" s="1"/>
  <c r="I97" i="19"/>
  <c r="K97" i="19"/>
  <c r="O97" i="19"/>
  <c r="Q97" i="19"/>
  <c r="V97" i="19"/>
  <c r="G105" i="19"/>
  <c r="I105" i="19"/>
  <c r="K105" i="19"/>
  <c r="M105" i="19"/>
  <c r="O105" i="19"/>
  <c r="Q105" i="19"/>
  <c r="V105" i="19"/>
  <c r="G111" i="19"/>
  <c r="M111" i="19" s="1"/>
  <c r="I111" i="19"/>
  <c r="K111" i="19"/>
  <c r="O111" i="19"/>
  <c r="Q111" i="19"/>
  <c r="V111" i="19"/>
  <c r="G113" i="19"/>
  <c r="I113" i="19"/>
  <c r="K113" i="19"/>
  <c r="M113" i="19"/>
  <c r="O113" i="19"/>
  <c r="Q113" i="19"/>
  <c r="V113" i="19"/>
  <c r="G114" i="19"/>
  <c r="M114" i="19" s="1"/>
  <c r="I114" i="19"/>
  <c r="K114" i="19"/>
  <c r="O114" i="19"/>
  <c r="Q114" i="19"/>
  <c r="V114" i="19"/>
  <c r="G115" i="19"/>
  <c r="I115" i="19"/>
  <c r="K115" i="19"/>
  <c r="M115" i="19"/>
  <c r="O115" i="19"/>
  <c r="Q115" i="19"/>
  <c r="V115" i="19"/>
  <c r="G116" i="19"/>
  <c r="M116" i="19" s="1"/>
  <c r="I116" i="19"/>
  <c r="K116" i="19"/>
  <c r="O116" i="19"/>
  <c r="Q116" i="19"/>
  <c r="V116" i="19"/>
  <c r="G118" i="19"/>
  <c r="I118" i="19"/>
  <c r="K118" i="19"/>
  <c r="M118" i="19"/>
  <c r="O118" i="19"/>
  <c r="Q118" i="19"/>
  <c r="V118" i="19"/>
  <c r="G119" i="19"/>
  <c r="M119" i="19" s="1"/>
  <c r="I119" i="19"/>
  <c r="K119" i="19"/>
  <c r="O119" i="19"/>
  <c r="Q119" i="19"/>
  <c r="V119" i="19"/>
  <c r="G121" i="19"/>
  <c r="I121" i="19"/>
  <c r="K121" i="19"/>
  <c r="M121" i="19"/>
  <c r="O121" i="19"/>
  <c r="Q121" i="19"/>
  <c r="V121" i="19"/>
  <c r="G123" i="19"/>
  <c r="M123" i="19" s="1"/>
  <c r="I123" i="19"/>
  <c r="K123" i="19"/>
  <c r="O123" i="19"/>
  <c r="Q123" i="19"/>
  <c r="V123" i="19"/>
  <c r="G125" i="19"/>
  <c r="I125" i="19"/>
  <c r="K125" i="19"/>
  <c r="M125" i="19"/>
  <c r="O125" i="19"/>
  <c r="Q125" i="19"/>
  <c r="V125" i="19"/>
  <c r="G127" i="19"/>
  <c r="M127" i="19" s="1"/>
  <c r="I127" i="19"/>
  <c r="K127" i="19"/>
  <c r="O127" i="19"/>
  <c r="Q127" i="19"/>
  <c r="V127" i="19"/>
  <c r="G129" i="19"/>
  <c r="I129" i="19"/>
  <c r="K129" i="19"/>
  <c r="M129" i="19"/>
  <c r="O129" i="19"/>
  <c r="Q129" i="19"/>
  <c r="V129" i="19"/>
  <c r="G131" i="19"/>
  <c r="M131" i="19" s="1"/>
  <c r="I131" i="19"/>
  <c r="K131" i="19"/>
  <c r="O131" i="19"/>
  <c r="Q131" i="19"/>
  <c r="V131" i="19"/>
  <c r="G132" i="19"/>
  <c r="I132" i="19"/>
  <c r="K132" i="19"/>
  <c r="M132" i="19"/>
  <c r="O132" i="19"/>
  <c r="Q132" i="19"/>
  <c r="V132" i="19"/>
  <c r="G133" i="19"/>
  <c r="M133" i="19" s="1"/>
  <c r="I133" i="19"/>
  <c r="K133" i="19"/>
  <c r="O133" i="19"/>
  <c r="Q133" i="19"/>
  <c r="V133" i="19"/>
  <c r="G134" i="19"/>
  <c r="I134" i="19"/>
  <c r="K134" i="19"/>
  <c r="M134" i="19"/>
  <c r="O134" i="19"/>
  <c r="Q134" i="19"/>
  <c r="V134" i="19"/>
  <c r="G136" i="19"/>
  <c r="M136" i="19" s="1"/>
  <c r="I136" i="19"/>
  <c r="K136" i="19"/>
  <c r="O136" i="19"/>
  <c r="Q136" i="19"/>
  <c r="V136" i="19"/>
  <c r="G137" i="19"/>
  <c r="I137" i="19"/>
  <c r="K137" i="19"/>
  <c r="M137" i="19"/>
  <c r="O137" i="19"/>
  <c r="Q137" i="19"/>
  <c r="V137" i="19"/>
  <c r="G138" i="19"/>
  <c r="O138" i="19"/>
  <c r="G139" i="19"/>
  <c r="I139" i="19"/>
  <c r="I138" i="19" s="1"/>
  <c r="K139" i="19"/>
  <c r="M139" i="19"/>
  <c r="O139" i="19"/>
  <c r="Q139" i="19"/>
  <c r="Q138" i="19" s="1"/>
  <c r="V139" i="19"/>
  <c r="G140" i="19"/>
  <c r="M140" i="19" s="1"/>
  <c r="I140" i="19"/>
  <c r="K140" i="19"/>
  <c r="K138" i="19" s="1"/>
  <c r="O140" i="19"/>
  <c r="Q140" i="19"/>
  <c r="V140" i="19"/>
  <c r="V138" i="19" s="1"/>
  <c r="G141" i="19"/>
  <c r="I141" i="19"/>
  <c r="K141" i="19"/>
  <c r="M141" i="19"/>
  <c r="O141" i="19"/>
  <c r="Q141" i="19"/>
  <c r="V141" i="19"/>
  <c r="G144" i="19"/>
  <c r="I144" i="19"/>
  <c r="I143" i="19" s="1"/>
  <c r="K144" i="19"/>
  <c r="M144" i="19"/>
  <c r="O144" i="19"/>
  <c r="Q144" i="19"/>
  <c r="Q143" i="19" s="1"/>
  <c r="V144" i="19"/>
  <c r="G145" i="19"/>
  <c r="M145" i="19" s="1"/>
  <c r="I145" i="19"/>
  <c r="K145" i="19"/>
  <c r="K143" i="19" s="1"/>
  <c r="O145" i="19"/>
  <c r="Q145" i="19"/>
  <c r="V145" i="19"/>
  <c r="V143" i="19" s="1"/>
  <c r="G146" i="19"/>
  <c r="I146" i="19"/>
  <c r="K146" i="19"/>
  <c r="M146" i="19"/>
  <c r="O146" i="19"/>
  <c r="Q146" i="19"/>
  <c r="V146" i="19"/>
  <c r="G147" i="19"/>
  <c r="G143" i="19" s="1"/>
  <c r="I147" i="19"/>
  <c r="K147" i="19"/>
  <c r="O147" i="19"/>
  <c r="O143" i="19" s="1"/>
  <c r="Q147" i="19"/>
  <c r="V147" i="19"/>
  <c r="G148" i="19"/>
  <c r="I148" i="19"/>
  <c r="K148" i="19"/>
  <c r="M148" i="19"/>
  <c r="O148" i="19"/>
  <c r="Q148" i="19"/>
  <c r="V148" i="19"/>
  <c r="G149" i="19"/>
  <c r="M149" i="19" s="1"/>
  <c r="I149" i="19"/>
  <c r="K149" i="19"/>
  <c r="O149" i="19"/>
  <c r="Q149" i="19"/>
  <c r="V149" i="19"/>
  <c r="G150" i="19"/>
  <c r="I150" i="19"/>
  <c r="K150" i="19"/>
  <c r="M150" i="19"/>
  <c r="O150" i="19"/>
  <c r="Q150" i="19"/>
  <c r="V150" i="19"/>
  <c r="AE153" i="19"/>
  <c r="G85" i="18"/>
  <c r="G9" i="18"/>
  <c r="G8" i="18" s="1"/>
  <c r="I9" i="18"/>
  <c r="I8" i="18" s="1"/>
  <c r="K9" i="18"/>
  <c r="K8" i="18" s="1"/>
  <c r="O9" i="18"/>
  <c r="O8" i="18" s="1"/>
  <c r="Q9" i="18"/>
  <c r="Q8" i="18" s="1"/>
  <c r="V9" i="18"/>
  <c r="V8" i="18" s="1"/>
  <c r="G10" i="18"/>
  <c r="I10" i="18"/>
  <c r="O10" i="18"/>
  <c r="Q10" i="18"/>
  <c r="G11" i="18"/>
  <c r="I11" i="18"/>
  <c r="K11" i="18"/>
  <c r="K10" i="18" s="1"/>
  <c r="M11" i="18"/>
  <c r="M10" i="18" s="1"/>
  <c r="O11" i="18"/>
  <c r="Q11" i="18"/>
  <c r="V11" i="18"/>
  <c r="V10" i="18" s="1"/>
  <c r="K12" i="18"/>
  <c r="V12" i="18"/>
  <c r="G13" i="18"/>
  <c r="G12" i="18" s="1"/>
  <c r="I13" i="18"/>
  <c r="I12" i="18" s="1"/>
  <c r="K13" i="18"/>
  <c r="O13" i="18"/>
  <c r="O12" i="18" s="1"/>
  <c r="Q13" i="18"/>
  <c r="Q12" i="18" s="1"/>
  <c r="V13" i="18"/>
  <c r="G14" i="18"/>
  <c r="I14" i="18"/>
  <c r="O14" i="18"/>
  <c r="Q14" i="18"/>
  <c r="G15" i="18"/>
  <c r="I15" i="18"/>
  <c r="K15" i="18"/>
  <c r="K14" i="18" s="1"/>
  <c r="M15" i="18"/>
  <c r="M14" i="18" s="1"/>
  <c r="O15" i="18"/>
  <c r="Q15" i="18"/>
  <c r="V15" i="18"/>
  <c r="V14" i="18" s="1"/>
  <c r="G17" i="18"/>
  <c r="G16" i="18" s="1"/>
  <c r="I17" i="18"/>
  <c r="I16" i="18" s="1"/>
  <c r="K17" i="18"/>
  <c r="O17" i="18"/>
  <c r="O16" i="18" s="1"/>
  <c r="Q17" i="18"/>
  <c r="Q16" i="18" s="1"/>
  <c r="V17" i="18"/>
  <c r="G20" i="18"/>
  <c r="M20" i="18" s="1"/>
  <c r="I20" i="18"/>
  <c r="K20" i="18"/>
  <c r="K16" i="18" s="1"/>
  <c r="O20" i="18"/>
  <c r="Q20" i="18"/>
  <c r="V20" i="18"/>
  <c r="V16" i="18" s="1"/>
  <c r="G22" i="18"/>
  <c r="I22" i="18"/>
  <c r="K22" i="18"/>
  <c r="M22" i="18"/>
  <c r="O22" i="18"/>
  <c r="Q22" i="18"/>
  <c r="V22" i="18"/>
  <c r="G24" i="18"/>
  <c r="I24" i="18"/>
  <c r="K24" i="18"/>
  <c r="M24" i="18"/>
  <c r="O24" i="18"/>
  <c r="Q24" i="18"/>
  <c r="V24" i="18"/>
  <c r="G26" i="18"/>
  <c r="M26" i="18" s="1"/>
  <c r="I26" i="18"/>
  <c r="I25" i="18" s="1"/>
  <c r="K26" i="18"/>
  <c r="K25" i="18" s="1"/>
  <c r="O26" i="18"/>
  <c r="Q26" i="18"/>
  <c r="Q25" i="18" s="1"/>
  <c r="V26" i="18"/>
  <c r="V25" i="18" s="1"/>
  <c r="G28" i="18"/>
  <c r="I28" i="18"/>
  <c r="K28" i="18"/>
  <c r="M28" i="18"/>
  <c r="O28" i="18"/>
  <c r="Q28" i="18"/>
  <c r="V28" i="18"/>
  <c r="G30" i="18"/>
  <c r="I30" i="18"/>
  <c r="K30" i="18"/>
  <c r="M30" i="18"/>
  <c r="O30" i="18"/>
  <c r="Q30" i="18"/>
  <c r="V30" i="18"/>
  <c r="G32" i="18"/>
  <c r="M32" i="18" s="1"/>
  <c r="I32" i="18"/>
  <c r="K32" i="18"/>
  <c r="O32" i="18"/>
  <c r="O25" i="18" s="1"/>
  <c r="Q32" i="18"/>
  <c r="V32" i="18"/>
  <c r="I33" i="18"/>
  <c r="Q33" i="18"/>
  <c r="G34" i="18"/>
  <c r="I34" i="18"/>
  <c r="K34" i="18"/>
  <c r="K33" i="18" s="1"/>
  <c r="M34" i="18"/>
  <c r="M33" i="18" s="1"/>
  <c r="O34" i="18"/>
  <c r="Q34" i="18"/>
  <c r="V34" i="18"/>
  <c r="V33" i="18" s="1"/>
  <c r="G35" i="18"/>
  <c r="G33" i="18" s="1"/>
  <c r="I35" i="18"/>
  <c r="K35" i="18"/>
  <c r="M35" i="18"/>
  <c r="O35" i="18"/>
  <c r="O33" i="18" s="1"/>
  <c r="Q35" i="18"/>
  <c r="V35" i="18"/>
  <c r="G36" i="18"/>
  <c r="O36" i="18"/>
  <c r="G37" i="18"/>
  <c r="M37" i="18" s="1"/>
  <c r="M36" i="18" s="1"/>
  <c r="I37" i="18"/>
  <c r="I36" i="18" s="1"/>
  <c r="K37" i="18"/>
  <c r="K36" i="18" s="1"/>
  <c r="O37" i="18"/>
  <c r="Q37" i="18"/>
  <c r="Q36" i="18" s="1"/>
  <c r="V37" i="18"/>
  <c r="V36" i="18" s="1"/>
  <c r="G40" i="18"/>
  <c r="I40" i="18"/>
  <c r="I39" i="18" s="1"/>
  <c r="K40" i="18"/>
  <c r="M40" i="18"/>
  <c r="O40" i="18"/>
  <c r="Q40" i="18"/>
  <c r="Q39" i="18" s="1"/>
  <c r="V40" i="18"/>
  <c r="G41" i="18"/>
  <c r="G39" i="18" s="1"/>
  <c r="I41" i="18"/>
  <c r="K41" i="18"/>
  <c r="O41" i="18"/>
  <c r="O39" i="18" s="1"/>
  <c r="Q41" i="18"/>
  <c r="V41" i="18"/>
  <c r="G42" i="18"/>
  <c r="I42" i="18"/>
  <c r="K42" i="18"/>
  <c r="M42" i="18"/>
  <c r="O42" i="18"/>
  <c r="Q42" i="18"/>
  <c r="V42" i="18"/>
  <c r="G44" i="18"/>
  <c r="M44" i="18" s="1"/>
  <c r="I44" i="18"/>
  <c r="K44" i="18"/>
  <c r="K39" i="18" s="1"/>
  <c r="O44" i="18"/>
  <c r="Q44" i="18"/>
  <c r="V44" i="18"/>
  <c r="V39" i="18" s="1"/>
  <c r="G45" i="18"/>
  <c r="I45" i="18"/>
  <c r="K45" i="18"/>
  <c r="M45" i="18"/>
  <c r="O45" i="18"/>
  <c r="Q45" i="18"/>
  <c r="V45" i="18"/>
  <c r="G46" i="18"/>
  <c r="M46" i="18" s="1"/>
  <c r="I46" i="18"/>
  <c r="K46" i="18"/>
  <c r="O46" i="18"/>
  <c r="Q46" i="18"/>
  <c r="V46" i="18"/>
  <c r="G47" i="18"/>
  <c r="I47" i="18"/>
  <c r="K47" i="18"/>
  <c r="M47" i="18"/>
  <c r="O47" i="18"/>
  <c r="Q47" i="18"/>
  <c r="V47" i="18"/>
  <c r="G48" i="18"/>
  <c r="M48" i="18" s="1"/>
  <c r="I48" i="18"/>
  <c r="K48" i="18"/>
  <c r="O48" i="18"/>
  <c r="Q48" i="18"/>
  <c r="V48" i="18"/>
  <c r="G50" i="18"/>
  <c r="I50" i="18"/>
  <c r="K50" i="18"/>
  <c r="M50" i="18"/>
  <c r="O50" i="18"/>
  <c r="Q50" i="18"/>
  <c r="V50" i="18"/>
  <c r="G53" i="18"/>
  <c r="M53" i="18" s="1"/>
  <c r="I53" i="18"/>
  <c r="K53" i="18"/>
  <c r="O53" i="18"/>
  <c r="Q53" i="18"/>
  <c r="V53" i="18"/>
  <c r="G54" i="18"/>
  <c r="I54" i="18"/>
  <c r="K54" i="18"/>
  <c r="M54" i="18"/>
  <c r="O54" i="18"/>
  <c r="Q54" i="18"/>
  <c r="V54" i="18"/>
  <c r="G55" i="18"/>
  <c r="M55" i="18" s="1"/>
  <c r="I55" i="18"/>
  <c r="K55" i="18"/>
  <c r="O55" i="18"/>
  <c r="Q55" i="18"/>
  <c r="V55" i="18"/>
  <c r="G56" i="18"/>
  <c r="I56" i="18"/>
  <c r="K56" i="18"/>
  <c r="M56" i="18"/>
  <c r="O56" i="18"/>
  <c r="Q56" i="18"/>
  <c r="V56" i="18"/>
  <c r="G57" i="18"/>
  <c r="M57" i="18" s="1"/>
  <c r="I57" i="18"/>
  <c r="K57" i="18"/>
  <c r="O57" i="18"/>
  <c r="Q57" i="18"/>
  <c r="V57" i="18"/>
  <c r="G58" i="18"/>
  <c r="I58" i="18"/>
  <c r="K58" i="18"/>
  <c r="M58" i="18"/>
  <c r="O58" i="18"/>
  <c r="Q58" i="18"/>
  <c r="V58" i="18"/>
  <c r="G61" i="18"/>
  <c r="M61" i="18" s="1"/>
  <c r="I61" i="18"/>
  <c r="K61" i="18"/>
  <c r="O61" i="18"/>
  <c r="Q61" i="18"/>
  <c r="V61" i="18"/>
  <c r="G62" i="18"/>
  <c r="I62" i="18"/>
  <c r="K62" i="18"/>
  <c r="M62" i="18"/>
  <c r="O62" i="18"/>
  <c r="Q62" i="18"/>
  <c r="V62" i="18"/>
  <c r="G63" i="18"/>
  <c r="M63" i="18" s="1"/>
  <c r="I63" i="18"/>
  <c r="K63" i="18"/>
  <c r="O63" i="18"/>
  <c r="Q63" i="18"/>
  <c r="V63" i="18"/>
  <c r="G65" i="18"/>
  <c r="I65" i="18"/>
  <c r="K65" i="18"/>
  <c r="M65" i="18"/>
  <c r="O65" i="18"/>
  <c r="Q65" i="18"/>
  <c r="V65" i="18"/>
  <c r="G67" i="18"/>
  <c r="M67" i="18" s="1"/>
  <c r="I67" i="18"/>
  <c r="K67" i="18"/>
  <c r="O67" i="18"/>
  <c r="Q67" i="18"/>
  <c r="V67" i="18"/>
  <c r="G70" i="18"/>
  <c r="I70" i="18"/>
  <c r="K70" i="18"/>
  <c r="M70" i="18"/>
  <c r="O70" i="18"/>
  <c r="Q70" i="18"/>
  <c r="V70" i="18"/>
  <c r="G71" i="18"/>
  <c r="M71" i="18" s="1"/>
  <c r="I71" i="18"/>
  <c r="K71" i="18"/>
  <c r="O71" i="18"/>
  <c r="Q71" i="18"/>
  <c r="V71" i="18"/>
  <c r="G72" i="18"/>
  <c r="I72" i="18"/>
  <c r="K72" i="18"/>
  <c r="M72" i="18"/>
  <c r="O72" i="18"/>
  <c r="Q72" i="18"/>
  <c r="V72" i="18"/>
  <c r="G73" i="18"/>
  <c r="M73" i="18" s="1"/>
  <c r="I73" i="18"/>
  <c r="K73" i="18"/>
  <c r="O73" i="18"/>
  <c r="Q73" i="18"/>
  <c r="V73" i="18"/>
  <c r="G74" i="18"/>
  <c r="I74" i="18"/>
  <c r="K74" i="18"/>
  <c r="M74" i="18"/>
  <c r="O74" i="18"/>
  <c r="Q74" i="18"/>
  <c r="V74" i="18"/>
  <c r="G75" i="18"/>
  <c r="G76" i="18"/>
  <c r="I76" i="18"/>
  <c r="I75" i="18" s="1"/>
  <c r="K76" i="18"/>
  <c r="M76" i="18"/>
  <c r="O76" i="18"/>
  <c r="Q76" i="18"/>
  <c r="Q75" i="18" s="1"/>
  <c r="V76" i="18"/>
  <c r="G77" i="18"/>
  <c r="M77" i="18" s="1"/>
  <c r="I77" i="18"/>
  <c r="K77" i="18"/>
  <c r="K75" i="18" s="1"/>
  <c r="O77" i="18"/>
  <c r="Q77" i="18"/>
  <c r="V77" i="18"/>
  <c r="V75" i="18" s="1"/>
  <c r="G78" i="18"/>
  <c r="I78" i="18"/>
  <c r="K78" i="18"/>
  <c r="M78" i="18"/>
  <c r="O78" i="18"/>
  <c r="Q78" i="18"/>
  <c r="V78" i="18"/>
  <c r="G79" i="18"/>
  <c r="M79" i="18" s="1"/>
  <c r="I79" i="18"/>
  <c r="K79" i="18"/>
  <c r="O79" i="18"/>
  <c r="O75" i="18" s="1"/>
  <c r="Q79" i="18"/>
  <c r="V79" i="18"/>
  <c r="G80" i="18"/>
  <c r="I80" i="18"/>
  <c r="K80" i="18"/>
  <c r="M80" i="18"/>
  <c r="O80" i="18"/>
  <c r="Q80" i="18"/>
  <c r="V80" i="18"/>
  <c r="G81" i="18"/>
  <c r="M81" i="18" s="1"/>
  <c r="I81" i="18"/>
  <c r="K81" i="18"/>
  <c r="O81" i="18"/>
  <c r="Q81" i="18"/>
  <c r="V81" i="18"/>
  <c r="G82" i="18"/>
  <c r="I82" i="18"/>
  <c r="K82" i="18"/>
  <c r="M82" i="18"/>
  <c r="O82" i="18"/>
  <c r="Q82" i="18"/>
  <c r="V82" i="18"/>
  <c r="AE85" i="18"/>
  <c r="G102" i="17"/>
  <c r="G8" i="17"/>
  <c r="O8" i="17"/>
  <c r="G9" i="17"/>
  <c r="M9" i="17" s="1"/>
  <c r="M8" i="17" s="1"/>
  <c r="I9" i="17"/>
  <c r="I8" i="17" s="1"/>
  <c r="K9" i="17"/>
  <c r="K8" i="17" s="1"/>
  <c r="O9" i="17"/>
  <c r="Q9" i="17"/>
  <c r="Q8" i="17" s="1"/>
  <c r="V9" i="17"/>
  <c r="V8" i="17" s="1"/>
  <c r="G10" i="17"/>
  <c r="I10" i="17"/>
  <c r="K10" i="17"/>
  <c r="M10" i="17"/>
  <c r="O10" i="17"/>
  <c r="Q10" i="17"/>
  <c r="V10" i="17"/>
  <c r="G12" i="17"/>
  <c r="G11" i="17" s="1"/>
  <c r="I12" i="17"/>
  <c r="I11" i="17" s="1"/>
  <c r="K12" i="17"/>
  <c r="K11" i="17" s="1"/>
  <c r="O12" i="17"/>
  <c r="O11" i="17" s="1"/>
  <c r="Q12" i="17"/>
  <c r="Q11" i="17" s="1"/>
  <c r="V12" i="17"/>
  <c r="V11" i="17" s="1"/>
  <c r="I14" i="17"/>
  <c r="G15" i="17"/>
  <c r="I15" i="17"/>
  <c r="K15" i="17"/>
  <c r="K14" i="17" s="1"/>
  <c r="M15" i="17"/>
  <c r="M14" i="17" s="1"/>
  <c r="O15" i="17"/>
  <c r="Q15" i="17"/>
  <c r="V15" i="17"/>
  <c r="V14" i="17" s="1"/>
  <c r="G16" i="17"/>
  <c r="G14" i="17" s="1"/>
  <c r="I16" i="17"/>
  <c r="K16" i="17"/>
  <c r="M16" i="17"/>
  <c r="O16" i="17"/>
  <c r="O14" i="17" s="1"/>
  <c r="Q16" i="17"/>
  <c r="V16" i="17"/>
  <c r="G17" i="17"/>
  <c r="M17" i="17" s="1"/>
  <c r="I17" i="17"/>
  <c r="K17" i="17"/>
  <c r="O17" i="17"/>
  <c r="Q17" i="17"/>
  <c r="Q14" i="17" s="1"/>
  <c r="V17" i="17"/>
  <c r="G18" i="17"/>
  <c r="O18" i="17"/>
  <c r="G19" i="17"/>
  <c r="I19" i="17"/>
  <c r="I18" i="17" s="1"/>
  <c r="K19" i="17"/>
  <c r="K18" i="17" s="1"/>
  <c r="M19" i="17"/>
  <c r="M18" i="17" s="1"/>
  <c r="O19" i="17"/>
  <c r="Q19" i="17"/>
  <c r="Q18" i="17" s="1"/>
  <c r="V19" i="17"/>
  <c r="V18" i="17" s="1"/>
  <c r="G21" i="17"/>
  <c r="G20" i="17" s="1"/>
  <c r="I21" i="17"/>
  <c r="I20" i="17" s="1"/>
  <c r="K21" i="17"/>
  <c r="O21" i="17"/>
  <c r="O20" i="17" s="1"/>
  <c r="Q21" i="17"/>
  <c r="Q20" i="17" s="1"/>
  <c r="V21" i="17"/>
  <c r="G25" i="17"/>
  <c r="M25" i="17" s="1"/>
  <c r="I25" i="17"/>
  <c r="K25" i="17"/>
  <c r="K20" i="17" s="1"/>
  <c r="O25" i="17"/>
  <c r="Q25" i="17"/>
  <c r="V25" i="17"/>
  <c r="V20" i="17" s="1"/>
  <c r="G29" i="17"/>
  <c r="I29" i="17"/>
  <c r="K29" i="17"/>
  <c r="M29" i="17"/>
  <c r="O29" i="17"/>
  <c r="Q29" i="17"/>
  <c r="V29" i="17"/>
  <c r="G33" i="17"/>
  <c r="M33" i="17" s="1"/>
  <c r="I33" i="17"/>
  <c r="K33" i="17"/>
  <c r="O33" i="17"/>
  <c r="Q33" i="17"/>
  <c r="V33" i="17"/>
  <c r="G37" i="17"/>
  <c r="M37" i="17" s="1"/>
  <c r="I37" i="17"/>
  <c r="K37" i="17"/>
  <c r="O37" i="17"/>
  <c r="Q37" i="17"/>
  <c r="V37" i="17"/>
  <c r="G38" i="17"/>
  <c r="M38" i="17" s="1"/>
  <c r="I38" i="17"/>
  <c r="K38" i="17"/>
  <c r="O38" i="17"/>
  <c r="Q38" i="17"/>
  <c r="V38" i="17"/>
  <c r="G39" i="17"/>
  <c r="I39" i="17"/>
  <c r="K39" i="17"/>
  <c r="M39" i="17"/>
  <c r="O39" i="17"/>
  <c r="Q39" i="17"/>
  <c r="V39" i="17"/>
  <c r="G41" i="17"/>
  <c r="I41" i="17"/>
  <c r="I40" i="17" s="1"/>
  <c r="K41" i="17"/>
  <c r="M41" i="17"/>
  <c r="O41" i="17"/>
  <c r="Q41" i="17"/>
  <c r="Q40" i="17" s="1"/>
  <c r="V41" i="17"/>
  <c r="G43" i="17"/>
  <c r="M43" i="17" s="1"/>
  <c r="I43" i="17"/>
  <c r="K43" i="17"/>
  <c r="K40" i="17" s="1"/>
  <c r="O43" i="17"/>
  <c r="Q43" i="17"/>
  <c r="V43" i="17"/>
  <c r="V40" i="17" s="1"/>
  <c r="G44" i="17"/>
  <c r="I44" i="17"/>
  <c r="K44" i="17"/>
  <c r="M44" i="17"/>
  <c r="O44" i="17"/>
  <c r="Q44" i="17"/>
  <c r="V44" i="17"/>
  <c r="G46" i="17"/>
  <c r="M46" i="17" s="1"/>
  <c r="I46" i="17"/>
  <c r="K46" i="17"/>
  <c r="O46" i="17"/>
  <c r="O40" i="17" s="1"/>
  <c r="Q46" i="17"/>
  <c r="V46" i="17"/>
  <c r="G48" i="17"/>
  <c r="I48" i="17"/>
  <c r="K48" i="17"/>
  <c r="M48" i="17"/>
  <c r="O48" i="17"/>
  <c r="Q48" i="17"/>
  <c r="V48" i="17"/>
  <c r="G50" i="17"/>
  <c r="M50" i="17" s="1"/>
  <c r="I50" i="17"/>
  <c r="K50" i="17"/>
  <c r="O50" i="17"/>
  <c r="Q50" i="17"/>
  <c r="V50" i="17"/>
  <c r="G52" i="17"/>
  <c r="I52" i="17"/>
  <c r="K52" i="17"/>
  <c r="M52" i="17"/>
  <c r="O52" i="17"/>
  <c r="Q52" i="17"/>
  <c r="V52" i="17"/>
  <c r="G53" i="17"/>
  <c r="M53" i="17" s="1"/>
  <c r="I53" i="17"/>
  <c r="K53" i="17"/>
  <c r="O53" i="17"/>
  <c r="Q53" i="17"/>
  <c r="V53" i="17"/>
  <c r="G54" i="17"/>
  <c r="I54" i="17"/>
  <c r="K54" i="17"/>
  <c r="M54" i="17"/>
  <c r="O54" i="17"/>
  <c r="Q54" i="17"/>
  <c r="V54" i="17"/>
  <c r="G56" i="17"/>
  <c r="M56" i="17" s="1"/>
  <c r="I56" i="17"/>
  <c r="K56" i="17"/>
  <c r="O56" i="17"/>
  <c r="Q56" i="17"/>
  <c r="V56" i="17"/>
  <c r="G58" i="17"/>
  <c r="I58" i="17"/>
  <c r="K58" i="17"/>
  <c r="M58" i="17"/>
  <c r="O58" i="17"/>
  <c r="Q58" i="17"/>
  <c r="V58" i="17"/>
  <c r="G60" i="17"/>
  <c r="M60" i="17" s="1"/>
  <c r="I60" i="17"/>
  <c r="K60" i="17"/>
  <c r="O60" i="17"/>
  <c r="Q60" i="17"/>
  <c r="V60" i="17"/>
  <c r="G62" i="17"/>
  <c r="I62" i="17"/>
  <c r="K62" i="17"/>
  <c r="M62" i="17"/>
  <c r="O62" i="17"/>
  <c r="Q62" i="17"/>
  <c r="V62" i="17"/>
  <c r="G63" i="17"/>
  <c r="M63" i="17" s="1"/>
  <c r="I63" i="17"/>
  <c r="K63" i="17"/>
  <c r="O63" i="17"/>
  <c r="Q63" i="17"/>
  <c r="V63" i="17"/>
  <c r="G65" i="17"/>
  <c r="M65" i="17" s="1"/>
  <c r="I65" i="17"/>
  <c r="K65" i="17"/>
  <c r="K64" i="17" s="1"/>
  <c r="O65" i="17"/>
  <c r="O64" i="17" s="1"/>
  <c r="Q65" i="17"/>
  <c r="V65" i="17"/>
  <c r="V64" i="17" s="1"/>
  <c r="G66" i="17"/>
  <c r="I66" i="17"/>
  <c r="I64" i="17" s="1"/>
  <c r="K66" i="17"/>
  <c r="M66" i="17"/>
  <c r="O66" i="17"/>
  <c r="Q66" i="17"/>
  <c r="Q64" i="17" s="1"/>
  <c r="V66" i="17"/>
  <c r="G67" i="17"/>
  <c r="M67" i="17" s="1"/>
  <c r="I67" i="17"/>
  <c r="K67" i="17"/>
  <c r="O67" i="17"/>
  <c r="Q67" i="17"/>
  <c r="V67" i="17"/>
  <c r="G68" i="17"/>
  <c r="I68" i="17"/>
  <c r="K68" i="17"/>
  <c r="M68" i="17"/>
  <c r="O68" i="17"/>
  <c r="Q68" i="17"/>
  <c r="V68" i="17"/>
  <c r="G69" i="17"/>
  <c r="M69" i="17" s="1"/>
  <c r="I69" i="17"/>
  <c r="K69" i="17"/>
  <c r="O69" i="17"/>
  <c r="Q69" i="17"/>
  <c r="V69" i="17"/>
  <c r="G70" i="17"/>
  <c r="I70" i="17"/>
  <c r="K70" i="17"/>
  <c r="M70" i="17"/>
  <c r="O70" i="17"/>
  <c r="Q70" i="17"/>
  <c r="V70" i="17"/>
  <c r="G71" i="17"/>
  <c r="M71" i="17" s="1"/>
  <c r="I71" i="17"/>
  <c r="K71" i="17"/>
  <c r="O71" i="17"/>
  <c r="Q71" i="17"/>
  <c r="V71" i="17"/>
  <c r="G72" i="17"/>
  <c r="I72" i="17"/>
  <c r="K72" i="17"/>
  <c r="M72" i="17"/>
  <c r="O72" i="17"/>
  <c r="Q72" i="17"/>
  <c r="V72" i="17"/>
  <c r="G73" i="17"/>
  <c r="M73" i="17" s="1"/>
  <c r="I73" i="17"/>
  <c r="K73" i="17"/>
  <c r="O73" i="17"/>
  <c r="Q73" i="17"/>
  <c r="V73" i="17"/>
  <c r="G75" i="17"/>
  <c r="M75" i="17" s="1"/>
  <c r="I75" i="17"/>
  <c r="K75" i="17"/>
  <c r="K74" i="17" s="1"/>
  <c r="O75" i="17"/>
  <c r="Q75" i="17"/>
  <c r="V75" i="17"/>
  <c r="V74" i="17" s="1"/>
  <c r="G76" i="17"/>
  <c r="I76" i="17"/>
  <c r="K76" i="17"/>
  <c r="M76" i="17"/>
  <c r="O76" i="17"/>
  <c r="Q76" i="17"/>
  <c r="V76" i="17"/>
  <c r="G77" i="17"/>
  <c r="G74" i="17" s="1"/>
  <c r="I77" i="17"/>
  <c r="K77" i="17"/>
  <c r="O77" i="17"/>
  <c r="O74" i="17" s="1"/>
  <c r="Q77" i="17"/>
  <c r="V77" i="17"/>
  <c r="G78" i="17"/>
  <c r="M78" i="17" s="1"/>
  <c r="I78" i="17"/>
  <c r="I74" i="17" s="1"/>
  <c r="K78" i="17"/>
  <c r="O78" i="17"/>
  <c r="Q78" i="17"/>
  <c r="Q74" i="17" s="1"/>
  <c r="V78" i="17"/>
  <c r="G79" i="17"/>
  <c r="M79" i="17" s="1"/>
  <c r="I79" i="17"/>
  <c r="K79" i="17"/>
  <c r="O79" i="17"/>
  <c r="Q79" i="17"/>
  <c r="V79" i="17"/>
  <c r="G80" i="17"/>
  <c r="I80" i="17"/>
  <c r="K80" i="17"/>
  <c r="M80" i="17"/>
  <c r="O80" i="17"/>
  <c r="Q80" i="17"/>
  <c r="V80" i="17"/>
  <c r="G81" i="17"/>
  <c r="M81" i="17" s="1"/>
  <c r="I81" i="17"/>
  <c r="K81" i="17"/>
  <c r="O81" i="17"/>
  <c r="Q81" i="17"/>
  <c r="V81" i="17"/>
  <c r="G82" i="17"/>
  <c r="M82" i="17" s="1"/>
  <c r="I82" i="17"/>
  <c r="K82" i="17"/>
  <c r="O82" i="17"/>
  <c r="Q82" i="17"/>
  <c r="V82" i="17"/>
  <c r="G83" i="17"/>
  <c r="M83" i="17" s="1"/>
  <c r="I83" i="17"/>
  <c r="K83" i="17"/>
  <c r="O83" i="17"/>
  <c r="Q83" i="17"/>
  <c r="V83" i="17"/>
  <c r="G84" i="17"/>
  <c r="I84" i="17"/>
  <c r="K84" i="17"/>
  <c r="M84" i="17"/>
  <c r="O84" i="17"/>
  <c r="Q84" i="17"/>
  <c r="V84" i="17"/>
  <c r="G85" i="17"/>
  <c r="M85" i="17" s="1"/>
  <c r="I85" i="17"/>
  <c r="K85" i="17"/>
  <c r="O85" i="17"/>
  <c r="Q85" i="17"/>
  <c r="V85" i="17"/>
  <c r="G86" i="17"/>
  <c r="M86" i="17" s="1"/>
  <c r="I86" i="17"/>
  <c r="K86" i="17"/>
  <c r="O86" i="17"/>
  <c r="Q86" i="17"/>
  <c r="V86" i="17"/>
  <c r="G87" i="17"/>
  <c r="M87" i="17" s="1"/>
  <c r="I87" i="17"/>
  <c r="K87" i="17"/>
  <c r="O87" i="17"/>
  <c r="Q87" i="17"/>
  <c r="V87" i="17"/>
  <c r="G88" i="17"/>
  <c r="I88" i="17"/>
  <c r="K88" i="17"/>
  <c r="M88" i="17"/>
  <c r="O88" i="17"/>
  <c r="Q88" i="17"/>
  <c r="V88" i="17"/>
  <c r="G89" i="17"/>
  <c r="M89" i="17" s="1"/>
  <c r="I89" i="17"/>
  <c r="K89" i="17"/>
  <c r="O89" i="17"/>
  <c r="Q89" i="17"/>
  <c r="V89" i="17"/>
  <c r="G90" i="17"/>
  <c r="M90" i="17" s="1"/>
  <c r="I90" i="17"/>
  <c r="K90" i="17"/>
  <c r="O90" i="17"/>
  <c r="Q90" i="17"/>
  <c r="V90" i="17"/>
  <c r="G91" i="17"/>
  <c r="M91" i="17" s="1"/>
  <c r="I91" i="17"/>
  <c r="K91" i="17"/>
  <c r="O91" i="17"/>
  <c r="Q91" i="17"/>
  <c r="V91" i="17"/>
  <c r="G93" i="17"/>
  <c r="M93" i="17" s="1"/>
  <c r="I93" i="17"/>
  <c r="I92" i="17" s="1"/>
  <c r="K93" i="17"/>
  <c r="O93" i="17"/>
  <c r="O92" i="17" s="1"/>
  <c r="Q93" i="17"/>
  <c r="Q92" i="17" s="1"/>
  <c r="V93" i="17"/>
  <c r="V92" i="17" s="1"/>
  <c r="G94" i="17"/>
  <c r="M94" i="17" s="1"/>
  <c r="I94" i="17"/>
  <c r="K94" i="17"/>
  <c r="K92" i="17" s="1"/>
  <c r="O94" i="17"/>
  <c r="Q94" i="17"/>
  <c r="V94" i="17"/>
  <c r="G95" i="17"/>
  <c r="I95" i="17"/>
  <c r="K95" i="17"/>
  <c r="M95" i="17"/>
  <c r="O95" i="17"/>
  <c r="Q95" i="17"/>
  <c r="V95" i="17"/>
  <c r="G96" i="17"/>
  <c r="I96" i="17"/>
  <c r="K96" i="17"/>
  <c r="M96" i="17"/>
  <c r="O96" i="17"/>
  <c r="Q96" i="17"/>
  <c r="V96" i="17"/>
  <c r="G97" i="17"/>
  <c r="M97" i="17" s="1"/>
  <c r="I97" i="17"/>
  <c r="K97" i="17"/>
  <c r="O97" i="17"/>
  <c r="Q97" i="17"/>
  <c r="V97" i="17"/>
  <c r="G98" i="17"/>
  <c r="M98" i="17" s="1"/>
  <c r="I98" i="17"/>
  <c r="K98" i="17"/>
  <c r="O98" i="17"/>
  <c r="Q98" i="17"/>
  <c r="V98" i="17"/>
  <c r="G99" i="17"/>
  <c r="I99" i="17"/>
  <c r="K99" i="17"/>
  <c r="M99" i="17"/>
  <c r="O99" i="17"/>
  <c r="Q99" i="17"/>
  <c r="V99" i="17"/>
  <c r="AE102" i="17"/>
  <c r="AF102" i="17"/>
  <c r="G270" i="16"/>
  <c r="BA155" i="16"/>
  <c r="G9" i="16"/>
  <c r="M9" i="16" s="1"/>
  <c r="I9" i="16"/>
  <c r="I8" i="16" s="1"/>
  <c r="K9" i="16"/>
  <c r="K8" i="16" s="1"/>
  <c r="O9" i="16"/>
  <c r="Q9" i="16"/>
  <c r="Q8" i="16" s="1"/>
  <c r="V9" i="16"/>
  <c r="V8" i="16" s="1"/>
  <c r="G12" i="16"/>
  <c r="I12" i="16"/>
  <c r="K12" i="16"/>
  <c r="M12" i="16"/>
  <c r="O12" i="16"/>
  <c r="Q12" i="16"/>
  <c r="V12" i="16"/>
  <c r="G14" i="16"/>
  <c r="I14" i="16"/>
  <c r="K14" i="16"/>
  <c r="M14" i="16"/>
  <c r="O14" i="16"/>
  <c r="Q14" i="16"/>
  <c r="V14" i="16"/>
  <c r="G16" i="16"/>
  <c r="M16" i="16" s="1"/>
  <c r="I16" i="16"/>
  <c r="K16" i="16"/>
  <c r="O16" i="16"/>
  <c r="O8" i="16" s="1"/>
  <c r="Q16" i="16"/>
  <c r="V16" i="16"/>
  <c r="G18" i="16"/>
  <c r="M18" i="16" s="1"/>
  <c r="I18" i="16"/>
  <c r="K18" i="16"/>
  <c r="O18" i="16"/>
  <c r="Q18" i="16"/>
  <c r="V18" i="16"/>
  <c r="G20" i="16"/>
  <c r="I20" i="16"/>
  <c r="K20" i="16"/>
  <c r="M20" i="16"/>
  <c r="O20" i="16"/>
  <c r="Q20" i="16"/>
  <c r="V20" i="16"/>
  <c r="G23" i="16"/>
  <c r="I23" i="16"/>
  <c r="K23" i="16"/>
  <c r="M23" i="16"/>
  <c r="O23" i="16"/>
  <c r="Q23" i="16"/>
  <c r="V23" i="16"/>
  <c r="G25" i="16"/>
  <c r="M25" i="16" s="1"/>
  <c r="I25" i="16"/>
  <c r="K25" i="16"/>
  <c r="O25" i="16"/>
  <c r="Q25" i="16"/>
  <c r="V25" i="16"/>
  <c r="G28" i="16"/>
  <c r="M28" i="16" s="1"/>
  <c r="I28" i="16"/>
  <c r="K28" i="16"/>
  <c r="O28" i="16"/>
  <c r="Q28" i="16"/>
  <c r="V28" i="16"/>
  <c r="G31" i="16"/>
  <c r="I31" i="16"/>
  <c r="K31" i="16"/>
  <c r="M31" i="16"/>
  <c r="O31" i="16"/>
  <c r="Q31" i="16"/>
  <c r="V31" i="16"/>
  <c r="G35" i="16"/>
  <c r="M35" i="16" s="1"/>
  <c r="M34" i="16" s="1"/>
  <c r="I35" i="16"/>
  <c r="I34" i="16" s="1"/>
  <c r="K35" i="16"/>
  <c r="K34" i="16" s="1"/>
  <c r="O35" i="16"/>
  <c r="O34" i="16" s="1"/>
  <c r="Q35" i="16"/>
  <c r="Q34" i="16" s="1"/>
  <c r="V35" i="16"/>
  <c r="V34" i="16" s="1"/>
  <c r="G36" i="16"/>
  <c r="I36" i="16"/>
  <c r="K36" i="16"/>
  <c r="M36" i="16"/>
  <c r="O36" i="16"/>
  <c r="Q36" i="16"/>
  <c r="V36" i="16"/>
  <c r="K37" i="16"/>
  <c r="V37" i="16"/>
  <c r="G38" i="16"/>
  <c r="G37" i="16" s="1"/>
  <c r="I38" i="16"/>
  <c r="I37" i="16" s="1"/>
  <c r="K38" i="16"/>
  <c r="M38" i="16"/>
  <c r="M37" i="16" s="1"/>
  <c r="O38" i="16"/>
  <c r="O37" i="16" s="1"/>
  <c r="Q38" i="16"/>
  <c r="Q37" i="16" s="1"/>
  <c r="V38" i="16"/>
  <c r="G41" i="16"/>
  <c r="O41" i="16"/>
  <c r="G42" i="16"/>
  <c r="I42" i="16"/>
  <c r="I41" i="16" s="1"/>
  <c r="K42" i="16"/>
  <c r="K41" i="16" s="1"/>
  <c r="M42" i="16"/>
  <c r="M41" i="16" s="1"/>
  <c r="O42" i="16"/>
  <c r="Q42" i="16"/>
  <c r="Q41" i="16" s="1"/>
  <c r="V42" i="16"/>
  <c r="V41" i="16" s="1"/>
  <c r="K44" i="16"/>
  <c r="V44" i="16"/>
  <c r="G45" i="16"/>
  <c r="G44" i="16" s="1"/>
  <c r="I45" i="16"/>
  <c r="I44" i="16" s="1"/>
  <c r="K45" i="16"/>
  <c r="M45" i="16"/>
  <c r="O45" i="16"/>
  <c r="O44" i="16" s="1"/>
  <c r="Q45" i="16"/>
  <c r="Q44" i="16" s="1"/>
  <c r="V45" i="16"/>
  <c r="G46" i="16"/>
  <c r="M46" i="16" s="1"/>
  <c r="I46" i="16"/>
  <c r="K46" i="16"/>
  <c r="O46" i="16"/>
  <c r="Q46" i="16"/>
  <c r="V46" i="16"/>
  <c r="I47" i="16"/>
  <c r="Q47" i="16"/>
  <c r="G48" i="16"/>
  <c r="G47" i="16" s="1"/>
  <c r="I48" i="16"/>
  <c r="K48" i="16"/>
  <c r="K47" i="16" s="1"/>
  <c r="O48" i="16"/>
  <c r="O47" i="16" s="1"/>
  <c r="Q48" i="16"/>
  <c r="V48" i="16"/>
  <c r="V47" i="16" s="1"/>
  <c r="G49" i="16"/>
  <c r="I49" i="16"/>
  <c r="K49" i="16"/>
  <c r="M49" i="16"/>
  <c r="O49" i="16"/>
  <c r="Q49" i="16"/>
  <c r="V49" i="16"/>
  <c r="G50" i="16"/>
  <c r="M50" i="16" s="1"/>
  <c r="I50" i="16"/>
  <c r="K50" i="16"/>
  <c r="O50" i="16"/>
  <c r="Q50" i="16"/>
  <c r="V50" i="16"/>
  <c r="I52" i="16"/>
  <c r="Q52" i="16"/>
  <c r="G53" i="16"/>
  <c r="G52" i="16" s="1"/>
  <c r="I53" i="16"/>
  <c r="K53" i="16"/>
  <c r="K52" i="16" s="1"/>
  <c r="O53" i="16"/>
  <c r="O52" i="16" s="1"/>
  <c r="Q53" i="16"/>
  <c r="V53" i="16"/>
  <c r="V52" i="16" s="1"/>
  <c r="G55" i="16"/>
  <c r="M55" i="16" s="1"/>
  <c r="M54" i="16" s="1"/>
  <c r="I55" i="16"/>
  <c r="I54" i="16" s="1"/>
  <c r="K55" i="16"/>
  <c r="K54" i="16" s="1"/>
  <c r="O55" i="16"/>
  <c r="O54" i="16" s="1"/>
  <c r="Q55" i="16"/>
  <c r="Q54" i="16" s="1"/>
  <c r="V55" i="16"/>
  <c r="V54" i="16" s="1"/>
  <c r="G58" i="16"/>
  <c r="I58" i="16"/>
  <c r="K58" i="16"/>
  <c r="M58" i="16"/>
  <c r="O58" i="16"/>
  <c r="Q58" i="16"/>
  <c r="V58" i="16"/>
  <c r="G61" i="16"/>
  <c r="I61" i="16"/>
  <c r="K61" i="16"/>
  <c r="M61" i="16"/>
  <c r="O61" i="16"/>
  <c r="Q61" i="16"/>
  <c r="V61" i="16"/>
  <c r="G64" i="16"/>
  <c r="I64" i="16"/>
  <c r="K64" i="16"/>
  <c r="M64" i="16"/>
  <c r="O64" i="16"/>
  <c r="Q64" i="16"/>
  <c r="V64" i="16"/>
  <c r="G67" i="16"/>
  <c r="I67" i="16"/>
  <c r="I66" i="16" s="1"/>
  <c r="K67" i="16"/>
  <c r="K66" i="16" s="1"/>
  <c r="M67" i="16"/>
  <c r="O67" i="16"/>
  <c r="Q67" i="16"/>
  <c r="Q66" i="16" s="1"/>
  <c r="V67" i="16"/>
  <c r="V66" i="16" s="1"/>
  <c r="G70" i="16"/>
  <c r="I70" i="16"/>
  <c r="K70" i="16"/>
  <c r="M70" i="16"/>
  <c r="O70" i="16"/>
  <c r="Q70" i="16"/>
  <c r="V70" i="16"/>
  <c r="G73" i="16"/>
  <c r="I73" i="16"/>
  <c r="K73" i="16"/>
  <c r="M73" i="16"/>
  <c r="O73" i="16"/>
  <c r="Q73" i="16"/>
  <c r="V73" i="16"/>
  <c r="G76" i="16"/>
  <c r="M76" i="16" s="1"/>
  <c r="I76" i="16"/>
  <c r="K76" i="16"/>
  <c r="O76" i="16"/>
  <c r="O66" i="16" s="1"/>
  <c r="Q76" i="16"/>
  <c r="V76" i="16"/>
  <c r="G79" i="16"/>
  <c r="I79" i="16"/>
  <c r="K79" i="16"/>
  <c r="M79" i="16"/>
  <c r="O79" i="16"/>
  <c r="Q79" i="16"/>
  <c r="V79" i="16"/>
  <c r="G83" i="16"/>
  <c r="M83" i="16" s="1"/>
  <c r="I83" i="16"/>
  <c r="K83" i="16"/>
  <c r="O83" i="16"/>
  <c r="Q83" i="16"/>
  <c r="V83" i="16"/>
  <c r="G87" i="16"/>
  <c r="I87" i="16"/>
  <c r="K87" i="16"/>
  <c r="M87" i="16"/>
  <c r="O87" i="16"/>
  <c r="Q87" i="16"/>
  <c r="V87" i="16"/>
  <c r="G91" i="16"/>
  <c r="M91" i="16" s="1"/>
  <c r="I91" i="16"/>
  <c r="K91" i="16"/>
  <c r="O91" i="16"/>
  <c r="Q91" i="16"/>
  <c r="V91" i="16"/>
  <c r="G95" i="16"/>
  <c r="I95" i="16"/>
  <c r="K95" i="16"/>
  <c r="M95" i="16"/>
  <c r="O95" i="16"/>
  <c r="Q95" i="16"/>
  <c r="V95" i="16"/>
  <c r="G97" i="16"/>
  <c r="M97" i="16" s="1"/>
  <c r="I97" i="16"/>
  <c r="K97" i="16"/>
  <c r="O97" i="16"/>
  <c r="Q97" i="16"/>
  <c r="V97" i="16"/>
  <c r="G100" i="16"/>
  <c r="I100" i="16"/>
  <c r="K100" i="16"/>
  <c r="M100" i="16"/>
  <c r="O100" i="16"/>
  <c r="Q100" i="16"/>
  <c r="V100" i="16"/>
  <c r="G103" i="16"/>
  <c r="M103" i="16" s="1"/>
  <c r="I103" i="16"/>
  <c r="K103" i="16"/>
  <c r="O103" i="16"/>
  <c r="Q103" i="16"/>
  <c r="V103" i="16"/>
  <c r="G110" i="16"/>
  <c r="I110" i="16"/>
  <c r="K110" i="16"/>
  <c r="M110" i="16"/>
  <c r="O110" i="16"/>
  <c r="Q110" i="16"/>
  <c r="V110" i="16"/>
  <c r="G118" i="16"/>
  <c r="M118" i="16" s="1"/>
  <c r="I118" i="16"/>
  <c r="K118" i="16"/>
  <c r="O118" i="16"/>
  <c r="Q118" i="16"/>
  <c r="V118" i="16"/>
  <c r="G121" i="16"/>
  <c r="I121" i="16"/>
  <c r="K121" i="16"/>
  <c r="M121" i="16"/>
  <c r="O121" i="16"/>
  <c r="Q121" i="16"/>
  <c r="V121" i="16"/>
  <c r="G124" i="16"/>
  <c r="I124" i="16"/>
  <c r="I123" i="16" s="1"/>
  <c r="K124" i="16"/>
  <c r="K123" i="16" s="1"/>
  <c r="M124" i="16"/>
  <c r="O124" i="16"/>
  <c r="Q124" i="16"/>
  <c r="Q123" i="16" s="1"/>
  <c r="V124" i="16"/>
  <c r="V123" i="16" s="1"/>
  <c r="G127" i="16"/>
  <c r="M127" i="16" s="1"/>
  <c r="I127" i="16"/>
  <c r="K127" i="16"/>
  <c r="O127" i="16"/>
  <c r="Q127" i="16"/>
  <c r="V127" i="16"/>
  <c r="G130" i="16"/>
  <c r="I130" i="16"/>
  <c r="K130" i="16"/>
  <c r="M130" i="16"/>
  <c r="O130" i="16"/>
  <c r="Q130" i="16"/>
  <c r="V130" i="16"/>
  <c r="G133" i="16"/>
  <c r="M133" i="16" s="1"/>
  <c r="I133" i="16"/>
  <c r="K133" i="16"/>
  <c r="O133" i="16"/>
  <c r="O123" i="16" s="1"/>
  <c r="Q133" i="16"/>
  <c r="V133" i="16"/>
  <c r="G136" i="16"/>
  <c r="I136" i="16"/>
  <c r="K136" i="16"/>
  <c r="M136" i="16"/>
  <c r="O136" i="16"/>
  <c r="Q136" i="16"/>
  <c r="V136" i="16"/>
  <c r="G138" i="16"/>
  <c r="M138" i="16" s="1"/>
  <c r="I138" i="16"/>
  <c r="K138" i="16"/>
  <c r="O138" i="16"/>
  <c r="Q138" i="16"/>
  <c r="V138" i="16"/>
  <c r="G140" i="16"/>
  <c r="I140" i="16"/>
  <c r="K140" i="16"/>
  <c r="M140" i="16"/>
  <c r="O140" i="16"/>
  <c r="Q140" i="16"/>
  <c r="V140" i="16"/>
  <c r="G145" i="16"/>
  <c r="M145" i="16" s="1"/>
  <c r="I145" i="16"/>
  <c r="K145" i="16"/>
  <c r="O145" i="16"/>
  <c r="Q145" i="16"/>
  <c r="V145" i="16"/>
  <c r="G150" i="16"/>
  <c r="I150" i="16"/>
  <c r="K150" i="16"/>
  <c r="M150" i="16"/>
  <c r="O150" i="16"/>
  <c r="Q150" i="16"/>
  <c r="V150" i="16"/>
  <c r="G152" i="16"/>
  <c r="M152" i="16" s="1"/>
  <c r="I152" i="16"/>
  <c r="K152" i="16"/>
  <c r="O152" i="16"/>
  <c r="Q152" i="16"/>
  <c r="V152" i="16"/>
  <c r="G154" i="16"/>
  <c r="I154" i="16"/>
  <c r="K154" i="16"/>
  <c r="M154" i="16"/>
  <c r="O154" i="16"/>
  <c r="Q154" i="16"/>
  <c r="V154" i="16"/>
  <c r="G156" i="16"/>
  <c r="M156" i="16" s="1"/>
  <c r="I156" i="16"/>
  <c r="K156" i="16"/>
  <c r="O156" i="16"/>
  <c r="Q156" i="16"/>
  <c r="V156" i="16"/>
  <c r="I158" i="16"/>
  <c r="Q158" i="16"/>
  <c r="G159" i="16"/>
  <c r="M159" i="16" s="1"/>
  <c r="I159" i="16"/>
  <c r="K159" i="16"/>
  <c r="K158" i="16" s="1"/>
  <c r="O159" i="16"/>
  <c r="Q159" i="16"/>
  <c r="V159" i="16"/>
  <c r="V158" i="16" s="1"/>
  <c r="G160" i="16"/>
  <c r="I160" i="16"/>
  <c r="K160" i="16"/>
  <c r="M160" i="16"/>
  <c r="O160" i="16"/>
  <c r="Q160" i="16"/>
  <c r="V160" i="16"/>
  <c r="G161" i="16"/>
  <c r="G158" i="16" s="1"/>
  <c r="I161" i="16"/>
  <c r="K161" i="16"/>
  <c r="O161" i="16"/>
  <c r="O158" i="16" s="1"/>
  <c r="Q161" i="16"/>
  <c r="V161" i="16"/>
  <c r="G163" i="16"/>
  <c r="M163" i="16" s="1"/>
  <c r="I163" i="16"/>
  <c r="K163" i="16"/>
  <c r="K162" i="16" s="1"/>
  <c r="O163" i="16"/>
  <c r="Q163" i="16"/>
  <c r="V163" i="16"/>
  <c r="V162" i="16" s="1"/>
  <c r="G165" i="16"/>
  <c r="I165" i="16"/>
  <c r="K165" i="16"/>
  <c r="M165" i="16"/>
  <c r="O165" i="16"/>
  <c r="Q165" i="16"/>
  <c r="V165" i="16"/>
  <c r="G167" i="16"/>
  <c r="G162" i="16" s="1"/>
  <c r="I167" i="16"/>
  <c r="K167" i="16"/>
  <c r="O167" i="16"/>
  <c r="O162" i="16" s="1"/>
  <c r="Q167" i="16"/>
  <c r="V167" i="16"/>
  <c r="G168" i="16"/>
  <c r="M168" i="16" s="1"/>
  <c r="I168" i="16"/>
  <c r="I162" i="16" s="1"/>
  <c r="K168" i="16"/>
  <c r="O168" i="16"/>
  <c r="Q168" i="16"/>
  <c r="Q162" i="16" s="1"/>
  <c r="V168" i="16"/>
  <c r="G169" i="16"/>
  <c r="M169" i="16" s="1"/>
  <c r="I169" i="16"/>
  <c r="K169" i="16"/>
  <c r="O169" i="16"/>
  <c r="Q169" i="16"/>
  <c r="V169" i="16"/>
  <c r="G173" i="16"/>
  <c r="I173" i="16"/>
  <c r="K173" i="16"/>
  <c r="M173" i="16"/>
  <c r="O173" i="16"/>
  <c r="Q173" i="16"/>
  <c r="V173" i="16"/>
  <c r="G174" i="16"/>
  <c r="M174" i="16" s="1"/>
  <c r="I174" i="16"/>
  <c r="K174" i="16"/>
  <c r="O174" i="16"/>
  <c r="Q174" i="16"/>
  <c r="V174" i="16"/>
  <c r="G176" i="16"/>
  <c r="M176" i="16" s="1"/>
  <c r="I176" i="16"/>
  <c r="K176" i="16"/>
  <c r="O176" i="16"/>
  <c r="Q176" i="16"/>
  <c r="V176" i="16"/>
  <c r="G178" i="16"/>
  <c r="M178" i="16" s="1"/>
  <c r="I178" i="16"/>
  <c r="K178" i="16"/>
  <c r="O178" i="16"/>
  <c r="Q178" i="16"/>
  <c r="V178" i="16"/>
  <c r="G180" i="16"/>
  <c r="I180" i="16"/>
  <c r="K180" i="16"/>
  <c r="M180" i="16"/>
  <c r="O180" i="16"/>
  <c r="Q180" i="16"/>
  <c r="V180" i="16"/>
  <c r="G182" i="16"/>
  <c r="M182" i="16" s="1"/>
  <c r="I182" i="16"/>
  <c r="K182" i="16"/>
  <c r="O182" i="16"/>
  <c r="Q182" i="16"/>
  <c r="V182" i="16"/>
  <c r="G184" i="16"/>
  <c r="M184" i="16" s="1"/>
  <c r="I184" i="16"/>
  <c r="K184" i="16"/>
  <c r="O184" i="16"/>
  <c r="Q184" i="16"/>
  <c r="V184" i="16"/>
  <c r="G186" i="16"/>
  <c r="I186" i="16"/>
  <c r="K186" i="16"/>
  <c r="M186" i="16"/>
  <c r="O186" i="16"/>
  <c r="Q186" i="16"/>
  <c r="V186" i="16"/>
  <c r="G188" i="16"/>
  <c r="I188" i="16"/>
  <c r="K188" i="16"/>
  <c r="M188" i="16"/>
  <c r="O188" i="16"/>
  <c r="Q188" i="16"/>
  <c r="V188" i="16"/>
  <c r="G190" i="16"/>
  <c r="M190" i="16" s="1"/>
  <c r="I190" i="16"/>
  <c r="K190" i="16"/>
  <c r="O190" i="16"/>
  <c r="Q190" i="16"/>
  <c r="V190" i="16"/>
  <c r="G192" i="16"/>
  <c r="M192" i="16" s="1"/>
  <c r="I192" i="16"/>
  <c r="K192" i="16"/>
  <c r="O192" i="16"/>
  <c r="Q192" i="16"/>
  <c r="V192" i="16"/>
  <c r="G194" i="16"/>
  <c r="M194" i="16" s="1"/>
  <c r="I194" i="16"/>
  <c r="K194" i="16"/>
  <c r="O194" i="16"/>
  <c r="Q194" i="16"/>
  <c r="V194" i="16"/>
  <c r="G196" i="16"/>
  <c r="I196" i="16"/>
  <c r="K196" i="16"/>
  <c r="M196" i="16"/>
  <c r="O196" i="16"/>
  <c r="Q196" i="16"/>
  <c r="V196" i="16"/>
  <c r="G199" i="16"/>
  <c r="M199" i="16" s="1"/>
  <c r="I199" i="16"/>
  <c r="K199" i="16"/>
  <c r="O199" i="16"/>
  <c r="Q199" i="16"/>
  <c r="V199" i="16"/>
  <c r="G201" i="16"/>
  <c r="M201" i="16" s="1"/>
  <c r="I201" i="16"/>
  <c r="K201" i="16"/>
  <c r="O201" i="16"/>
  <c r="Q201" i="16"/>
  <c r="V201" i="16"/>
  <c r="G203" i="16"/>
  <c r="M203" i="16" s="1"/>
  <c r="I203" i="16"/>
  <c r="K203" i="16"/>
  <c r="O203" i="16"/>
  <c r="Q203" i="16"/>
  <c r="V203" i="16"/>
  <c r="G205" i="16"/>
  <c r="I205" i="16"/>
  <c r="K205" i="16"/>
  <c r="M205" i="16"/>
  <c r="O205" i="16"/>
  <c r="Q205" i="16"/>
  <c r="V205" i="16"/>
  <c r="G207" i="16"/>
  <c r="M207" i="16" s="1"/>
  <c r="I207" i="16"/>
  <c r="K207" i="16"/>
  <c r="O207" i="16"/>
  <c r="Q207" i="16"/>
  <c r="V207" i="16"/>
  <c r="G209" i="16"/>
  <c r="M209" i="16" s="1"/>
  <c r="I209" i="16"/>
  <c r="K209" i="16"/>
  <c r="O209" i="16"/>
  <c r="Q209" i="16"/>
  <c r="V209" i="16"/>
  <c r="G211" i="16"/>
  <c r="M211" i="16" s="1"/>
  <c r="I211" i="16"/>
  <c r="K211" i="16"/>
  <c r="O211" i="16"/>
  <c r="Q211" i="16"/>
  <c r="V211" i="16"/>
  <c r="G214" i="16"/>
  <c r="I214" i="16"/>
  <c r="K214" i="16"/>
  <c r="M214" i="16"/>
  <c r="O214" i="16"/>
  <c r="Q214" i="16"/>
  <c r="V214" i="16"/>
  <c r="G216" i="16"/>
  <c r="M216" i="16" s="1"/>
  <c r="I216" i="16"/>
  <c r="K216" i="16"/>
  <c r="O216" i="16"/>
  <c r="Q216" i="16"/>
  <c r="V216" i="16"/>
  <c r="G219" i="16"/>
  <c r="M219" i="16" s="1"/>
  <c r="I219" i="16"/>
  <c r="K219" i="16"/>
  <c r="O219" i="16"/>
  <c r="Q219" i="16"/>
  <c r="V219" i="16"/>
  <c r="G221" i="16"/>
  <c r="I221" i="16"/>
  <c r="K221" i="16"/>
  <c r="M221" i="16"/>
  <c r="O221" i="16"/>
  <c r="Q221" i="16"/>
  <c r="V221" i="16"/>
  <c r="G223" i="16"/>
  <c r="I223" i="16"/>
  <c r="K223" i="16"/>
  <c r="M223" i="16"/>
  <c r="O223" i="16"/>
  <c r="Q223" i="16"/>
  <c r="V223" i="16"/>
  <c r="G225" i="16"/>
  <c r="M225" i="16" s="1"/>
  <c r="I225" i="16"/>
  <c r="K225" i="16"/>
  <c r="O225" i="16"/>
  <c r="Q225" i="16"/>
  <c r="V225" i="16"/>
  <c r="G227" i="16"/>
  <c r="M227" i="16" s="1"/>
  <c r="I227" i="16"/>
  <c r="K227" i="16"/>
  <c r="O227" i="16"/>
  <c r="Q227" i="16"/>
  <c r="V227" i="16"/>
  <c r="G229" i="16"/>
  <c r="M229" i="16" s="1"/>
  <c r="I229" i="16"/>
  <c r="K229" i="16"/>
  <c r="O229" i="16"/>
  <c r="Q229" i="16"/>
  <c r="V229" i="16"/>
  <c r="G231" i="16"/>
  <c r="I231" i="16"/>
  <c r="K231" i="16"/>
  <c r="M231" i="16"/>
  <c r="O231" i="16"/>
  <c r="Q231" i="16"/>
  <c r="V231" i="16"/>
  <c r="G233" i="16"/>
  <c r="M233" i="16" s="1"/>
  <c r="I233" i="16"/>
  <c r="K233" i="16"/>
  <c r="O233" i="16"/>
  <c r="Q233" i="16"/>
  <c r="V233" i="16"/>
  <c r="G235" i="16"/>
  <c r="M235" i="16" s="1"/>
  <c r="I235" i="16"/>
  <c r="K235" i="16"/>
  <c r="O235" i="16"/>
  <c r="Q235" i="16"/>
  <c r="V235" i="16"/>
  <c r="G238" i="16"/>
  <c r="M238" i="16" s="1"/>
  <c r="I238" i="16"/>
  <c r="K238" i="16"/>
  <c r="O238" i="16"/>
  <c r="Q238" i="16"/>
  <c r="V238" i="16"/>
  <c r="G240" i="16"/>
  <c r="I240" i="16"/>
  <c r="K240" i="16"/>
  <c r="M240" i="16"/>
  <c r="O240" i="16"/>
  <c r="Q240" i="16"/>
  <c r="V240" i="16"/>
  <c r="G242" i="16"/>
  <c r="M242" i="16" s="1"/>
  <c r="I242" i="16"/>
  <c r="K242" i="16"/>
  <c r="O242" i="16"/>
  <c r="Q242" i="16"/>
  <c r="V242" i="16"/>
  <c r="G244" i="16"/>
  <c r="M244" i="16" s="1"/>
  <c r="I244" i="16"/>
  <c r="K244" i="16"/>
  <c r="O244" i="16"/>
  <c r="Q244" i="16"/>
  <c r="V244" i="16"/>
  <c r="G246" i="16"/>
  <c r="M246" i="16" s="1"/>
  <c r="I246" i="16"/>
  <c r="K246" i="16"/>
  <c r="O246" i="16"/>
  <c r="Q246" i="16"/>
  <c r="V246" i="16"/>
  <c r="G249" i="16"/>
  <c r="I249" i="16"/>
  <c r="K249" i="16"/>
  <c r="M249" i="16"/>
  <c r="O249" i="16"/>
  <c r="Q249" i="16"/>
  <c r="V249" i="16"/>
  <c r="G251" i="16"/>
  <c r="O251" i="16"/>
  <c r="G252" i="16"/>
  <c r="M252" i="16" s="1"/>
  <c r="I252" i="16"/>
  <c r="I251" i="16" s="1"/>
  <c r="K252" i="16"/>
  <c r="O252" i="16"/>
  <c r="Q252" i="16"/>
  <c r="Q251" i="16" s="1"/>
  <c r="V252" i="16"/>
  <c r="V251" i="16" s="1"/>
  <c r="G254" i="16"/>
  <c r="M254" i="16" s="1"/>
  <c r="I254" i="16"/>
  <c r="K254" i="16"/>
  <c r="K251" i="16" s="1"/>
  <c r="O254" i="16"/>
  <c r="Q254" i="16"/>
  <c r="V254" i="16"/>
  <c r="G256" i="16"/>
  <c r="M256" i="16" s="1"/>
  <c r="I256" i="16"/>
  <c r="I255" i="16" s="1"/>
  <c r="K256" i="16"/>
  <c r="O256" i="16"/>
  <c r="O255" i="16" s="1"/>
  <c r="Q256" i="16"/>
  <c r="Q255" i="16" s="1"/>
  <c r="V256" i="16"/>
  <c r="G258" i="16"/>
  <c r="M258" i="16" s="1"/>
  <c r="I258" i="16"/>
  <c r="K258" i="16"/>
  <c r="K255" i="16" s="1"/>
  <c r="O258" i="16"/>
  <c r="Q258" i="16"/>
  <c r="V258" i="16"/>
  <c r="V255" i="16" s="1"/>
  <c r="G261" i="16"/>
  <c r="G260" i="16" s="1"/>
  <c r="I261" i="16"/>
  <c r="I260" i="16" s="1"/>
  <c r="K261" i="16"/>
  <c r="M261" i="16"/>
  <c r="O261" i="16"/>
  <c r="O260" i="16" s="1"/>
  <c r="Q261" i="16"/>
  <c r="Q260" i="16" s="1"/>
  <c r="V261" i="16"/>
  <c r="G262" i="16"/>
  <c r="M262" i="16" s="1"/>
  <c r="I262" i="16"/>
  <c r="K262" i="16"/>
  <c r="O262" i="16"/>
  <c r="Q262" i="16"/>
  <c r="V262" i="16"/>
  <c r="G263" i="16"/>
  <c r="I263" i="16"/>
  <c r="K263" i="16"/>
  <c r="M263" i="16"/>
  <c r="O263" i="16"/>
  <c r="Q263" i="16"/>
  <c r="V263" i="16"/>
  <c r="G264" i="16"/>
  <c r="M264" i="16" s="1"/>
  <c r="I264" i="16"/>
  <c r="K264" i="16"/>
  <c r="K260" i="16" s="1"/>
  <c r="O264" i="16"/>
  <c r="Q264" i="16"/>
  <c r="V264" i="16"/>
  <c r="V260" i="16" s="1"/>
  <c r="G265" i="16"/>
  <c r="I265" i="16"/>
  <c r="K265" i="16"/>
  <c r="M265" i="16"/>
  <c r="O265" i="16"/>
  <c r="Q265" i="16"/>
  <c r="V265" i="16"/>
  <c r="G266" i="16"/>
  <c r="M266" i="16" s="1"/>
  <c r="I266" i="16"/>
  <c r="K266" i="16"/>
  <c r="O266" i="16"/>
  <c r="Q266" i="16"/>
  <c r="V266" i="16"/>
  <c r="G267" i="16"/>
  <c r="I267" i="16"/>
  <c r="K267" i="16"/>
  <c r="M267" i="16"/>
  <c r="O267" i="16"/>
  <c r="Q267" i="16"/>
  <c r="V267" i="16"/>
  <c r="AE270" i="16"/>
  <c r="AF270" i="16"/>
  <c r="G30" i="15"/>
  <c r="BA17" i="15"/>
  <c r="BA14" i="15"/>
  <c r="G9" i="15"/>
  <c r="M9" i="15" s="1"/>
  <c r="I9" i="15"/>
  <c r="I8" i="15" s="1"/>
  <c r="K9" i="15"/>
  <c r="K8" i="15" s="1"/>
  <c r="O9" i="15"/>
  <c r="Q9" i="15"/>
  <c r="Q8" i="15" s="1"/>
  <c r="V9" i="15"/>
  <c r="V8" i="15" s="1"/>
  <c r="G10" i="15"/>
  <c r="I10" i="15"/>
  <c r="K10" i="15"/>
  <c r="M10" i="15"/>
  <c r="O10" i="15"/>
  <c r="Q10" i="15"/>
  <c r="V10" i="15"/>
  <c r="G12" i="15"/>
  <c r="I12" i="15"/>
  <c r="K12" i="15"/>
  <c r="M12" i="15"/>
  <c r="O12" i="15"/>
  <c r="Q12" i="15"/>
  <c r="V12" i="15"/>
  <c r="G13" i="15"/>
  <c r="M13" i="15" s="1"/>
  <c r="I13" i="15"/>
  <c r="K13" i="15"/>
  <c r="O13" i="15"/>
  <c r="O8" i="15" s="1"/>
  <c r="Q13" i="15"/>
  <c r="V13" i="15"/>
  <c r="G15" i="15"/>
  <c r="M15" i="15" s="1"/>
  <c r="I15" i="15"/>
  <c r="K15" i="15"/>
  <c r="O15" i="15"/>
  <c r="Q15" i="15"/>
  <c r="V15" i="15"/>
  <c r="G16" i="15"/>
  <c r="I16" i="15"/>
  <c r="K16" i="15"/>
  <c r="M16" i="15"/>
  <c r="O16" i="15"/>
  <c r="Q16" i="15"/>
  <c r="V16" i="15"/>
  <c r="G18" i="15"/>
  <c r="I18" i="15"/>
  <c r="K18" i="15"/>
  <c r="M18" i="15"/>
  <c r="O18" i="15"/>
  <c r="Q18" i="15"/>
  <c r="V18" i="15"/>
  <c r="G20" i="15"/>
  <c r="M20" i="15" s="1"/>
  <c r="I20" i="15"/>
  <c r="K20" i="15"/>
  <c r="O20" i="15"/>
  <c r="Q20" i="15"/>
  <c r="V20" i="15"/>
  <c r="G21" i="15"/>
  <c r="M21" i="15" s="1"/>
  <c r="I21" i="15"/>
  <c r="K21" i="15"/>
  <c r="O21" i="15"/>
  <c r="Q21" i="15"/>
  <c r="V21" i="15"/>
  <c r="G22" i="15"/>
  <c r="I22" i="15"/>
  <c r="K22" i="15"/>
  <c r="M22" i="15"/>
  <c r="O22" i="15"/>
  <c r="Q22" i="15"/>
  <c r="V22" i="15"/>
  <c r="G24" i="15"/>
  <c r="I24" i="15"/>
  <c r="K24" i="15"/>
  <c r="M24" i="15"/>
  <c r="O24" i="15"/>
  <c r="Q24" i="15"/>
  <c r="V24" i="15"/>
  <c r="G26" i="15"/>
  <c r="M26" i="15" s="1"/>
  <c r="I26" i="15"/>
  <c r="K26" i="15"/>
  <c r="O26" i="15"/>
  <c r="Q26" i="15"/>
  <c r="V26" i="15"/>
  <c r="G27" i="15"/>
  <c r="M27" i="15" s="1"/>
  <c r="I27" i="15"/>
  <c r="K27" i="15"/>
  <c r="O27" i="15"/>
  <c r="Q27" i="15"/>
  <c r="V27" i="15"/>
  <c r="AE30" i="15"/>
  <c r="G359" i="14"/>
  <c r="BA308" i="14"/>
  <c r="BA301" i="14"/>
  <c r="BA261" i="14"/>
  <c r="BA251" i="14"/>
  <c r="BA241" i="14"/>
  <c r="BA219" i="14"/>
  <c r="G9" i="14"/>
  <c r="M9" i="14" s="1"/>
  <c r="I9" i="14"/>
  <c r="I8" i="14" s="1"/>
  <c r="K9" i="14"/>
  <c r="K8" i="14" s="1"/>
  <c r="O9" i="14"/>
  <c r="Q9" i="14"/>
  <c r="Q8" i="14" s="1"/>
  <c r="V9" i="14"/>
  <c r="V8" i="14" s="1"/>
  <c r="G12" i="14"/>
  <c r="I12" i="14"/>
  <c r="K12" i="14"/>
  <c r="M12" i="14"/>
  <c r="O12" i="14"/>
  <c r="Q12" i="14"/>
  <c r="V12" i="14"/>
  <c r="G14" i="14"/>
  <c r="I14" i="14"/>
  <c r="K14" i="14"/>
  <c r="M14" i="14"/>
  <c r="O14" i="14"/>
  <c r="Q14" i="14"/>
  <c r="V14" i="14"/>
  <c r="G16" i="14"/>
  <c r="M16" i="14" s="1"/>
  <c r="I16" i="14"/>
  <c r="K16" i="14"/>
  <c r="O16" i="14"/>
  <c r="O8" i="14" s="1"/>
  <c r="Q16" i="14"/>
  <c r="V16" i="14"/>
  <c r="G18" i="14"/>
  <c r="M18" i="14" s="1"/>
  <c r="I18" i="14"/>
  <c r="K18" i="14"/>
  <c r="O18" i="14"/>
  <c r="Q18" i="14"/>
  <c r="V18" i="14"/>
  <c r="G20" i="14"/>
  <c r="I20" i="14"/>
  <c r="K20" i="14"/>
  <c r="M20" i="14"/>
  <c r="O20" i="14"/>
  <c r="Q20" i="14"/>
  <c r="V20" i="14"/>
  <c r="G23" i="14"/>
  <c r="I23" i="14"/>
  <c r="K23" i="14"/>
  <c r="M23" i="14"/>
  <c r="O23" i="14"/>
  <c r="Q23" i="14"/>
  <c r="V23" i="14"/>
  <c r="G26" i="14"/>
  <c r="M26" i="14" s="1"/>
  <c r="I26" i="14"/>
  <c r="I25" i="14" s="1"/>
  <c r="K26" i="14"/>
  <c r="K25" i="14" s="1"/>
  <c r="O26" i="14"/>
  <c r="Q26" i="14"/>
  <c r="Q25" i="14" s="1"/>
  <c r="V26" i="14"/>
  <c r="V25" i="14" s="1"/>
  <c r="G29" i="14"/>
  <c r="I29" i="14"/>
  <c r="K29" i="14"/>
  <c r="M29" i="14"/>
  <c r="O29" i="14"/>
  <c r="Q29" i="14"/>
  <c r="V29" i="14"/>
  <c r="G31" i="14"/>
  <c r="I31" i="14"/>
  <c r="K31" i="14"/>
  <c r="M31" i="14"/>
  <c r="O31" i="14"/>
  <c r="Q31" i="14"/>
  <c r="V31" i="14"/>
  <c r="G33" i="14"/>
  <c r="M33" i="14" s="1"/>
  <c r="I33" i="14"/>
  <c r="K33" i="14"/>
  <c r="O33" i="14"/>
  <c r="O25" i="14" s="1"/>
  <c r="Q33" i="14"/>
  <c r="V33" i="14"/>
  <c r="G35" i="14"/>
  <c r="M35" i="14" s="1"/>
  <c r="I35" i="14"/>
  <c r="K35" i="14"/>
  <c r="O35" i="14"/>
  <c r="Q35" i="14"/>
  <c r="V35" i="14"/>
  <c r="G37" i="14"/>
  <c r="I37" i="14"/>
  <c r="K37" i="14"/>
  <c r="M37" i="14"/>
  <c r="O37" i="14"/>
  <c r="Q37" i="14"/>
  <c r="V37" i="14"/>
  <c r="G39" i="14"/>
  <c r="I39" i="14"/>
  <c r="K39" i="14"/>
  <c r="M39" i="14"/>
  <c r="O39" i="14"/>
  <c r="Q39" i="14"/>
  <c r="V39" i="14"/>
  <c r="G41" i="14"/>
  <c r="M41" i="14" s="1"/>
  <c r="I41" i="14"/>
  <c r="K41" i="14"/>
  <c r="O41" i="14"/>
  <c r="Q41" i="14"/>
  <c r="V41" i="14"/>
  <c r="G43" i="14"/>
  <c r="M43" i="14" s="1"/>
  <c r="I43" i="14"/>
  <c r="K43" i="14"/>
  <c r="O43" i="14"/>
  <c r="Q43" i="14"/>
  <c r="V43" i="14"/>
  <c r="G45" i="14"/>
  <c r="I45" i="14"/>
  <c r="K45" i="14"/>
  <c r="M45" i="14"/>
  <c r="O45" i="14"/>
  <c r="Q45" i="14"/>
  <c r="V45" i="14"/>
  <c r="G47" i="14"/>
  <c r="I47" i="14"/>
  <c r="K47" i="14"/>
  <c r="M47" i="14"/>
  <c r="O47" i="14"/>
  <c r="Q47" i="14"/>
  <c r="V47" i="14"/>
  <c r="G49" i="14"/>
  <c r="M49" i="14" s="1"/>
  <c r="I49" i="14"/>
  <c r="K49" i="14"/>
  <c r="O49" i="14"/>
  <c r="Q49" i="14"/>
  <c r="V49" i="14"/>
  <c r="G51" i="14"/>
  <c r="I51" i="14"/>
  <c r="K51" i="14"/>
  <c r="M51" i="14"/>
  <c r="O51" i="14"/>
  <c r="Q51" i="14"/>
  <c r="V51" i="14"/>
  <c r="G53" i="14"/>
  <c r="M53" i="14" s="1"/>
  <c r="I53" i="14"/>
  <c r="K53" i="14"/>
  <c r="O53" i="14"/>
  <c r="Q53" i="14"/>
  <c r="V53" i="14"/>
  <c r="G54" i="14"/>
  <c r="I54" i="14"/>
  <c r="K54" i="14"/>
  <c r="M54" i="14"/>
  <c r="O54" i="14"/>
  <c r="Q54" i="14"/>
  <c r="V54" i="14"/>
  <c r="G55" i="14"/>
  <c r="M55" i="14" s="1"/>
  <c r="I55" i="14"/>
  <c r="K55" i="14"/>
  <c r="O55" i="14"/>
  <c r="Q55" i="14"/>
  <c r="V55" i="14"/>
  <c r="G57" i="14"/>
  <c r="I57" i="14"/>
  <c r="K57" i="14"/>
  <c r="M57" i="14"/>
  <c r="O57" i="14"/>
  <c r="Q57" i="14"/>
  <c r="V57" i="14"/>
  <c r="G63" i="14"/>
  <c r="M63" i="14" s="1"/>
  <c r="I63" i="14"/>
  <c r="K63" i="14"/>
  <c r="O63" i="14"/>
  <c r="Q63" i="14"/>
  <c r="V63" i="14"/>
  <c r="G65" i="14"/>
  <c r="I65" i="14"/>
  <c r="K65" i="14"/>
  <c r="M65" i="14"/>
  <c r="O65" i="14"/>
  <c r="Q65" i="14"/>
  <c r="V65" i="14"/>
  <c r="G67" i="14"/>
  <c r="M67" i="14" s="1"/>
  <c r="I67" i="14"/>
  <c r="K67" i="14"/>
  <c r="O67" i="14"/>
  <c r="Q67" i="14"/>
  <c r="V67" i="14"/>
  <c r="G70" i="14"/>
  <c r="I70" i="14"/>
  <c r="O70" i="14"/>
  <c r="Q70" i="14"/>
  <c r="G71" i="14"/>
  <c r="M71" i="14" s="1"/>
  <c r="M70" i="14" s="1"/>
  <c r="I71" i="14"/>
  <c r="K71" i="14"/>
  <c r="K70" i="14" s="1"/>
  <c r="O71" i="14"/>
  <c r="Q71" i="14"/>
  <c r="V71" i="14"/>
  <c r="V70" i="14" s="1"/>
  <c r="G74" i="14"/>
  <c r="M74" i="14" s="1"/>
  <c r="I74" i="14"/>
  <c r="I73" i="14" s="1"/>
  <c r="K74" i="14"/>
  <c r="O74" i="14"/>
  <c r="O73" i="14" s="1"/>
  <c r="Q74" i="14"/>
  <c r="Q73" i="14" s="1"/>
  <c r="V74" i="14"/>
  <c r="G76" i="14"/>
  <c r="M76" i="14" s="1"/>
  <c r="I76" i="14"/>
  <c r="K76" i="14"/>
  <c r="O76" i="14"/>
  <c r="Q76" i="14"/>
  <c r="V76" i="14"/>
  <c r="V73" i="14" s="1"/>
  <c r="G78" i="14"/>
  <c r="I78" i="14"/>
  <c r="K78" i="14"/>
  <c r="K73" i="14" s="1"/>
  <c r="M78" i="14"/>
  <c r="O78" i="14"/>
  <c r="Q78" i="14"/>
  <c r="V78" i="14"/>
  <c r="G80" i="14"/>
  <c r="I80" i="14"/>
  <c r="K80" i="14"/>
  <c r="M80" i="14"/>
  <c r="O80" i="14"/>
  <c r="Q80" i="14"/>
  <c r="V80" i="14"/>
  <c r="G82" i="14"/>
  <c r="M82" i="14" s="1"/>
  <c r="I82" i="14"/>
  <c r="K82" i="14"/>
  <c r="O82" i="14"/>
  <c r="Q82" i="14"/>
  <c r="V82" i="14"/>
  <c r="G85" i="14"/>
  <c r="M85" i="14" s="1"/>
  <c r="I85" i="14"/>
  <c r="K85" i="14"/>
  <c r="O85" i="14"/>
  <c r="Q85" i="14"/>
  <c r="V85" i="14"/>
  <c r="G87" i="14"/>
  <c r="I87" i="14"/>
  <c r="K87" i="14"/>
  <c r="M87" i="14"/>
  <c r="O87" i="14"/>
  <c r="Q87" i="14"/>
  <c r="V87" i="14"/>
  <c r="G90" i="14"/>
  <c r="I90" i="14"/>
  <c r="K90" i="14"/>
  <c r="M90" i="14"/>
  <c r="O90" i="14"/>
  <c r="Q90" i="14"/>
  <c r="V90" i="14"/>
  <c r="G94" i="14"/>
  <c r="M94" i="14" s="1"/>
  <c r="I94" i="14"/>
  <c r="K94" i="14"/>
  <c r="O94" i="14"/>
  <c r="Q94" i="14"/>
  <c r="V94" i="14"/>
  <c r="G99" i="14"/>
  <c r="M99" i="14" s="1"/>
  <c r="I99" i="14"/>
  <c r="K99" i="14"/>
  <c r="O99" i="14"/>
  <c r="Q99" i="14"/>
  <c r="V99" i="14"/>
  <c r="G103" i="14"/>
  <c r="I103" i="14"/>
  <c r="I102" i="14" s="1"/>
  <c r="K103" i="14"/>
  <c r="M103" i="14"/>
  <c r="O103" i="14"/>
  <c r="Q103" i="14"/>
  <c r="Q102" i="14" s="1"/>
  <c r="V103" i="14"/>
  <c r="G105" i="14"/>
  <c r="G102" i="14" s="1"/>
  <c r="I105" i="14"/>
  <c r="K105" i="14"/>
  <c r="O105" i="14"/>
  <c r="O102" i="14" s="1"/>
  <c r="Q105" i="14"/>
  <c r="V105" i="14"/>
  <c r="G107" i="14"/>
  <c r="I107" i="14"/>
  <c r="K107" i="14"/>
  <c r="M107" i="14"/>
  <c r="O107" i="14"/>
  <c r="Q107" i="14"/>
  <c r="V107" i="14"/>
  <c r="G110" i="14"/>
  <c r="M110" i="14" s="1"/>
  <c r="I110" i="14"/>
  <c r="K110" i="14"/>
  <c r="K102" i="14" s="1"/>
  <c r="O110" i="14"/>
  <c r="Q110" i="14"/>
  <c r="V110" i="14"/>
  <c r="V102" i="14" s="1"/>
  <c r="G113" i="14"/>
  <c r="I113" i="14"/>
  <c r="K113" i="14"/>
  <c r="M113" i="14"/>
  <c r="O113" i="14"/>
  <c r="Q113" i="14"/>
  <c r="V113" i="14"/>
  <c r="G117" i="14"/>
  <c r="I117" i="14"/>
  <c r="I116" i="14" s="1"/>
  <c r="K117" i="14"/>
  <c r="M117" i="14"/>
  <c r="O117" i="14"/>
  <c r="Q117" i="14"/>
  <c r="Q116" i="14" s="1"/>
  <c r="V117" i="14"/>
  <c r="G118" i="14"/>
  <c r="M118" i="14" s="1"/>
  <c r="I118" i="14"/>
  <c r="K118" i="14"/>
  <c r="K116" i="14" s="1"/>
  <c r="O118" i="14"/>
  <c r="Q118" i="14"/>
  <c r="V118" i="14"/>
  <c r="V116" i="14" s="1"/>
  <c r="G119" i="14"/>
  <c r="I119" i="14"/>
  <c r="K119" i="14"/>
  <c r="M119" i="14"/>
  <c r="O119" i="14"/>
  <c r="Q119" i="14"/>
  <c r="V119" i="14"/>
  <c r="G120" i="14"/>
  <c r="M120" i="14" s="1"/>
  <c r="I120" i="14"/>
  <c r="K120" i="14"/>
  <c r="O120" i="14"/>
  <c r="O116" i="14" s="1"/>
  <c r="Q120" i="14"/>
  <c r="V120" i="14"/>
  <c r="I121" i="14"/>
  <c r="Q121" i="14"/>
  <c r="G122" i="14"/>
  <c r="G121" i="14" s="1"/>
  <c r="I122" i="14"/>
  <c r="K122" i="14"/>
  <c r="K121" i="14" s="1"/>
  <c r="O122" i="14"/>
  <c r="O121" i="14" s="1"/>
  <c r="Q122" i="14"/>
  <c r="V122" i="14"/>
  <c r="V121" i="14" s="1"/>
  <c r="G125" i="14"/>
  <c r="M125" i="14" s="1"/>
  <c r="M124" i="14" s="1"/>
  <c r="I125" i="14"/>
  <c r="K125" i="14"/>
  <c r="K124" i="14" s="1"/>
  <c r="O125" i="14"/>
  <c r="O124" i="14" s="1"/>
  <c r="Q125" i="14"/>
  <c r="V125" i="14"/>
  <c r="V124" i="14" s="1"/>
  <c r="G128" i="14"/>
  <c r="I128" i="14"/>
  <c r="I124" i="14" s="1"/>
  <c r="K128" i="14"/>
  <c r="M128" i="14"/>
  <c r="O128" i="14"/>
  <c r="Q128" i="14"/>
  <c r="Q124" i="14" s="1"/>
  <c r="V128" i="14"/>
  <c r="G131" i="14"/>
  <c r="I131" i="14"/>
  <c r="I130" i="14" s="1"/>
  <c r="K131" i="14"/>
  <c r="M131" i="14"/>
  <c r="O131" i="14"/>
  <c r="Q131" i="14"/>
  <c r="Q130" i="14" s="1"/>
  <c r="V131" i="14"/>
  <c r="G134" i="14"/>
  <c r="G130" i="14" s="1"/>
  <c r="I134" i="14"/>
  <c r="K134" i="14"/>
  <c r="O134" i="14"/>
  <c r="O130" i="14" s="1"/>
  <c r="Q134" i="14"/>
  <c r="V134" i="14"/>
  <c r="G136" i="14"/>
  <c r="I136" i="14"/>
  <c r="K136" i="14"/>
  <c r="M136" i="14"/>
  <c r="O136" i="14"/>
  <c r="Q136" i="14"/>
  <c r="V136" i="14"/>
  <c r="G138" i="14"/>
  <c r="M138" i="14" s="1"/>
  <c r="I138" i="14"/>
  <c r="K138" i="14"/>
  <c r="K130" i="14" s="1"/>
  <c r="O138" i="14"/>
  <c r="Q138" i="14"/>
  <c r="V138" i="14"/>
  <c r="V130" i="14" s="1"/>
  <c r="G141" i="14"/>
  <c r="I141" i="14"/>
  <c r="K141" i="14"/>
  <c r="M141" i="14"/>
  <c r="O141" i="14"/>
  <c r="Q141" i="14"/>
  <c r="V141" i="14"/>
  <c r="G145" i="14"/>
  <c r="M145" i="14" s="1"/>
  <c r="I145" i="14"/>
  <c r="K145" i="14"/>
  <c r="O145" i="14"/>
  <c r="Q145" i="14"/>
  <c r="V145" i="14"/>
  <c r="G147" i="14"/>
  <c r="I147" i="14"/>
  <c r="K147" i="14"/>
  <c r="M147" i="14"/>
  <c r="O147" i="14"/>
  <c r="Q147" i="14"/>
  <c r="V147" i="14"/>
  <c r="G148" i="14"/>
  <c r="M148" i="14" s="1"/>
  <c r="I148" i="14"/>
  <c r="K148" i="14"/>
  <c r="O148" i="14"/>
  <c r="Q148" i="14"/>
  <c r="V148" i="14"/>
  <c r="G151" i="14"/>
  <c r="I151" i="14"/>
  <c r="K151" i="14"/>
  <c r="M151" i="14"/>
  <c r="O151" i="14"/>
  <c r="Q151" i="14"/>
  <c r="V151" i="14"/>
  <c r="G153" i="14"/>
  <c r="M153" i="14" s="1"/>
  <c r="I153" i="14"/>
  <c r="K153" i="14"/>
  <c r="O153" i="14"/>
  <c r="Q153" i="14"/>
  <c r="V153" i="14"/>
  <c r="G155" i="14"/>
  <c r="I155" i="14"/>
  <c r="K155" i="14"/>
  <c r="M155" i="14"/>
  <c r="O155" i="14"/>
  <c r="Q155" i="14"/>
  <c r="V155" i="14"/>
  <c r="G158" i="14"/>
  <c r="M158" i="14" s="1"/>
  <c r="I158" i="14"/>
  <c r="K158" i="14"/>
  <c r="O158" i="14"/>
  <c r="Q158" i="14"/>
  <c r="V158" i="14"/>
  <c r="G160" i="14"/>
  <c r="I160" i="14"/>
  <c r="K160" i="14"/>
  <c r="M160" i="14"/>
  <c r="O160" i="14"/>
  <c r="Q160" i="14"/>
  <c r="V160" i="14"/>
  <c r="G162" i="14"/>
  <c r="M162" i="14" s="1"/>
  <c r="I162" i="14"/>
  <c r="K162" i="14"/>
  <c r="O162" i="14"/>
  <c r="Q162" i="14"/>
  <c r="V162" i="14"/>
  <c r="G165" i="14"/>
  <c r="I165" i="14"/>
  <c r="K165" i="14"/>
  <c r="M165" i="14"/>
  <c r="O165" i="14"/>
  <c r="Q165" i="14"/>
  <c r="V165" i="14"/>
  <c r="G167" i="14"/>
  <c r="M167" i="14" s="1"/>
  <c r="I167" i="14"/>
  <c r="K167" i="14"/>
  <c r="O167" i="14"/>
  <c r="Q167" i="14"/>
  <c r="V167" i="14"/>
  <c r="G169" i="14"/>
  <c r="I169" i="14"/>
  <c r="K169" i="14"/>
  <c r="M169" i="14"/>
  <c r="O169" i="14"/>
  <c r="Q169" i="14"/>
  <c r="V169" i="14"/>
  <c r="G171" i="14"/>
  <c r="M171" i="14" s="1"/>
  <c r="I171" i="14"/>
  <c r="K171" i="14"/>
  <c r="O171" i="14"/>
  <c r="Q171" i="14"/>
  <c r="V171" i="14"/>
  <c r="G174" i="14"/>
  <c r="G173" i="14" s="1"/>
  <c r="I174" i="14"/>
  <c r="K174" i="14"/>
  <c r="K173" i="14" s="1"/>
  <c r="O174" i="14"/>
  <c r="O173" i="14" s="1"/>
  <c r="Q174" i="14"/>
  <c r="V174" i="14"/>
  <c r="V173" i="14" s="1"/>
  <c r="G176" i="14"/>
  <c r="I176" i="14"/>
  <c r="K176" i="14"/>
  <c r="M176" i="14"/>
  <c r="O176" i="14"/>
  <c r="Q176" i="14"/>
  <c r="V176" i="14"/>
  <c r="G178" i="14"/>
  <c r="M178" i="14" s="1"/>
  <c r="I178" i="14"/>
  <c r="K178" i="14"/>
  <c r="O178" i="14"/>
  <c r="Q178" i="14"/>
  <c r="V178" i="14"/>
  <c r="G180" i="14"/>
  <c r="I180" i="14"/>
  <c r="I173" i="14" s="1"/>
  <c r="K180" i="14"/>
  <c r="M180" i="14"/>
  <c r="O180" i="14"/>
  <c r="Q180" i="14"/>
  <c r="Q173" i="14" s="1"/>
  <c r="V180" i="14"/>
  <c r="G182" i="14"/>
  <c r="K182" i="14"/>
  <c r="O182" i="14"/>
  <c r="V182" i="14"/>
  <c r="G183" i="14"/>
  <c r="I183" i="14"/>
  <c r="I182" i="14" s="1"/>
  <c r="K183" i="14"/>
  <c r="M183" i="14"/>
  <c r="M182" i="14" s="1"/>
  <c r="O183" i="14"/>
  <c r="Q183" i="14"/>
  <c r="Q182" i="14" s="1"/>
  <c r="V183" i="14"/>
  <c r="G185" i="14"/>
  <c r="I185" i="14"/>
  <c r="I184" i="14" s="1"/>
  <c r="K185" i="14"/>
  <c r="M185" i="14"/>
  <c r="O185" i="14"/>
  <c r="Q185" i="14"/>
  <c r="Q184" i="14" s="1"/>
  <c r="V185" i="14"/>
  <c r="G187" i="14"/>
  <c r="M187" i="14" s="1"/>
  <c r="I187" i="14"/>
  <c r="K187" i="14"/>
  <c r="K184" i="14" s="1"/>
  <c r="O187" i="14"/>
  <c r="Q187" i="14"/>
  <c r="V187" i="14"/>
  <c r="V184" i="14" s="1"/>
  <c r="G189" i="14"/>
  <c r="I189" i="14"/>
  <c r="K189" i="14"/>
  <c r="M189" i="14"/>
  <c r="O189" i="14"/>
  <c r="Q189" i="14"/>
  <c r="V189" i="14"/>
  <c r="G191" i="14"/>
  <c r="M191" i="14" s="1"/>
  <c r="I191" i="14"/>
  <c r="K191" i="14"/>
  <c r="O191" i="14"/>
  <c r="O184" i="14" s="1"/>
  <c r="Q191" i="14"/>
  <c r="V191" i="14"/>
  <c r="G193" i="14"/>
  <c r="I193" i="14"/>
  <c r="K193" i="14"/>
  <c r="M193" i="14"/>
  <c r="O193" i="14"/>
  <c r="Q193" i="14"/>
  <c r="V193" i="14"/>
  <c r="G197" i="14"/>
  <c r="M197" i="14" s="1"/>
  <c r="I197" i="14"/>
  <c r="K197" i="14"/>
  <c r="O197" i="14"/>
  <c r="Q197" i="14"/>
  <c r="V197" i="14"/>
  <c r="G200" i="14"/>
  <c r="I200" i="14"/>
  <c r="K200" i="14"/>
  <c r="M200" i="14"/>
  <c r="O200" i="14"/>
  <c r="Q200" i="14"/>
  <c r="V200" i="14"/>
  <c r="G202" i="14"/>
  <c r="M202" i="14" s="1"/>
  <c r="I202" i="14"/>
  <c r="K202" i="14"/>
  <c r="O202" i="14"/>
  <c r="Q202" i="14"/>
  <c r="V202" i="14"/>
  <c r="G206" i="14"/>
  <c r="I206" i="14"/>
  <c r="K206" i="14"/>
  <c r="M206" i="14"/>
  <c r="O206" i="14"/>
  <c r="Q206" i="14"/>
  <c r="V206" i="14"/>
  <c r="G208" i="14"/>
  <c r="I208" i="14"/>
  <c r="I207" i="14" s="1"/>
  <c r="K208" i="14"/>
  <c r="M208" i="14"/>
  <c r="O208" i="14"/>
  <c r="Q208" i="14"/>
  <c r="Q207" i="14" s="1"/>
  <c r="V208" i="14"/>
  <c r="G210" i="14"/>
  <c r="G207" i="14" s="1"/>
  <c r="I210" i="14"/>
  <c r="K210" i="14"/>
  <c r="K207" i="14" s="1"/>
  <c r="O210" i="14"/>
  <c r="O207" i="14" s="1"/>
  <c r="Q210" i="14"/>
  <c r="V210" i="14"/>
  <c r="V207" i="14" s="1"/>
  <c r="G212" i="14"/>
  <c r="I212" i="14"/>
  <c r="K212" i="14"/>
  <c r="M212" i="14"/>
  <c r="O212" i="14"/>
  <c r="Q212" i="14"/>
  <c r="V212" i="14"/>
  <c r="G214" i="14"/>
  <c r="M214" i="14" s="1"/>
  <c r="I214" i="14"/>
  <c r="K214" i="14"/>
  <c r="O214" i="14"/>
  <c r="Q214" i="14"/>
  <c r="V214" i="14"/>
  <c r="G216" i="14"/>
  <c r="M216" i="14" s="1"/>
  <c r="M215" i="14" s="1"/>
  <c r="I216" i="14"/>
  <c r="K216" i="14"/>
  <c r="K215" i="14" s="1"/>
  <c r="O216" i="14"/>
  <c r="O215" i="14" s="1"/>
  <c r="Q216" i="14"/>
  <c r="V216" i="14"/>
  <c r="V215" i="14" s="1"/>
  <c r="G218" i="14"/>
  <c r="I218" i="14"/>
  <c r="I215" i="14" s="1"/>
  <c r="K218" i="14"/>
  <c r="M218" i="14"/>
  <c r="O218" i="14"/>
  <c r="Q218" i="14"/>
  <c r="Q215" i="14" s="1"/>
  <c r="V218" i="14"/>
  <c r="G221" i="14"/>
  <c r="I221" i="14"/>
  <c r="I220" i="14" s="1"/>
  <c r="K221" i="14"/>
  <c r="M221" i="14"/>
  <c r="O221" i="14"/>
  <c r="Q221" i="14"/>
  <c r="Q220" i="14" s="1"/>
  <c r="V221" i="14"/>
  <c r="G224" i="14"/>
  <c r="M224" i="14" s="1"/>
  <c r="I224" i="14"/>
  <c r="K224" i="14"/>
  <c r="K220" i="14" s="1"/>
  <c r="O224" i="14"/>
  <c r="Q224" i="14"/>
  <c r="V224" i="14"/>
  <c r="V220" i="14" s="1"/>
  <c r="G227" i="14"/>
  <c r="I227" i="14"/>
  <c r="K227" i="14"/>
  <c r="M227" i="14"/>
  <c r="O227" i="14"/>
  <c r="Q227" i="14"/>
  <c r="V227" i="14"/>
  <c r="G228" i="14"/>
  <c r="G220" i="14" s="1"/>
  <c r="I228" i="14"/>
  <c r="K228" i="14"/>
  <c r="O228" i="14"/>
  <c r="O220" i="14" s="1"/>
  <c r="Q228" i="14"/>
  <c r="V228" i="14"/>
  <c r="G229" i="14"/>
  <c r="I229" i="14"/>
  <c r="K229" i="14"/>
  <c r="M229" i="14"/>
  <c r="O229" i="14"/>
  <c r="Q229" i="14"/>
  <c r="V229" i="14"/>
  <c r="G231" i="14"/>
  <c r="M231" i="14" s="1"/>
  <c r="I231" i="14"/>
  <c r="K231" i="14"/>
  <c r="O231" i="14"/>
  <c r="Q231" i="14"/>
  <c r="V231" i="14"/>
  <c r="G232" i="14"/>
  <c r="I232" i="14"/>
  <c r="K232" i="14"/>
  <c r="M232" i="14"/>
  <c r="O232" i="14"/>
  <c r="Q232" i="14"/>
  <c r="V232" i="14"/>
  <c r="G242" i="14"/>
  <c r="M242" i="14" s="1"/>
  <c r="I242" i="14"/>
  <c r="K242" i="14"/>
  <c r="O242" i="14"/>
  <c r="Q242" i="14"/>
  <c r="V242" i="14"/>
  <c r="G252" i="14"/>
  <c r="I252" i="14"/>
  <c r="K252" i="14"/>
  <c r="M252" i="14"/>
  <c r="O252" i="14"/>
  <c r="Q252" i="14"/>
  <c r="V252" i="14"/>
  <c r="G262" i="14"/>
  <c r="M262" i="14" s="1"/>
  <c r="I262" i="14"/>
  <c r="K262" i="14"/>
  <c r="O262" i="14"/>
  <c r="Q262" i="14"/>
  <c r="V262" i="14"/>
  <c r="G264" i="14"/>
  <c r="G263" i="14" s="1"/>
  <c r="I264" i="14"/>
  <c r="K264" i="14"/>
  <c r="K263" i="14" s="1"/>
  <c r="O264" i="14"/>
  <c r="O263" i="14" s="1"/>
  <c r="Q264" i="14"/>
  <c r="V264" i="14"/>
  <c r="V263" i="14" s="1"/>
  <c r="G266" i="14"/>
  <c r="I266" i="14"/>
  <c r="I263" i="14" s="1"/>
  <c r="K266" i="14"/>
  <c r="M266" i="14"/>
  <c r="O266" i="14"/>
  <c r="Q266" i="14"/>
  <c r="Q263" i="14" s="1"/>
  <c r="V266" i="14"/>
  <c r="G267" i="14"/>
  <c r="M267" i="14" s="1"/>
  <c r="I267" i="14"/>
  <c r="K267" i="14"/>
  <c r="O267" i="14"/>
  <c r="Q267" i="14"/>
  <c r="V267" i="14"/>
  <c r="G268" i="14"/>
  <c r="I268" i="14"/>
  <c r="K268" i="14"/>
  <c r="M268" i="14"/>
  <c r="O268" i="14"/>
  <c r="Q268" i="14"/>
  <c r="V268" i="14"/>
  <c r="G270" i="14"/>
  <c r="M270" i="14" s="1"/>
  <c r="I270" i="14"/>
  <c r="K270" i="14"/>
  <c r="O270" i="14"/>
  <c r="Q270" i="14"/>
  <c r="V270" i="14"/>
  <c r="G271" i="14"/>
  <c r="I271" i="14"/>
  <c r="K271" i="14"/>
  <c r="M271" i="14"/>
  <c r="O271" i="14"/>
  <c r="Q271" i="14"/>
  <c r="V271" i="14"/>
  <c r="G273" i="14"/>
  <c r="M273" i="14" s="1"/>
  <c r="I273" i="14"/>
  <c r="K273" i="14"/>
  <c r="O273" i="14"/>
  <c r="Q273" i="14"/>
  <c r="V273" i="14"/>
  <c r="G275" i="14"/>
  <c r="G274" i="14" s="1"/>
  <c r="I275" i="14"/>
  <c r="K275" i="14"/>
  <c r="K274" i="14" s="1"/>
  <c r="O275" i="14"/>
  <c r="O274" i="14" s="1"/>
  <c r="Q275" i="14"/>
  <c r="V275" i="14"/>
  <c r="V274" i="14" s="1"/>
  <c r="G276" i="14"/>
  <c r="I276" i="14"/>
  <c r="I274" i="14" s="1"/>
  <c r="K276" i="14"/>
  <c r="M276" i="14"/>
  <c r="O276" i="14"/>
  <c r="Q276" i="14"/>
  <c r="Q274" i="14" s="1"/>
  <c r="V276" i="14"/>
  <c r="G277" i="14"/>
  <c r="M277" i="14" s="1"/>
  <c r="I277" i="14"/>
  <c r="K277" i="14"/>
  <c r="O277" i="14"/>
  <c r="Q277" i="14"/>
  <c r="V277" i="14"/>
  <c r="G278" i="14"/>
  <c r="I278" i="14"/>
  <c r="K278" i="14"/>
  <c r="M278" i="14"/>
  <c r="O278" i="14"/>
  <c r="Q278" i="14"/>
  <c r="V278" i="14"/>
  <c r="G280" i="14"/>
  <c r="M280" i="14" s="1"/>
  <c r="I280" i="14"/>
  <c r="K280" i="14"/>
  <c r="O280" i="14"/>
  <c r="Q280" i="14"/>
  <c r="V280" i="14"/>
  <c r="G282" i="14"/>
  <c r="M282" i="14" s="1"/>
  <c r="I282" i="14"/>
  <c r="K282" i="14"/>
  <c r="K281" i="14" s="1"/>
  <c r="O282" i="14"/>
  <c r="O281" i="14" s="1"/>
  <c r="Q282" i="14"/>
  <c r="V282" i="14"/>
  <c r="V281" i="14" s="1"/>
  <c r="G284" i="14"/>
  <c r="I284" i="14"/>
  <c r="K284" i="14"/>
  <c r="M284" i="14"/>
  <c r="O284" i="14"/>
  <c r="Q284" i="14"/>
  <c r="V284" i="14"/>
  <c r="G286" i="14"/>
  <c r="M286" i="14" s="1"/>
  <c r="I286" i="14"/>
  <c r="K286" i="14"/>
  <c r="O286" i="14"/>
  <c r="Q286" i="14"/>
  <c r="V286" i="14"/>
  <c r="G288" i="14"/>
  <c r="I288" i="14"/>
  <c r="I281" i="14" s="1"/>
  <c r="K288" i="14"/>
  <c r="M288" i="14"/>
  <c r="O288" i="14"/>
  <c r="Q288" i="14"/>
  <c r="Q281" i="14" s="1"/>
  <c r="V288" i="14"/>
  <c r="G290" i="14"/>
  <c r="M290" i="14" s="1"/>
  <c r="I290" i="14"/>
  <c r="K290" i="14"/>
  <c r="O290" i="14"/>
  <c r="Q290" i="14"/>
  <c r="V290" i="14"/>
  <c r="G293" i="14"/>
  <c r="I293" i="14"/>
  <c r="K293" i="14"/>
  <c r="M293" i="14"/>
  <c r="O293" i="14"/>
  <c r="Q293" i="14"/>
  <c r="V293" i="14"/>
  <c r="G296" i="14"/>
  <c r="M296" i="14" s="1"/>
  <c r="I296" i="14"/>
  <c r="K296" i="14"/>
  <c r="O296" i="14"/>
  <c r="Q296" i="14"/>
  <c r="V296" i="14"/>
  <c r="G299" i="14"/>
  <c r="I299" i="14"/>
  <c r="K299" i="14"/>
  <c r="M299" i="14"/>
  <c r="O299" i="14"/>
  <c r="Q299" i="14"/>
  <c r="V299" i="14"/>
  <c r="G306" i="14"/>
  <c r="M306" i="14" s="1"/>
  <c r="I306" i="14"/>
  <c r="K306" i="14"/>
  <c r="O306" i="14"/>
  <c r="Q306" i="14"/>
  <c r="V306" i="14"/>
  <c r="G312" i="14"/>
  <c r="I312" i="14"/>
  <c r="K312" i="14"/>
  <c r="M312" i="14"/>
  <c r="O312" i="14"/>
  <c r="Q312" i="14"/>
  <c r="V312" i="14"/>
  <c r="G315" i="14"/>
  <c r="M315" i="14" s="1"/>
  <c r="I315" i="14"/>
  <c r="K315" i="14"/>
  <c r="O315" i="14"/>
  <c r="Q315" i="14"/>
  <c r="V315" i="14"/>
  <c r="G317" i="14"/>
  <c r="M317" i="14" s="1"/>
  <c r="I317" i="14"/>
  <c r="K317" i="14"/>
  <c r="K316" i="14" s="1"/>
  <c r="O317" i="14"/>
  <c r="O316" i="14" s="1"/>
  <c r="Q317" i="14"/>
  <c r="V317" i="14"/>
  <c r="V316" i="14" s="1"/>
  <c r="G319" i="14"/>
  <c r="I319" i="14"/>
  <c r="K319" i="14"/>
  <c r="M319" i="14"/>
  <c r="O319" i="14"/>
  <c r="Q319" i="14"/>
  <c r="V319" i="14"/>
  <c r="G321" i="14"/>
  <c r="M321" i="14" s="1"/>
  <c r="I321" i="14"/>
  <c r="K321" i="14"/>
  <c r="O321" i="14"/>
  <c r="Q321" i="14"/>
  <c r="V321" i="14"/>
  <c r="G324" i="14"/>
  <c r="I324" i="14"/>
  <c r="I316" i="14" s="1"/>
  <c r="K324" i="14"/>
  <c r="M324" i="14"/>
  <c r="O324" i="14"/>
  <c r="Q324" i="14"/>
  <c r="Q316" i="14" s="1"/>
  <c r="V324" i="14"/>
  <c r="G326" i="14"/>
  <c r="M326" i="14" s="1"/>
  <c r="I326" i="14"/>
  <c r="K326" i="14"/>
  <c r="O326" i="14"/>
  <c r="Q326" i="14"/>
  <c r="V326" i="14"/>
  <c r="G328" i="14"/>
  <c r="I328" i="14"/>
  <c r="K328" i="14"/>
  <c r="M328" i="14"/>
  <c r="O328" i="14"/>
  <c r="Q328" i="14"/>
  <c r="V328" i="14"/>
  <c r="G331" i="14"/>
  <c r="M331" i="14" s="1"/>
  <c r="I331" i="14"/>
  <c r="K331" i="14"/>
  <c r="O331" i="14"/>
  <c r="Q331" i="14"/>
  <c r="V331" i="14"/>
  <c r="I332" i="14"/>
  <c r="Q332" i="14"/>
  <c r="G333" i="14"/>
  <c r="M333" i="14" s="1"/>
  <c r="M332" i="14" s="1"/>
  <c r="I333" i="14"/>
  <c r="K333" i="14"/>
  <c r="K332" i="14" s="1"/>
  <c r="O333" i="14"/>
  <c r="O332" i="14" s="1"/>
  <c r="Q333" i="14"/>
  <c r="V333" i="14"/>
  <c r="V332" i="14" s="1"/>
  <c r="G336" i="14"/>
  <c r="I336" i="14"/>
  <c r="K336" i="14"/>
  <c r="M336" i="14"/>
  <c r="O336" i="14"/>
  <c r="Q336" i="14"/>
  <c r="V336" i="14"/>
  <c r="G342" i="14"/>
  <c r="O342" i="14"/>
  <c r="G343" i="14"/>
  <c r="I343" i="14"/>
  <c r="I342" i="14" s="1"/>
  <c r="K343" i="14"/>
  <c r="M343" i="14"/>
  <c r="O343" i="14"/>
  <c r="Q343" i="14"/>
  <c r="Q342" i="14" s="1"/>
  <c r="V343" i="14"/>
  <c r="G345" i="14"/>
  <c r="M345" i="14" s="1"/>
  <c r="I345" i="14"/>
  <c r="K345" i="14"/>
  <c r="K342" i="14" s="1"/>
  <c r="O345" i="14"/>
  <c r="Q345" i="14"/>
  <c r="V345" i="14"/>
  <c r="V342" i="14" s="1"/>
  <c r="G347" i="14"/>
  <c r="I347" i="14"/>
  <c r="K347" i="14"/>
  <c r="M347" i="14"/>
  <c r="O347" i="14"/>
  <c r="Q347" i="14"/>
  <c r="V347" i="14"/>
  <c r="G349" i="14"/>
  <c r="G350" i="14"/>
  <c r="I350" i="14"/>
  <c r="I349" i="14" s="1"/>
  <c r="K350" i="14"/>
  <c r="M350" i="14"/>
  <c r="O350" i="14"/>
  <c r="Q350" i="14"/>
  <c r="Q349" i="14" s="1"/>
  <c r="V350" i="14"/>
  <c r="G351" i="14"/>
  <c r="M351" i="14" s="1"/>
  <c r="I351" i="14"/>
  <c r="K351" i="14"/>
  <c r="K349" i="14" s="1"/>
  <c r="O351" i="14"/>
  <c r="Q351" i="14"/>
  <c r="V351" i="14"/>
  <c r="V349" i="14" s="1"/>
  <c r="G352" i="14"/>
  <c r="I352" i="14"/>
  <c r="K352" i="14"/>
  <c r="M352" i="14"/>
  <c r="O352" i="14"/>
  <c r="Q352" i="14"/>
  <c r="V352" i="14"/>
  <c r="G353" i="14"/>
  <c r="M353" i="14" s="1"/>
  <c r="I353" i="14"/>
  <c r="K353" i="14"/>
  <c r="O353" i="14"/>
  <c r="O349" i="14" s="1"/>
  <c r="Q353" i="14"/>
  <c r="V353" i="14"/>
  <c r="G354" i="14"/>
  <c r="I354" i="14"/>
  <c r="K354" i="14"/>
  <c r="M354" i="14"/>
  <c r="O354" i="14"/>
  <c r="Q354" i="14"/>
  <c r="V354" i="14"/>
  <c r="G355" i="14"/>
  <c r="M355" i="14" s="1"/>
  <c r="I355" i="14"/>
  <c r="K355" i="14"/>
  <c r="O355" i="14"/>
  <c r="Q355" i="14"/>
  <c r="V355" i="14"/>
  <c r="G356" i="14"/>
  <c r="I356" i="14"/>
  <c r="K356" i="14"/>
  <c r="M356" i="14"/>
  <c r="O356" i="14"/>
  <c r="Q356" i="14"/>
  <c r="V356" i="14"/>
  <c r="AE359" i="14"/>
  <c r="AF359" i="14"/>
  <c r="G32" i="13"/>
  <c r="BA28" i="13"/>
  <c r="BA23" i="13"/>
  <c r="BA16" i="13"/>
  <c r="BA14" i="13"/>
  <c r="G8" i="13"/>
  <c r="G9" i="13"/>
  <c r="M9" i="13" s="1"/>
  <c r="I9" i="13"/>
  <c r="I8" i="13" s="1"/>
  <c r="K9" i="13"/>
  <c r="K8" i="13" s="1"/>
  <c r="O9" i="13"/>
  <c r="Q9" i="13"/>
  <c r="Q8" i="13" s="1"/>
  <c r="V9" i="13"/>
  <c r="V8" i="13" s="1"/>
  <c r="G13" i="13"/>
  <c r="I13" i="13"/>
  <c r="K13" i="13"/>
  <c r="M13" i="13"/>
  <c r="O13" i="13"/>
  <c r="Q13" i="13"/>
  <c r="V13" i="13"/>
  <c r="G24" i="13"/>
  <c r="I24" i="13"/>
  <c r="K24" i="13"/>
  <c r="M24" i="13"/>
  <c r="O24" i="13"/>
  <c r="Q24" i="13"/>
  <c r="V24" i="13"/>
  <c r="G26" i="13"/>
  <c r="M26" i="13" s="1"/>
  <c r="I26" i="13"/>
  <c r="K26" i="13"/>
  <c r="O26" i="13"/>
  <c r="O8" i="13" s="1"/>
  <c r="Q26" i="13"/>
  <c r="V26" i="13"/>
  <c r="AE32" i="13"/>
  <c r="AF32" i="13"/>
  <c r="G40" i="12"/>
  <c r="BA37" i="12"/>
  <c r="BA34" i="12"/>
  <c r="BA23" i="12"/>
  <c r="BA14" i="12"/>
  <c r="BA10" i="12"/>
  <c r="G8" i="12"/>
  <c r="G9" i="12"/>
  <c r="M9" i="12" s="1"/>
  <c r="I9" i="12"/>
  <c r="I8" i="12" s="1"/>
  <c r="K9" i="12"/>
  <c r="K8" i="12" s="1"/>
  <c r="O9" i="12"/>
  <c r="Q9" i="12"/>
  <c r="Q8" i="12" s="1"/>
  <c r="V9" i="12"/>
  <c r="V8" i="12" s="1"/>
  <c r="G16" i="12"/>
  <c r="I16" i="12"/>
  <c r="K16" i="12"/>
  <c r="M16" i="12"/>
  <c r="O16" i="12"/>
  <c r="Q16" i="12"/>
  <c r="V16" i="12"/>
  <c r="G25" i="12"/>
  <c r="I25" i="12"/>
  <c r="K25" i="12"/>
  <c r="M25" i="12"/>
  <c r="O25" i="12"/>
  <c r="Q25" i="12"/>
  <c r="V25" i="12"/>
  <c r="G30" i="12"/>
  <c r="M30" i="12" s="1"/>
  <c r="I30" i="12"/>
  <c r="K30" i="12"/>
  <c r="O30" i="12"/>
  <c r="O8" i="12" s="1"/>
  <c r="Q30" i="12"/>
  <c r="V30" i="12"/>
  <c r="G33" i="12"/>
  <c r="M33" i="12" s="1"/>
  <c r="I33" i="12"/>
  <c r="K33" i="12"/>
  <c r="O33" i="12"/>
  <c r="Q33" i="12"/>
  <c r="V33" i="12"/>
  <c r="G36" i="12"/>
  <c r="I36" i="12"/>
  <c r="K36" i="12"/>
  <c r="M36" i="12"/>
  <c r="O36" i="12"/>
  <c r="Q36" i="12"/>
  <c r="V36" i="12"/>
  <c r="AE40" i="12"/>
  <c r="I20" i="1"/>
  <c r="I19" i="1"/>
  <c r="I18" i="1"/>
  <c r="I17" i="1"/>
  <c r="I16" i="1"/>
  <c r="I91" i="1"/>
  <c r="J90" i="1" s="1"/>
  <c r="J66" i="1"/>
  <c r="J62" i="1"/>
  <c r="J58" i="1"/>
  <c r="F50" i="1"/>
  <c r="G23" i="1" s="1"/>
  <c r="G50" i="1"/>
  <c r="G25" i="1" s="1"/>
  <c r="H50" i="1"/>
  <c r="I49" i="1"/>
  <c r="I48" i="1"/>
  <c r="I47" i="1"/>
  <c r="I46" i="1"/>
  <c r="I45" i="1"/>
  <c r="I44" i="1"/>
  <c r="I43" i="1"/>
  <c r="I42" i="1"/>
  <c r="I41" i="1"/>
  <c r="I40" i="1"/>
  <c r="J63" i="1" l="1"/>
  <c r="J67" i="1"/>
  <c r="J71" i="1"/>
  <c r="J73" i="1"/>
  <c r="J77" i="1"/>
  <c r="J79" i="1"/>
  <c r="J83" i="1"/>
  <c r="J85" i="1"/>
  <c r="J89" i="1"/>
  <c r="J60" i="1"/>
  <c r="J64" i="1"/>
  <c r="J59" i="1"/>
  <c r="J69" i="1"/>
  <c r="J75" i="1"/>
  <c r="J81" i="1"/>
  <c r="J87" i="1"/>
  <c r="J57" i="1"/>
  <c r="J61" i="1"/>
  <c r="J65" i="1"/>
  <c r="J68" i="1"/>
  <c r="J70" i="1"/>
  <c r="J72" i="1"/>
  <c r="J74" i="1"/>
  <c r="J76" i="1"/>
  <c r="J78" i="1"/>
  <c r="J80" i="1"/>
  <c r="J82" i="1"/>
  <c r="J84" i="1"/>
  <c r="J86" i="1"/>
  <c r="J88" i="1"/>
  <c r="I39" i="1"/>
  <c r="I50" i="1" s="1"/>
  <c r="J49" i="1" s="1"/>
  <c r="A27" i="1"/>
  <c r="M16" i="19"/>
  <c r="M36" i="19"/>
  <c r="M143" i="19"/>
  <c r="M138" i="19"/>
  <c r="M147" i="19"/>
  <c r="M12" i="19"/>
  <c r="M11" i="19" s="1"/>
  <c r="AF153" i="19"/>
  <c r="M25" i="18"/>
  <c r="M75" i="18"/>
  <c r="G25" i="18"/>
  <c r="M41" i="18"/>
  <c r="M39" i="18" s="1"/>
  <c r="M17" i="18"/>
  <c r="M16" i="18" s="1"/>
  <c r="M13" i="18"/>
  <c r="M12" i="18" s="1"/>
  <c r="M9" i="18"/>
  <c r="M8" i="18" s="1"/>
  <c r="AF85" i="18"/>
  <c r="M92" i="17"/>
  <c r="M64" i="17"/>
  <c r="M40" i="17"/>
  <c r="M21" i="17"/>
  <c r="M20" i="17" s="1"/>
  <c r="M12" i="17"/>
  <c r="M11" i="17" s="1"/>
  <c r="G92" i="17"/>
  <c r="G64" i="17"/>
  <c r="G40" i="17"/>
  <c r="M77" i="17"/>
  <c r="M74" i="17" s="1"/>
  <c r="M66" i="16"/>
  <c r="M123" i="16"/>
  <c r="M44" i="16"/>
  <c r="M255" i="16"/>
  <c r="M251" i="16"/>
  <c r="M8" i="16"/>
  <c r="M260" i="16"/>
  <c r="G255" i="16"/>
  <c r="G54" i="16"/>
  <c r="M53" i="16"/>
  <c r="M52" i="16" s="1"/>
  <c r="M48" i="16"/>
  <c r="M47" i="16" s="1"/>
  <c r="G34" i="16"/>
  <c r="G123" i="16"/>
  <c r="G66" i="16"/>
  <c r="G8" i="16"/>
  <c r="M167" i="16"/>
  <c r="M162" i="16" s="1"/>
  <c r="M161" i="16"/>
  <c r="M158" i="16" s="1"/>
  <c r="M8" i="15"/>
  <c r="G8" i="15"/>
  <c r="AF30" i="15"/>
  <c r="M349" i="14"/>
  <c r="M342" i="14"/>
  <c r="M281" i="14"/>
  <c r="M8" i="14"/>
  <c r="M316" i="14"/>
  <c r="M184" i="14"/>
  <c r="M116" i="14"/>
  <c r="M73" i="14"/>
  <c r="M25" i="14"/>
  <c r="G332" i="14"/>
  <c r="G316" i="14"/>
  <c r="G281" i="14"/>
  <c r="M275" i="14"/>
  <c r="M274" i="14" s="1"/>
  <c r="M264" i="14"/>
  <c r="M263" i="14" s="1"/>
  <c r="M228" i="14"/>
  <c r="M220" i="14" s="1"/>
  <c r="G215" i="14"/>
  <c r="M174" i="14"/>
  <c r="M173" i="14" s="1"/>
  <c r="G124" i="14"/>
  <c r="M122" i="14"/>
  <c r="M121" i="14" s="1"/>
  <c r="G73" i="14"/>
  <c r="G184" i="14"/>
  <c r="G116" i="14"/>
  <c r="G25" i="14"/>
  <c r="G8" i="14"/>
  <c r="M210" i="14"/>
  <c r="M207" i="14" s="1"/>
  <c r="M134" i="14"/>
  <c r="M130" i="14" s="1"/>
  <c r="M105" i="14"/>
  <c r="M102" i="14" s="1"/>
  <c r="M8" i="13"/>
  <c r="M8" i="12"/>
  <c r="AF40" i="12"/>
  <c r="I21" i="1"/>
  <c r="J28" i="1"/>
  <c r="J26" i="1"/>
  <c r="G38" i="1"/>
  <c r="F38" i="1"/>
  <c r="J23" i="1"/>
  <c r="J24" i="1"/>
  <c r="J25" i="1"/>
  <c r="J27" i="1"/>
  <c r="E24" i="1"/>
  <c r="G24" i="1"/>
  <c r="E26" i="1"/>
  <c r="G26" i="1"/>
  <c r="J91" i="1" l="1"/>
  <c r="J40" i="1"/>
  <c r="J43" i="1"/>
  <c r="J46" i="1"/>
  <c r="J45" i="1"/>
  <c r="J48" i="1"/>
  <c r="J41" i="1"/>
  <c r="J44" i="1"/>
  <c r="J47" i="1"/>
  <c r="J39" i="1"/>
  <c r="J50" i="1" s="1"/>
  <c r="J42" i="1"/>
  <c r="A28" i="1"/>
  <c r="G28" i="1"/>
  <c r="G27" i="1" s="1"/>
  <c r="G29" i="1" s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 shape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>klimek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klimek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klimek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klimek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>
  <authors>
    <author>klimek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>
  <authors>
    <author>klimek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>
  <authors>
    <author>klimek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>
  <authors>
    <author>klimek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<sst xmlns="http://schemas.openxmlformats.org/spreadsheetml/2006/main" count="4926" uniqueCount="1266">
  <si>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</si>
  <si>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</si>
  <si>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</si>
  <si>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</si>
  <si>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</si>
  <si>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</si>
  <si>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</si>
  <si>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</si>
  <si>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</si>
  <si>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</si>
  <si>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</si>
  <si>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</si>
  <si>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</si>
  <si>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</si>
  <si>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</si>
  <si>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</si>
  <si>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</si>
  <si>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</si>
  <si>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</si>
  <si>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</si>
  <si>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</si>
  <si>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</si>
  <si>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</si>
  <si>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</si>
  <si>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</si>
  <si>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</si>
  <si>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</si>
  <si>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</si>
  <si>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</si>
  <si>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</si>
  <si>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</si>
  <si>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</si>
  <si>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</si>
  <si>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</si>
  <si>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</si>
  <si>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</si>
  <si>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</si>
  <si>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</si>
  <si>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</si>
  <si>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</si>
  <si>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</si>
  <si>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</si>
  <si>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</si>
  <si>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20180310</t>
  </si>
  <si>
    <t>Krnov kino - WC</t>
  </si>
  <si>
    <t>Město Krnov</t>
  </si>
  <si>
    <t>Hlavní náměstí 1</t>
  </si>
  <si>
    <t>Krnov</t>
  </si>
  <si>
    <t>79401</t>
  </si>
  <si>
    <t>00296139</t>
  </si>
  <si>
    <t>Stavba</t>
  </si>
  <si>
    <t>Stavební objekt</t>
  </si>
  <si>
    <t>1</t>
  </si>
  <si>
    <t>Hygienické zařízení v kině</t>
  </si>
  <si>
    <t>2</t>
  </si>
  <si>
    <t>3</t>
  </si>
  <si>
    <t>Stavební práce</t>
  </si>
  <si>
    <t>4</t>
  </si>
  <si>
    <t>Vybavení a nábytek</t>
  </si>
  <si>
    <t>5</t>
  </si>
  <si>
    <t>Zdravoinstalace</t>
  </si>
  <si>
    <t>6</t>
  </si>
  <si>
    <t>Vytápění</t>
  </si>
  <si>
    <t>7</t>
  </si>
  <si>
    <t>Vzduchotechnika</t>
  </si>
  <si>
    <t>8</t>
  </si>
  <si>
    <t>Elektroinstalace</t>
  </si>
  <si>
    <t>Celkem za stavbu</t>
  </si>
  <si>
    <t>CZK</t>
  </si>
  <si>
    <t>Rekapitulace dílů</t>
  </si>
  <si>
    <t>Typ dílu</t>
  </si>
  <si>
    <t>Zemní práce</t>
  </si>
  <si>
    <t>Základy a zvláštní zakládání</t>
  </si>
  <si>
    <t>Svislé a kompletní konstrukce</t>
  </si>
  <si>
    <t>Vodorovné konstrukce</t>
  </si>
  <si>
    <t>61</t>
  </si>
  <si>
    <t>Upravy povrchů vnitřní</t>
  </si>
  <si>
    <t>63</t>
  </si>
  <si>
    <t>Podlahy a podlahové konstrukce</t>
  </si>
  <si>
    <t>64</t>
  </si>
  <si>
    <t>Výplně otvorů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</si>
  <si>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</si>
  <si>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</si>
  <si>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</si>
  <si>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</si>
  <si>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</si>
  <si>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</si>
  <si>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97</t>
  </si>
  <si>
    <t>Prorážení otvorů</t>
  </si>
  <si>
    <t>99</t>
  </si>
  <si>
    <t>Staveništní přesun hmot</t>
  </si>
  <si>
    <t>991</t>
  </si>
  <si>
    <t>711</t>
  </si>
  <si>
    <t>Izolace proti vodě</t>
  </si>
  <si>
    <t>713</t>
  </si>
  <si>
    <t>Izolace tepelné</t>
  </si>
  <si>
    <t>721</t>
  </si>
  <si>
    <t>Vnitřní kanalizace</t>
  </si>
  <si>
    <t>722</t>
  </si>
  <si>
    <t>Vnitřní vodovod</t>
  </si>
  <si>
    <t>724</t>
  </si>
  <si>
    <t>Strojní vybavení</t>
  </si>
  <si>
    <t>725</t>
  </si>
  <si>
    <t>Zařizovací předměty</t>
  </si>
  <si>
    <t>733</t>
  </si>
  <si>
    <t>Rozvod potrubí</t>
  </si>
  <si>
    <t>734</t>
  </si>
  <si>
    <t>Armatury</t>
  </si>
  <si>
    <t>735</t>
  </si>
  <si>
    <t>Otopná tělesa</t>
  </si>
  <si>
    <t>764</t>
  </si>
  <si>
    <t>Konstrukce klempířské</t>
  </si>
  <si>
    <t>766</t>
  </si>
  <si>
    <t>Konstrukce truhlářské</t>
  </si>
  <si>
    <t>767</t>
  </si>
  <si>
    <t>Konstrukce zámečnické</t>
  </si>
  <si>
    <t>769</t>
  </si>
  <si>
    <t>Otvorové prvky z plastu</t>
  </si>
  <si>
    <t>771</t>
  </si>
  <si>
    <t>Podlahy z dlaždic a obklady</t>
  </si>
  <si>
    <t>781</t>
  </si>
  <si>
    <t>Obklady keramické</t>
  </si>
  <si>
    <t>783</t>
  </si>
  <si>
    <t>Nátěry</t>
  </si>
  <si>
    <t>784</t>
  </si>
  <si>
    <t>Malby</t>
  </si>
  <si>
    <t>790</t>
  </si>
  <si>
    <t>M21</t>
  </si>
  <si>
    <t>Elektromontáže</t>
  </si>
  <si>
    <t>M24</t>
  </si>
  <si>
    <t>Montáže vzduchotechnických zařízení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</si>
  <si>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</si>
  <si>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</si>
  <si>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</si>
  <si>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</si>
  <si>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</si>
  <si>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</si>
  <si>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</si>
  <si>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</si>
  <si>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</si>
  <si>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</si>
  <si>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</si>
  <si>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</si>
  <si>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</si>
  <si>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</si>
  <si>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</si>
  <si>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</si>
  <si>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</si>
  <si>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</si>
  <si>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</si>
  <si>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</si>
  <si>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</si>
  <si>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</si>
  <si>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</si>
  <si>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</si>
  <si>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</si>
  <si>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</si>
  <si>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</si>
  <si>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</si>
  <si>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</si>
  <si>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</si>
  <si>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</si>
  <si>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Díl:</t>
  </si>
  <si>
    <t>DIL</t>
  </si>
  <si>
    <t>005121010R</t>
  </si>
  <si>
    <t xml:space="preserve">Vybudování zařízení staveniště </t>
  </si>
  <si>
    <t>kpl</t>
  </si>
  <si>
    <t>RTS 20/ II</t>
  </si>
  <si>
    <t>Indiv</t>
  </si>
  <si>
    <t>VRN</t>
  </si>
  <si>
    <t>POL99_</t>
  </si>
  <si>
    <t>-  Zajištění bezpečného příjezdu a přístupu na staveniště včetně dopravního značení a potřebných souhlasů a rozhodnutí s vybudováním zařízení staveniště</t>
  </si>
  <si>
    <t>POP</t>
  </si>
  <si>
    <t/>
  </si>
  <si>
    <t>- Náklady s připojením staveniště na energie + zajištění měření odběru energií</t>
  </si>
  <si>
    <t>- Náklady na úklid v prostoru staveniště a příjezdových komunikací ke staveništi. Opatření k zabránění nadměrného zatěžování staveniště a jeho okolí prachem (např. používání krycích plachet, kropení sutě a odtěžované zeminy vodou)</t>
  </si>
  <si>
    <t>VV</t>
  </si>
  <si>
    <t>005121020R</t>
  </si>
  <si>
    <t xml:space="preserve">Provoz zařízení staveniště </t>
  </si>
  <si>
    <t>- Náklady na vybavení zařízení staveniště</t>
  </si>
  <si>
    <t>- Náklady na spotřebované energie provozem zařízení staveniště</t>
  </si>
  <si>
    <t>- Náklady na úklid v prostoru staveniště a příjezdových komunikací ke staveništi</t>
  </si>
  <si>
    <t>- Opatření k zabránění nadměrného zatěžování staveniště a jeho okolí prachem (např. používání krycích plachet, kropení sutě a odtěžované zeminy vodou)</t>
  </si>
  <si>
    <t>005121030R</t>
  </si>
  <si>
    <t xml:space="preserve">Odstranění zařízení staveniště </t>
  </si>
  <si>
    <t>- Náklady na odstranění a odvoz zařízení staveniště</t>
  </si>
  <si>
    <t>- Uvedení stavbou dotčených ploch a ploch zařízení staveniště do původního stavu</t>
  </si>
  <si>
    <t>991000004RZ1</t>
  </si>
  <si>
    <t xml:space="preserve">Opatření z hlediska BOZP na staveništi </t>
  </si>
  <si>
    <t>Vlastní</t>
  </si>
  <si>
    <t>Práce</t>
  </si>
  <si>
    <t>POL1_1</t>
  </si>
  <si>
    <t>- dle požadavků a podmínek plánu BOZP na staveništi</t>
  </si>
  <si>
    <t>005211030R</t>
  </si>
  <si>
    <t xml:space="preserve">Dočasná dopravní opatření </t>
  </si>
  <si>
    <t>Náklady na vyhotovení návrhu dočasného dopravního značení, jeho projednání s dotčenými orgány a organizacemi, dodání dopravních značek, jejich rozmístění a přemísťování a jejich údržba v průběhu výstavby včetně následného odstranění po ukončení stavebních prací</t>
  </si>
  <si>
    <t>005211040R</t>
  </si>
  <si>
    <t xml:space="preserve">Užívání veřejných ploch a prostranství </t>
  </si>
  <si>
    <t>Náklady a poplatky spojené s užíváním veřejných ploch a prostranství, pokud jsou stavebními pracemi nebo souvisejícími činnostmi dotčeny, a to včetně užívání ploch v souvislosti s uložením stavebního materiálu nebo stavebního odpadu</t>
  </si>
  <si>
    <t>SUM</t>
  </si>
  <si>
    <t>END</t>
  </si>
  <si>
    <t>999000001RZ1</t>
  </si>
  <si>
    <t>Dokumentace skutečného provedení stavby dle obchodních podmínek</t>
  </si>
  <si>
    <t>- tištěna + digitální podoba ( .dwg, .dxf ) v počtu a formátech dle SoD</t>
  </si>
  <si>
    <t>- Vypracování DOKUMENTACE SKUTEČNÉHO PROVEDENÍ STAVBY</t>
  </si>
  <si>
    <t>999000002RZ1</t>
  </si>
  <si>
    <t xml:space="preserve">Kompletační činnost </t>
  </si>
  <si>
    <t>- kompletní dokladová část dle SoD (revize, atesty, certifikáty, prohlášení o shodě) pro předání a převzetí dokončeného díla a pro zajištění kolaudačního souhlasu</t>
  </si>
  <si>
    <t>- náklady zhotovitele, související s prováděním zkoušek a REVIZÍ předepsaných technickými normami a vyjádřeními dotčených orgánů pro řádné provedení a předání díla</t>
  </si>
  <si>
    <t>- náklady na individuální zkoušky dodaných a smontovaných technologických</t>
  </si>
  <si>
    <t>zařízení včetně komplexního vyzkoušení</t>
  </si>
  <si>
    <t>- náklady zhotovitele na vypracování provozních řádů pro trvalý provoz</t>
  </si>
  <si>
    <t>- náklady na předání všech návodů k obsluze a údržbě pro technologická zařízení a  náklady na zaškolení obsluhy objednatele</t>
  </si>
  <si>
    <t>999000003RZ1</t>
  </si>
  <si>
    <t>Vypracování zhotovitelské REALIZAČNÍ a VÝROBNÍ projektové dokumentace dle obchodních podmínek</t>
  </si>
  <si>
    <t>- dle požadavků PD a SoD</t>
  </si>
  <si>
    <t>999000004RZ1</t>
  </si>
  <si>
    <t xml:space="preserve">Ochrana stávajících inženýrských sítí </t>
  </si>
  <si>
    <t>Ochrana stávajících inženýrských sítí na staveništi.</t>
  </si>
  <si>
    <t>Náklady na přezkoumání podkladů objednatele o stavu inženýrských sítí probíhajících staveništěm nebo dotčenými stavbou i mimo území staveniště.</t>
  </si>
  <si>
    <t>Vytýčení jejich skutečné trasy dle podmínek správců sítí v dokladové části.</t>
  </si>
  <si>
    <t>Zajištění aktualizace vyjádření správců sítí v případě ukončení platnosti vyjádření.</t>
  </si>
  <si>
    <t>139711101RT3</t>
  </si>
  <si>
    <t>Vykopávka v uzavřených prostorách v hor.1-4 hornina 3</t>
  </si>
  <si>
    <t>m3</t>
  </si>
  <si>
    <t>.</t>
  </si>
  <si>
    <t>44,34*0,15</t>
  </si>
  <si>
    <t>161101101R00</t>
  </si>
  <si>
    <t xml:space="preserve">Svislé přemístění výkopku z hor.1-4 do 2,5 m </t>
  </si>
  <si>
    <t>162201201R00</t>
  </si>
  <si>
    <t xml:space="preserve">Vodorovné přemíst. výkopku nošením hor.1-4, do 10m </t>
  </si>
  <si>
    <t>162201209R00</t>
  </si>
  <si>
    <t xml:space="preserve">Příplatek za dalších 10 m nošení výkopku z hor.1-4 </t>
  </si>
  <si>
    <t>162701105R00</t>
  </si>
  <si>
    <t xml:space="preserve">Vodorovné přemístění výkopku z hor.1-4 do 10000 m </t>
  </si>
  <si>
    <t>167101101R00</t>
  </si>
  <si>
    <t xml:space="preserve">Nakládání výkopku z hor.1-4 v množství do 100 m3 </t>
  </si>
  <si>
    <t>171201201RT1</t>
  </si>
  <si>
    <t>Uložení sypaniny na skládku včetně poplatku za skládku</t>
  </si>
  <si>
    <t>RTS 10/ I</t>
  </si>
  <si>
    <t>310239211R00</t>
  </si>
  <si>
    <t xml:space="preserve">Zazdívka otvorů plochy do 4 m2 cihlami na MVC </t>
  </si>
  <si>
    <t>0,86*2,10*0,3</t>
  </si>
  <si>
    <t>1,20*3,60*0,1+2,10*2,1*0,1+1,20*1,50*0,1*2</t>
  </si>
  <si>
    <t>317121047RT2</t>
  </si>
  <si>
    <t>Překlad nenosný porobeton, světlost otv. do 105 cm překlad nenosný NEP 10 P4,4 124 x 24,9 x 10 cm</t>
  </si>
  <si>
    <t>kus</t>
  </si>
  <si>
    <t>dodávka a montáž</t>
  </si>
  <si>
    <t>317121047RT4</t>
  </si>
  <si>
    <t>Překlad nenosný pórobeton, světlost otv. do 105 cm překlad nenosný NEP 15 P4,4 124 x 24,9 x 15 cm</t>
  </si>
  <si>
    <t>317234410R00</t>
  </si>
  <si>
    <t xml:space="preserve">Vyzdívka mezi nosníky cihlami pálenými na MC </t>
  </si>
  <si>
    <t>(2*1,40+1,30)*0,14*0,3</t>
  </si>
  <si>
    <t>317941121RT2</t>
  </si>
  <si>
    <t>Osazení ocelových válcovaných nosníků do č.12 včetně dodávky profilu I č.10</t>
  </si>
  <si>
    <t>t</t>
  </si>
  <si>
    <t>0,00834*(1,0+1,0*3+1,10)*1,08</t>
  </si>
  <si>
    <t>317941121RT3</t>
  </si>
  <si>
    <t>Osazení ocelových válcovaných nosníků do č.12 včetně dodávky profilu I č.12</t>
  </si>
  <si>
    <t>0,0111*1,50*2*1,08</t>
  </si>
  <si>
    <t>317941123RT2</t>
  </si>
  <si>
    <t>Osazení ocelových válcovaných nosníků  č.14-22 včetně dodávky profilu I č.14</t>
  </si>
  <si>
    <t>0,0143*(4*1,40+2*1,30)*1,08</t>
  </si>
  <si>
    <t>317941123RT3</t>
  </si>
  <si>
    <t>Osazení ocelových válcovaných nosníků  č.14-22 včetně dodávky profilu I č.16</t>
  </si>
  <si>
    <t>0,0179*1,80*2*1,08</t>
  </si>
  <si>
    <t>342255024R00</t>
  </si>
  <si>
    <t>Příčky z desek porobetonových tl. 10 cm desky P 2 - 500, 599 x 249 x 100 mm</t>
  </si>
  <si>
    <t>m2</t>
  </si>
  <si>
    <t>2,85*(1,12+2,14*2)</t>
  </si>
  <si>
    <t>342255028R00</t>
  </si>
  <si>
    <t>Příčky z desek  porobetonových tl. 15 cm desky P 2 - 500, 599 x 249 x 150 mm</t>
  </si>
  <si>
    <t>2,85*(3,13+2,70)</t>
  </si>
  <si>
    <t>342262113RT3</t>
  </si>
  <si>
    <t>Příčka sádrokart. dvoj. oc. kce, 2x opl. tl.255 mm desky standard impreg. tl. 12,5 mm,minerál tl.5 cm</t>
  </si>
  <si>
    <t>2,85*2,96</t>
  </si>
  <si>
    <t>342264051RT1</t>
  </si>
  <si>
    <t>Podhled sádrokartonový na zavěšenou ocel. konstr. desky standard tl. 12,5 mm, bez izolace</t>
  </si>
  <si>
    <t>102 : 23,28</t>
  </si>
  <si>
    <t>342264051RT3</t>
  </si>
  <si>
    <t>Podhled sádrokartonový na zavěšenou ocel. konstr. desky standard impreg. tl. 12,5 mm, bez izolace</t>
  </si>
  <si>
    <t>VÝMĚRA 02 : 42,12</t>
  </si>
  <si>
    <t>342264102R00</t>
  </si>
  <si>
    <t xml:space="preserve">Osazení reviz. dvířek do SDK podhledu, do 0,50 m2 </t>
  </si>
  <si>
    <t>342264510RZ2</t>
  </si>
  <si>
    <t>Revizní dvířka do SDK podhledu, 600x600 mm dodávka vč. montáže</t>
  </si>
  <si>
    <t>342266111RT3</t>
  </si>
  <si>
    <t>Obklad stěn sádrokartonem na ocelovou konstrukci desky standard impreg. tl. 12,5 mm, Isover tl.5 cm</t>
  </si>
  <si>
    <t>346244381R00</t>
  </si>
  <si>
    <t xml:space="preserve">Plentování ocelových nosníků výšky do 20 cm </t>
  </si>
  <si>
    <t>plentování z obou popř. z jedné strany</t>
  </si>
  <si>
    <t>(1,0+1,0*3+1,10)*0,10*2</t>
  </si>
  <si>
    <t>1,50*2*0,12</t>
  </si>
  <si>
    <t>(4*1,40+2*1,30)*0,14</t>
  </si>
  <si>
    <t>1,80*0,16</t>
  </si>
  <si>
    <t>349231811R00</t>
  </si>
  <si>
    <t xml:space="preserve">Přizdívka ostění s ozubem z cihel, kapsy do 15 cm </t>
  </si>
  <si>
    <t>0,30*2,10*4</t>
  </si>
  <si>
    <t>349231821R00</t>
  </si>
  <si>
    <t xml:space="preserve">Přizdívka ostění s ozubem z cihel, kapsy do 30 cm </t>
  </si>
  <si>
    <t>0,30*2,10*1</t>
  </si>
  <si>
    <t>13359070R</t>
  </si>
  <si>
    <t>Ocel pásová jakost 11375  50x5,0 mm</t>
  </si>
  <si>
    <t>T</t>
  </si>
  <si>
    <t>SPCM</t>
  </si>
  <si>
    <t>RTS 18/ I</t>
  </si>
  <si>
    <t>Specifikace</t>
  </si>
  <si>
    <t>POL3_0</t>
  </si>
  <si>
    <t>ocel na svaření překladů z ocelových profilů</t>
  </si>
  <si>
    <t>0,0005*16*1,08</t>
  </si>
  <si>
    <t>411387531R00</t>
  </si>
  <si>
    <t xml:space="preserve">Zakrytí otvorů 0,25 m2 ve stropech a klenbách </t>
  </si>
  <si>
    <t>zabetonování prostupu VZT stropem</t>
  </si>
  <si>
    <t>602011141R00</t>
  </si>
  <si>
    <t xml:space="preserve">Štuk na stěnách vnitřní  033, ručně </t>
  </si>
  <si>
    <t>chodba : 26,27*2,0*0,7</t>
  </si>
  <si>
    <t>602011193R00</t>
  </si>
  <si>
    <t xml:space="preserve">Kontaktní nátěr pod omítky bílý </t>
  </si>
  <si>
    <t>611421331R00</t>
  </si>
  <si>
    <t xml:space="preserve">Oprava váp.omítek stropů do 30% plochy - štukových </t>
  </si>
  <si>
    <t>STROP VÝMĚRA 05 : 65,40</t>
  </si>
  <si>
    <t>611481211R00</t>
  </si>
  <si>
    <t>Montáž výztužné sítě (perlinky) do stěrky-stěny včetně výztužné sítě a stěrkového tmelu</t>
  </si>
  <si>
    <t>0,80*(2,30*2+2,65*2+2,14*2+1,12*2+3,10*2)</t>
  </si>
  <si>
    <t>612409991R00</t>
  </si>
  <si>
    <t xml:space="preserve">Začištění omítek kolem oken,dveří apod. </t>
  </si>
  <si>
    <t>m</t>
  </si>
  <si>
    <t>nová okna a dveře ze tří stran</t>
  </si>
  <si>
    <t>1,20*4+0,90*4+2,70*2+1,5</t>
  </si>
  <si>
    <t>612421331R00</t>
  </si>
  <si>
    <t xml:space="preserve">Oprava vápen.omítek stěn do 30 % pl. - štukových </t>
  </si>
  <si>
    <t>chodba : 26,27*2,0</t>
  </si>
  <si>
    <t>612421615R00</t>
  </si>
  <si>
    <t xml:space="preserve">Omítka vnitřní zdiva, MVC, hrubá zatřená </t>
  </si>
  <si>
    <t>VÝMĚRA 03 : 65,71*2,0</t>
  </si>
  <si>
    <t>-1,20*2,96-2,96*2,0*2</t>
  </si>
  <si>
    <t>612421637R00</t>
  </si>
  <si>
    <t xml:space="preserve">Omítka vnitřní zdiva, MVC, štuková </t>
  </si>
  <si>
    <t>- nové zděné konstrukce a opravené k-ce</t>
  </si>
  <si>
    <t>0,86*2,1+2,1*(0,5+0,3*4)+1,50*1,20</t>
  </si>
  <si>
    <t>615481111R00</t>
  </si>
  <si>
    <t xml:space="preserve">Potažení válc.nosníků rabic.pletivem a postřik MC </t>
  </si>
  <si>
    <t>619991001RZ1</t>
  </si>
  <si>
    <t xml:space="preserve">Zakrytí podlah fólie+páska </t>
  </si>
  <si>
    <t>dodávka - montáž + demontáž</t>
  </si>
  <si>
    <t>4,0*4</t>
  </si>
  <si>
    <t>631312621R00</t>
  </si>
  <si>
    <t xml:space="preserve">Mazanina betonová tl. 5 - 8 cm C 20/25 </t>
  </si>
  <si>
    <t>03 VÝMĚRA PODLAHA : 42,12*0,08</t>
  </si>
  <si>
    <t>631313511R00</t>
  </si>
  <si>
    <t xml:space="preserve">Mazanina betonová tl. 8 - 12 cm C 12/15 </t>
  </si>
  <si>
    <t>podkladní beton : 44,34*0,1</t>
  </si>
  <si>
    <t>631319761R00</t>
  </si>
  <si>
    <t xml:space="preserve">Pripl prehlaz povrchu </t>
  </si>
  <si>
    <t>631319771R00</t>
  </si>
  <si>
    <t xml:space="preserve">Pripl strzeni povrchu </t>
  </si>
  <si>
    <t>631361921RT1</t>
  </si>
  <si>
    <t>Výztuž mazanin svařovanou sítí průměr drátu  4,0, oka 100/100 mm KA16</t>
  </si>
  <si>
    <t>Hmotnost 1 m2 sítě je 2,0  kg.</t>
  </si>
  <si>
    <t>03 VÝMĚRA PODLAHA : 42,12*1,30*0,002</t>
  </si>
  <si>
    <t>642942111RT3</t>
  </si>
  <si>
    <t>Osazení zárubní dveřních ocelových, pl. do 2,5 m2 včetně dodávky zárubně  70 x 197 x 11 cm</t>
  </si>
  <si>
    <t>642942111RT4</t>
  </si>
  <si>
    <t>Osazení zárubní dveřních ocelových, pl. do 2,5 m2 včetně dodávky zárubně  80 x 197 x 11 cm</t>
  </si>
  <si>
    <t>642952110RT3</t>
  </si>
  <si>
    <t>Osazení zárubní dveřních dřevěných, pl. do 2,5 m2 včetně dodávky zárubně  197 x 70/7 - 19 buk</t>
  </si>
  <si>
    <t>642952110RT4</t>
  </si>
  <si>
    <t>Osazení zárubní dveřních dřevěných, pl. do 2,5 m2 včetně dodávky zárubně 197 x 80/7 - 19 buk</t>
  </si>
  <si>
    <t>941955001R00</t>
  </si>
  <si>
    <t xml:space="preserve">Lešení lehké pomocné, výška podlahy do 1,2 m </t>
  </si>
  <si>
    <t>952901110R00</t>
  </si>
  <si>
    <t xml:space="preserve">Čištění mytím vnějších ploch oken a dveří </t>
  </si>
  <si>
    <t>všechna okna a dveře</t>
  </si>
  <si>
    <t>0,9*1,2*2+1,45*2,70</t>
  </si>
  <si>
    <t>952901111R00</t>
  </si>
  <si>
    <t xml:space="preserve">Vyčištění budov o výšce podlaží do 4 m </t>
  </si>
  <si>
    <t>962031132R00</t>
  </si>
  <si>
    <t xml:space="preserve">Bourání příček cihelných tl. 10 cm </t>
  </si>
  <si>
    <t>RTS 17/ I</t>
  </si>
  <si>
    <t>2,16*(2,96*3+1,47*2+1,52*2+1,49*2+1,12)</t>
  </si>
  <si>
    <t>2,85*(2,96+2,29+1,57+1,12+4,30+2,19+1,50)</t>
  </si>
  <si>
    <t>962031133R00</t>
  </si>
  <si>
    <t xml:space="preserve">Bourání příček cihelných tl. 15 cm </t>
  </si>
  <si>
    <t>1,80*2,85</t>
  </si>
  <si>
    <t>962052211R00</t>
  </si>
  <si>
    <t xml:space="preserve">Bourání zdiva železobetonového nadzákladového </t>
  </si>
  <si>
    <t>0,6*0,4*0,4*2</t>
  </si>
  <si>
    <t>964073221R00</t>
  </si>
  <si>
    <t xml:space="preserve">Vybourání nosníků ze zdi cihelné dl. 4 m, 20 kg/m </t>
  </si>
  <si>
    <t>- vybourání stávajících překladů ze zděných stěn a příček</t>
  </si>
  <si>
    <t>0,0143*1,40*4</t>
  </si>
  <si>
    <t>965042141RT4</t>
  </si>
  <si>
    <t>Bourání mazanin betonových tl. 10 cm, nad 4 m2 sbíječka tl. mazaniny 8 - 10 cm</t>
  </si>
  <si>
    <t>podlaha  + podkladní beton</t>
  </si>
  <si>
    <t>VÝMĚRA 01 : 41,42*0,1</t>
  </si>
  <si>
    <t>965049111R00</t>
  </si>
  <si>
    <t xml:space="preserve">Příplatek, bourání mazanin se svař. síťí tl. 10 cm </t>
  </si>
  <si>
    <t>965081611RZ1</t>
  </si>
  <si>
    <t xml:space="preserve">Odsek soklík rov </t>
  </si>
  <si>
    <t>965081713R00</t>
  </si>
  <si>
    <t xml:space="preserve">Bourání dlažeb keramických tl.10 mm, nad 1 m2 </t>
  </si>
  <si>
    <t>VÝMĚRA 01 : 41,42</t>
  </si>
  <si>
    <t>CHODBA : 20,62+2,61</t>
  </si>
  <si>
    <t>967031732R00</t>
  </si>
  <si>
    <t xml:space="preserve">Přisekání plošné zdiva cihelného na MVC tl. 10 cm </t>
  </si>
  <si>
    <t>1,20*3,0</t>
  </si>
  <si>
    <t>967031733R00</t>
  </si>
  <si>
    <t xml:space="preserve">Přisekání plošné zdiva cihelného na MVC tl. 15 cm </t>
  </si>
  <si>
    <t>1,20*1,20*2</t>
  </si>
  <si>
    <t>968061125R00</t>
  </si>
  <si>
    <t xml:space="preserve">Vyvěšení dřevěných dveřních křídel pl. do 2 m2 </t>
  </si>
  <si>
    <t>600 : 11</t>
  </si>
  <si>
    <t>800 : 6</t>
  </si>
  <si>
    <t>968061130RZ1</t>
  </si>
  <si>
    <t xml:space="preserve">Zavěšení dřevěných dveřních křídel pl. 2 m2 </t>
  </si>
  <si>
    <t>vč. seřízení</t>
  </si>
  <si>
    <t>968062245R00</t>
  </si>
  <si>
    <t xml:space="preserve">Vybourání dřevěných rámů oken jednoduch. pl. 2 m2 </t>
  </si>
  <si>
    <t>0,9*1,20*2</t>
  </si>
  <si>
    <t>968072455R00</t>
  </si>
  <si>
    <t xml:space="preserve">Vybourání kovových dveřních zárubní pl. do 2 m2 </t>
  </si>
  <si>
    <t>600 : 11*0,6*1,97</t>
  </si>
  <si>
    <t>800 : 6*0,8*1,97</t>
  </si>
  <si>
    <t>968072456R00</t>
  </si>
  <si>
    <t xml:space="preserve">Vybourání kovových dveřních zárubní pl. nad 2 m2 </t>
  </si>
  <si>
    <t>1,45*1,97</t>
  </si>
  <si>
    <t>971035641R00</t>
  </si>
  <si>
    <t xml:space="preserve">Vybourání otv. zeď cihel. pl. 4 m2, tl. 30 cm, MC </t>
  </si>
  <si>
    <t>0,30*2,10*(0,76+0,90+0,30+1,50)</t>
  </si>
  <si>
    <t>974031664R00</t>
  </si>
  <si>
    <t xml:space="preserve">Vysekání rýh zeď cihelná vtah. nosníků 15 x 15 cm </t>
  </si>
  <si>
    <t>1,5*2+1,0+1,1</t>
  </si>
  <si>
    <t>974031666R00</t>
  </si>
  <si>
    <t xml:space="preserve">Vysekání rýh zeď cihelná vtah. nosníků 15 x 25 cm </t>
  </si>
  <si>
    <t>1,80+1,40*2+1,30</t>
  </si>
  <si>
    <t>978011141R00</t>
  </si>
  <si>
    <t xml:space="preserve">Otlučení omítek vnitřních vápenných stropů do 30 % </t>
  </si>
  <si>
    <t>978013141R00</t>
  </si>
  <si>
    <t xml:space="preserve">Otlučení omítek vnitřních stěn v rozsahu do 30 % </t>
  </si>
  <si>
    <t>978013191R00</t>
  </si>
  <si>
    <t xml:space="preserve">Otlučení omítek vnitřních stěn v rozsahu do 100 % </t>
  </si>
  <si>
    <t>VÝMĚRA 01 : 93,64*1,05</t>
  </si>
  <si>
    <t>978059531R00</t>
  </si>
  <si>
    <t xml:space="preserve">Odsekání vnitřních obkladů stěn nad 2 m2 </t>
  </si>
  <si>
    <t>VÝMĚRA 01 : 93,64*1,75</t>
  </si>
  <si>
    <t>999281105R00</t>
  </si>
  <si>
    <t xml:space="preserve">Přesun hmot pro opravy a údržbu do výšky 6 m </t>
  </si>
  <si>
    <t>711111001RZ1</t>
  </si>
  <si>
    <t>Izolace proti vlhkosti vodor. nátěr ALP za studena 1x nátěr - včetně dodávky penetračního laku ALP</t>
  </si>
  <si>
    <t>POL1_7</t>
  </si>
  <si>
    <t>VÝMĚRA 6 : 44,98</t>
  </si>
  <si>
    <t>711112001RZ1</t>
  </si>
  <si>
    <t>Izolace proti vlhkosti svis. nátěr ALP, za studena 1x nátěr - včetně dodávky asfaltového laku</t>
  </si>
  <si>
    <t>VÝMĚRA 6 : 39,44*0,15</t>
  </si>
  <si>
    <t>711141559RT1</t>
  </si>
  <si>
    <t>Izolace proti vlhk. vodorovná pásy přitavením 1 vrstva - materiál ve specifikaci</t>
  </si>
  <si>
    <t>711142559RT1</t>
  </si>
  <si>
    <t>Izolace proti vlhkosti svislá pásy přitavením 1 vrstva - materiál ve specifikaci</t>
  </si>
  <si>
    <t>711212000R00</t>
  </si>
  <si>
    <t xml:space="preserve">Penetrace podkladu pod hydroizolační nátěr </t>
  </si>
  <si>
    <t>včetně dodávky penetrace - hygienická zařízení</t>
  </si>
  <si>
    <t>03 VÝMĚRA : 42,12</t>
  </si>
  <si>
    <t>VÝMĚRA 03 : 65,71*2,0*0,3</t>
  </si>
  <si>
    <t>711212001RX1</t>
  </si>
  <si>
    <t>Nátěr hydroizolační těsnící hmotou 3 kg/m2 včetně systémových doplňků</t>
  </si>
  <si>
    <t>RTS 14/ II</t>
  </si>
  <si>
    <t>711300810RZ1</t>
  </si>
  <si>
    <t xml:space="preserve">Odstranění hydroizolace z živičných pásů </t>
  </si>
  <si>
    <t>62833185.AR</t>
  </si>
  <si>
    <t>Pás asfaltovaný těžký 40 Rn mineral(radon)</t>
  </si>
  <si>
    <t>RTS 14/ I</t>
  </si>
  <si>
    <t>izolace podlahy</t>
  </si>
  <si>
    <t>VÝMĚRA 6 : 44,98*1,10</t>
  </si>
  <si>
    <t>VÝMĚRA 6 : 39,44*0,15*1,10</t>
  </si>
  <si>
    <t>998711201R00</t>
  </si>
  <si>
    <t xml:space="preserve">Přesun hmot pro izolace proti vodě, výšky do 6 m </t>
  </si>
  <si>
    <t>632481213RZ1</t>
  </si>
  <si>
    <t xml:space="preserve">Separační vrstva PE fólie </t>
  </si>
  <si>
    <t>713121111R00</t>
  </si>
  <si>
    <t>Izolace tepelná podlah na sucho, jednovrstvá materiál ve specifikaci</t>
  </si>
  <si>
    <t>28376124R</t>
  </si>
  <si>
    <t>Deska XPS  50 L 1250 x 600 x 80 mm bílá</t>
  </si>
  <si>
    <t>03 VÝMĚRA : 42,12*1,05</t>
  </si>
  <si>
    <t>998713201R00</t>
  </si>
  <si>
    <t xml:space="preserve">Přesun hmot pro izolace tepelné, výšky do 6 m </t>
  </si>
  <si>
    <t>725249109RZ3</t>
  </si>
  <si>
    <t xml:space="preserve">Montáž sanitárních příček </t>
  </si>
  <si>
    <t>2,05*(1,56*6+2,96*3)</t>
  </si>
  <si>
    <t>55484417RZ3</t>
  </si>
  <si>
    <t>Sanitární příčka dle specifikace v tech.zprávě a podmínkách</t>
  </si>
  <si>
    <t>kpt</t>
  </si>
  <si>
    <t>Čelní stěna 2960mm, 3xdveře 700mm, 2xmezipříčka 1560x2000mm = (1850+150mm), stabilizační kotvící prvky, barva dle výběru objednatele</t>
  </si>
  <si>
    <t>766411811R00</t>
  </si>
  <si>
    <t xml:space="preserve">Demontáž obložení stěn panely velikosti do 1,5 m2 </t>
  </si>
  <si>
    <t>chodba</t>
  </si>
  <si>
    <t>26,27*2,0</t>
  </si>
  <si>
    <t>766411822R00</t>
  </si>
  <si>
    <t xml:space="preserve">Demontáž podkladových roštů obložení stěn </t>
  </si>
  <si>
    <t>766661142R00</t>
  </si>
  <si>
    <t xml:space="preserve">Montáž dveří do zárubně,otevíravých 2kř.nad 1,45 m </t>
  </si>
  <si>
    <t>766662811R00</t>
  </si>
  <si>
    <t xml:space="preserve">Demontáž prahů dveří 1křídlových </t>
  </si>
  <si>
    <t>766800001RZ1</t>
  </si>
  <si>
    <t>Štítky orientační na dveře dodávka včetně montáže</t>
  </si>
  <si>
    <t>ks</t>
  </si>
  <si>
    <t>- nápisy dle objednatele</t>
  </si>
  <si>
    <t>766800001RZ2</t>
  </si>
  <si>
    <t>Madlo na dveře výšky 1200 mm (1360 mm) dodávka včetně montáže</t>
  </si>
  <si>
    <t>soubor</t>
  </si>
  <si>
    <t>61160111RZ1</t>
  </si>
  <si>
    <t>Dveře vnitřní plné 1kř. 70x197 šedé T2</t>
  </si>
  <si>
    <t>VELIKOST: 700/1970 mm</t>
  </si>
  <si>
    <t>POPIS: DŘEVĚNÉ VNITŘNÍ JEDNOKŘÍDLOVÉ DVEŘE, HLADKÉ, PLNÉ</t>
  </si>
  <si>
    <t xml:space="preserve">             KŘÍDLA OTOČNÁ,</t>
  </si>
  <si>
    <t>POVRCH KŘÍDLA: LAMINÁT HPL 0,8mm, BARVA ŠEDÁ</t>
  </si>
  <si>
    <t>ZÁRUBEŇ: OCELOVÁ, NÁTĚR</t>
  </si>
  <si>
    <t>ZÁMEK: BEZPEČNOSTNÍ VLOŽKA</t>
  </si>
  <si>
    <t>KOVÁNÍ: KLIKA - KLIKA</t>
  </si>
  <si>
    <t>Vnitřní dveře budou dřevěné  DTD s HPL folii 0,8 mm barva šedá - nerezové kliky, povrch vysokotlaký laminát.</t>
  </si>
  <si>
    <t>61160112RZ1</t>
  </si>
  <si>
    <t>Dveře vnitřní plné 1kř. 80x197 šedé T1</t>
  </si>
  <si>
    <t>VELIKOST: 800/1970 mm</t>
  </si>
  <si>
    <t>POVRCH KŘÍDLA: LAMINÁT HPL 0,8 mm, BARVA ŠEDÁ</t>
  </si>
  <si>
    <t>61160113RZ1</t>
  </si>
  <si>
    <t>Dveře vnitřní plné 1kř. 80x197 šedé P1 - EI 30 DP3</t>
  </si>
  <si>
    <t>VELIKOST: 900/1970 mm</t>
  </si>
  <si>
    <t>ZÁRUBEŇ: DŘEVĚNÁ OBLOŽKOVÁ LAMINÁT HPL 0,8mm, BARVA ŠEDÁ</t>
  </si>
  <si>
    <t>998766201R00</t>
  </si>
  <si>
    <t xml:space="preserve">Přesun hmot pro truhlářské konstr., výšky do 6 m </t>
  </si>
  <si>
    <t>767000001RZ1</t>
  </si>
  <si>
    <t>Hasící přístroj práškový - 21A dodávka včetně montáže</t>
  </si>
  <si>
    <t>hasící schopnost 21A, 6kg</t>
  </si>
  <si>
    <t>767584812RZ1</t>
  </si>
  <si>
    <t>Demontáž vzduchotechnických mřížek větracích mřížek</t>
  </si>
  <si>
    <t>767649197RZ1</t>
  </si>
  <si>
    <t xml:space="preserve">Demontáž madel </t>
  </si>
  <si>
    <t>767670021RZ1</t>
  </si>
  <si>
    <t>Montáž kliky a štítku, zámku včetně dodávky</t>
  </si>
  <si>
    <t>vnitřní dveře</t>
  </si>
  <si>
    <t>767671101RZ1</t>
  </si>
  <si>
    <t xml:space="preserve">Svislé madlo dveří, dodávka včetně montáže </t>
  </si>
  <si>
    <t>767991913RZ1</t>
  </si>
  <si>
    <t xml:space="preserve">Svařování </t>
  </si>
  <si>
    <t>překlady</t>
  </si>
  <si>
    <t>998767201R00</t>
  </si>
  <si>
    <t xml:space="preserve">Přesun hmot pro zámečnické konstr., výšky do 6 m </t>
  </si>
  <si>
    <t>769000000RZ1</t>
  </si>
  <si>
    <t xml:space="preserve">Montáž dřevěných oken </t>
  </si>
  <si>
    <t>769000001RZ1</t>
  </si>
  <si>
    <t xml:space="preserve">Montáž hliníkových dveří </t>
  </si>
  <si>
    <t>76660001</t>
  </si>
  <si>
    <t>Okno dřevěné Euro profil 900x1200 mm O1</t>
  </si>
  <si>
    <t>76660007</t>
  </si>
  <si>
    <t>Dveře Al s nadsvětlíkem v rámu 160x270 cm O2</t>
  </si>
  <si>
    <t>dveře 145x197</t>
  </si>
  <si>
    <t>998766202R00</t>
  </si>
  <si>
    <t xml:space="preserve">Přesun hmot pro plastové konstr., výšky do 12 m </t>
  </si>
  <si>
    <t>771471011R00</t>
  </si>
  <si>
    <t xml:space="preserve">Obklad soklíků keram.rovných do MC,10x10 cm </t>
  </si>
  <si>
    <t>102 : 29,17</t>
  </si>
  <si>
    <t>771479001R00</t>
  </si>
  <si>
    <t xml:space="preserve">Řezání dlaždic keramických pro soklíky </t>
  </si>
  <si>
    <t>771575109R00</t>
  </si>
  <si>
    <t xml:space="preserve">Montáž podlah keram.,hladké, tmel, 30x30 cm </t>
  </si>
  <si>
    <t>771575118R00</t>
  </si>
  <si>
    <t xml:space="preserve">Montáž podlah keram.,hladké, tmel, 60x60 cm </t>
  </si>
  <si>
    <t>771578011R00</t>
  </si>
  <si>
    <t xml:space="preserve">Spára podlaha - stěna, silikonem </t>
  </si>
  <si>
    <t>VÝMĚRA 03 : 65,71</t>
  </si>
  <si>
    <t>771579795R00</t>
  </si>
  <si>
    <t xml:space="preserve">Příplatek za spárování vodotěsnou hmotou - plošně </t>
  </si>
  <si>
    <t>RTS 19/ II</t>
  </si>
  <si>
    <t>783896210R00</t>
  </si>
  <si>
    <t xml:space="preserve">Penetrace betonových podkladů </t>
  </si>
  <si>
    <t>59763746RZ1</t>
  </si>
  <si>
    <t>Dlažba neglazovaná slinutá matná 300x300x9 vnitřní prostor R10</t>
  </si>
  <si>
    <t>Slinuté neglazované obkladové prvky s velmi nízkou nasákavostí pod 0,5 %,</t>
  </si>
  <si>
    <t>určené k obkladům podlah v exteriérech a interiérech, které jsou vystaveny povětrnostním vlivům a vysokému až extremnímu mechanickému namáhání, obrusu a znečištění.</t>
  </si>
  <si>
    <t>2 barvy dle výběru</t>
  </si>
  <si>
    <t>03 VÝMĚRA : 42,12*1,10</t>
  </si>
  <si>
    <t>101 : -2,72*1,10</t>
  </si>
  <si>
    <t>59764206RZ1</t>
  </si>
  <si>
    <t>Dlažba slinutá neglazovaná matná 300x300x9 mm vnitřní prostor R11</t>
  </si>
  <si>
    <t>101 : 2,72*1,10</t>
  </si>
  <si>
    <t>59764207R</t>
  </si>
  <si>
    <t>Dlažba Granit matná 600x600x9 mm</t>
  </si>
  <si>
    <t>102 SOKL : 29,17*0,1*1,10</t>
  </si>
  <si>
    <t>102 : 23,28*1,10</t>
  </si>
  <si>
    <t>998771201R00</t>
  </si>
  <si>
    <t xml:space="preserve">Přesun hmot pro podlahy z dlaždic, výšky do 6 m </t>
  </si>
  <si>
    <t>781415016R00</t>
  </si>
  <si>
    <t xml:space="preserve">Montáž obkladů stěn, porovin.,tmel, nad 20x25 cm </t>
  </si>
  <si>
    <t>781419702RZ1</t>
  </si>
  <si>
    <t xml:space="preserve">Penetrace podkladu </t>
  </si>
  <si>
    <t>781419705R00</t>
  </si>
  <si>
    <t xml:space="preserve">Příplatek za spárovací hmotu - plošně </t>
  </si>
  <si>
    <t>barva dle výběru</t>
  </si>
  <si>
    <t>781419711R00</t>
  </si>
  <si>
    <t xml:space="preserve">Příplatek k obkladu stěn za plochu do 10 m2 jedntl </t>
  </si>
  <si>
    <t>781491001R00</t>
  </si>
  <si>
    <t>Montáž lišt k obkladům rohových, koutových i dilatačních</t>
  </si>
  <si>
    <t>vč. dodávky plastové L lišty</t>
  </si>
  <si>
    <t>59781501A</t>
  </si>
  <si>
    <t>Obklad porovinovy stěn nad 25x30 mm dodávka</t>
  </si>
  <si>
    <t>4 barvy dle výběru</t>
  </si>
  <si>
    <t>VÝMĚRA 03 : 65,71*2,0*1,05</t>
  </si>
  <si>
    <t>998781201R00</t>
  </si>
  <si>
    <t xml:space="preserve">Přesun hmot pro obklady keramické, výšky do 6 m </t>
  </si>
  <si>
    <t>783212100R00</t>
  </si>
  <si>
    <t xml:space="preserve">Nátěr olejový kovových konstrukcí dvojnásobný </t>
  </si>
  <si>
    <t>zárubně</t>
  </si>
  <si>
    <t>0,20*(2,0*4+0,7+0,8*2)</t>
  </si>
  <si>
    <t>783226100R00</t>
  </si>
  <si>
    <t xml:space="preserve">Nátěr syntetický kovových konstrukcí základní </t>
  </si>
  <si>
    <t>- ocelové profily</t>
  </si>
  <si>
    <t>(1,0+1,0*3+1,10)*0,10*2*2</t>
  </si>
  <si>
    <t>1,50*2*0,12*2</t>
  </si>
  <si>
    <t>(4*1,40+2*1,30)*0,14*2</t>
  </si>
  <si>
    <t>1,80*0,16*2</t>
  </si>
  <si>
    <t>784151101R00</t>
  </si>
  <si>
    <t xml:space="preserve">Penetrace podkladu nátěrem Primer 1 x </t>
  </si>
  <si>
    <t>784195322R00</t>
  </si>
  <si>
    <t xml:space="preserve">Malba otěruvzdorná, barva, bez penetrace,2 x </t>
  </si>
  <si>
    <t>784402801R00</t>
  </si>
  <si>
    <t xml:space="preserve">Odstranění malby oškrábáním v místnosti H do 3,8 m </t>
  </si>
  <si>
    <t>979012112R00</t>
  </si>
  <si>
    <t xml:space="preserve">Svislá doprava suti na výšku do 3,5 m </t>
  </si>
  <si>
    <t>POL1_9</t>
  </si>
  <si>
    <t>979081111R00</t>
  </si>
  <si>
    <t xml:space="preserve">Odvoz suti a vybour. hmot na skládku do 1 km </t>
  </si>
  <si>
    <t>979081121R00</t>
  </si>
  <si>
    <t xml:space="preserve">Příplatek k odvozu za každý další 1 km </t>
  </si>
  <si>
    <t>979082111R00</t>
  </si>
  <si>
    <t xml:space="preserve">Vnitrostaveništní doprava suti do 10 m </t>
  </si>
  <si>
    <t>979082121R00</t>
  </si>
  <si>
    <t xml:space="preserve">Příplatek k vnitrost. dopravě suti za dalších 5 m </t>
  </si>
  <si>
    <t>979087112R00</t>
  </si>
  <si>
    <t xml:space="preserve">Nakládání suti na dopravní prostředky </t>
  </si>
  <si>
    <t>979999997R00</t>
  </si>
  <si>
    <t xml:space="preserve">Poplatek za skládku suť a vybourané hmoty </t>
  </si>
  <si>
    <t>včetně likvidace nebezpečného odpadu</t>
  </si>
  <si>
    <t>790010RZ1</t>
  </si>
  <si>
    <t xml:space="preserve">11 ZÁSOBNÍK HYGIENICKÝCH SÁČKŮ CHROM </t>
  </si>
  <si>
    <t>79001RZ1</t>
  </si>
  <si>
    <t xml:space="preserve">1 OSOSUŠEČ RUKOU </t>
  </si>
  <si>
    <t>79002RZ1</t>
  </si>
  <si>
    <t xml:space="preserve">12 ZÁSOBNÍK NA PAPÍROVÉ RUČNÍKY NEREZ </t>
  </si>
  <si>
    <t>79003RZ1</t>
  </si>
  <si>
    <t xml:space="preserve">6 KOŠ UZAVÍRATELNÝ 6 l NEREZ </t>
  </si>
  <si>
    <t>Koš s víkem, nášlapný mechanismus otevírání, objem 10l, průměr cca 20 cm, materiál: plast s vyjímatelnou plastovou vložkou s uchem z elastické umělé hmoty proti poškození stěny</t>
  </si>
  <si>
    <t>79004RZ1</t>
  </si>
  <si>
    <t xml:space="preserve">8 WC ŠTĚTKA nerez na stěnu </t>
  </si>
  <si>
    <t>79005RZ1</t>
  </si>
  <si>
    <t xml:space="preserve">2 ZÁSOBNÍK TOALETNÍHO PAPÍRU nerez </t>
  </si>
  <si>
    <t>zásobník na stěnu, obsah 1 role, velikost střední, materiál: nerez, rozměry: cca 120*220*220 mm (š*h*v), montáž na stěnu</t>
  </si>
  <si>
    <t>79006RZ1</t>
  </si>
  <si>
    <t xml:space="preserve">4 MYDLENKA NEREZ </t>
  </si>
  <si>
    <t>Mýdlenka nerez, oválný tvar s výřezy pro odtékání vody, rozměry cca 130*120*70 mm, montáž na stěnu</t>
  </si>
  <si>
    <t>79007RZ1</t>
  </si>
  <si>
    <t>10  KOVOVÝ REGÁL 20 x 80 x 180 cm 5 POLIC x 175 kg, BÍLÝ</t>
  </si>
  <si>
    <t>79008RZ1</t>
  </si>
  <si>
    <t xml:space="preserve">7 KOŠ OTEVŘENÝ 30 l NEREZ </t>
  </si>
  <si>
    <t>79009RZ1</t>
  </si>
  <si>
    <t>5 ZRCADLO 400x600 mm s fazetou</t>
  </si>
  <si>
    <t>včetně montáže, nástěnné zrcadlo</t>
  </si>
  <si>
    <t>79009RZ2</t>
  </si>
  <si>
    <t>13 ZRCADLO 600x1200 mm s fazetou</t>
  </si>
  <si>
    <t>79010RZ1</t>
  </si>
  <si>
    <t xml:space="preserve">9 DVOJVĚŠÁK NA DVEŘE, STĚNU CHROM </t>
  </si>
  <si>
    <t>79011RZ1</t>
  </si>
  <si>
    <t xml:space="preserve">3 DÁVKOVAČ TEKUTÉHO MÝDLA NEREZ </t>
  </si>
  <si>
    <t>objem 0,5 l, materiál: plast, rozměry: cca 120*95*200 mm (š*h*v), montáž na stěnu</t>
  </si>
  <si>
    <t>40*0,5*0,8</t>
  </si>
  <si>
    <t>40*0,5*0,8*0,25</t>
  </si>
  <si>
    <t>174101101R00</t>
  </si>
  <si>
    <t xml:space="preserve">Zásyp jam, rýh, šachet se zhutněním </t>
  </si>
  <si>
    <t>40*0,5*0,8*0,75</t>
  </si>
  <si>
    <t>175101101RT2</t>
  </si>
  <si>
    <t>Obsyp potrubí bez prohození sypaniny s dodáním štěrkopísku frakce 0 - 22 mm</t>
  </si>
  <si>
    <t>583315004R</t>
  </si>
  <si>
    <t>Kamenivo těžené frakce  8/16</t>
  </si>
  <si>
    <t>POL3_</t>
  </si>
  <si>
    <t>40*0,5*0,8*0,25*2,2</t>
  </si>
  <si>
    <t>310235251R00</t>
  </si>
  <si>
    <t xml:space="preserve">Zazdívka otvorů pl.0,0225 m2 cihlami, tl.zdi 45 cm </t>
  </si>
  <si>
    <t>310237251R00</t>
  </si>
  <si>
    <t xml:space="preserve">Zazdívka otvorů pl. 0,25 m2 cihlami, tl. zdi 45 cm </t>
  </si>
  <si>
    <t>451572211R00</t>
  </si>
  <si>
    <t xml:space="preserve">Lože pod potrubí z kameniva těženého 4 - 8 mm </t>
  </si>
  <si>
    <t>40*0,5*0,1</t>
  </si>
  <si>
    <t>612403399R00</t>
  </si>
  <si>
    <t xml:space="preserve">Hrubá výplň rýh ve stěnách maltou </t>
  </si>
  <si>
    <t>(5,0+2,0*3+1,0*3)*0,2</t>
  </si>
  <si>
    <t>969021111R00</t>
  </si>
  <si>
    <t xml:space="preserve">Vybourání kanalizačního potrubí DN do 100 mm </t>
  </si>
  <si>
    <t>969021121R00</t>
  </si>
  <si>
    <t xml:space="preserve">Vybourání kanalizačního potrubí DN do 200 mm </t>
  </si>
  <si>
    <t>971033251R00</t>
  </si>
  <si>
    <t xml:space="preserve">Vybourání otv. zeď cihel. 0,0225 m2, tl. 45cm, MVC </t>
  </si>
  <si>
    <t>971033451R00</t>
  </si>
  <si>
    <t xml:space="preserve">Vybourání otv. zeď cihel. pl.0,25 m2, tl.45cm, MVC </t>
  </si>
  <si>
    <t>974031145R00</t>
  </si>
  <si>
    <t xml:space="preserve">Vysekání rýh ve zdi cihelné 7 x 20 cm </t>
  </si>
  <si>
    <t>5,0+2,0*3+1,0*3</t>
  </si>
  <si>
    <t>722181213RT7</t>
  </si>
  <si>
    <t>Izolace návleková PRO tl. stěny 13 mm vnitřní průměr 22 mm</t>
  </si>
  <si>
    <t>Termoizolační trubice z pěnového polyetylenu s uzavřenou buněčnou strukturou.</t>
  </si>
  <si>
    <t>1,0+1,2*2+4,80+1,8*2+1,0+1,0+2,5*2+1,0*2+2,50+2,4*2+2,5+1,0+2,4</t>
  </si>
  <si>
    <t>722181213RT8</t>
  </si>
  <si>
    <t>Izolace návleková PRO tl. stěny 13 mm vnitřní průměr 25 mm</t>
  </si>
  <si>
    <t>13+3,0+3,5*2+4,2+4,0*2+4,5*2+2,0*2+1,5*2</t>
  </si>
  <si>
    <t>722181213RU1</t>
  </si>
  <si>
    <t>Izolace návleková PRO tl. stěny 13 mm vnitřní průměr 32 mm</t>
  </si>
  <si>
    <t>(7+13)*2</t>
  </si>
  <si>
    <t>721171219R00</t>
  </si>
  <si>
    <t xml:space="preserve">Trubka pro připojení WC, D 110 mm </t>
  </si>
  <si>
    <t>10+1</t>
  </si>
  <si>
    <t>721176103R00</t>
  </si>
  <si>
    <t xml:space="preserve">Potrubí HT připojovací DN 50 x 1,8 mm </t>
  </si>
  <si>
    <t>2,2+2,4+2,5+2,2+2,2</t>
  </si>
  <si>
    <t>721176104R00</t>
  </si>
  <si>
    <t xml:space="preserve">Potrubí HT připojovací D 75 x 1,9 mm </t>
  </si>
  <si>
    <t>1,4+1,0+1,0*3</t>
  </si>
  <si>
    <t>721176105R00</t>
  </si>
  <si>
    <t xml:space="preserve">Potrubí HT připojovací D 110 x 2,7 mm </t>
  </si>
  <si>
    <t>1,0*10</t>
  </si>
  <si>
    <t>721176124R00</t>
  </si>
  <si>
    <t xml:space="preserve">Potrubí HT svodné (ležaté) v zemi D 75 x 1,9 mm </t>
  </si>
  <si>
    <t>Potrubí pod úrovní základové desky.</t>
  </si>
  <si>
    <t>Potrubí včetně tvarovek.</t>
  </si>
  <si>
    <t>2,5+0,8+0,5+2,0+1,0+1,6+0,8</t>
  </si>
  <si>
    <t>721176222R00</t>
  </si>
  <si>
    <t xml:space="preserve">Potrubí KG svodné (ležaté) v zemi D 110 x 3,2 mm </t>
  </si>
  <si>
    <t>1,0+2,3+0,6+1,0+1,2</t>
  </si>
  <si>
    <t>721176223R00</t>
  </si>
  <si>
    <t xml:space="preserve">Potrubí KG svodné (ležaté) v zemi D 125 x 3,2 mm </t>
  </si>
  <si>
    <t>2,8+3,6+1,9+1,0*4+0,8*2+2,6+2,8+1,6*2+1,8</t>
  </si>
  <si>
    <t>721176224R00</t>
  </si>
  <si>
    <t xml:space="preserve">Potrubí KG svodné (ležaté) v zemi D 160 x 4,0 mm </t>
  </si>
  <si>
    <t>6,0</t>
  </si>
  <si>
    <t>721194104R00</t>
  </si>
  <si>
    <t xml:space="preserve">Vyvedení odpadních výpustek D 40 x 1,8 </t>
  </si>
  <si>
    <t>721194105R00</t>
  </si>
  <si>
    <t xml:space="preserve">Vyvedení odpadních výpustek D 50 x 1,8 </t>
  </si>
  <si>
    <t>6+4</t>
  </si>
  <si>
    <t>721194109R00</t>
  </si>
  <si>
    <t xml:space="preserve">Vyvedení odpadních výpustek D 110 x 2,3 </t>
  </si>
  <si>
    <t>9+1+1</t>
  </si>
  <si>
    <t>721223425RT1</t>
  </si>
  <si>
    <t>Vpusť podlahová se zápachovou uzávěrkou HL80.1 mřížka nerez 115 x 115 mm, odpad D 50/75 mm</t>
  </si>
  <si>
    <t>- podlahová vpust 105 × 105/50/75 boční</t>
  </si>
  <si>
    <t>- mřížka nerez</t>
  </si>
  <si>
    <t>- nerezová příruba a límec 2. úrovně izolace</t>
  </si>
  <si>
    <t>- vodní a suchá zápachová uzávěra</t>
  </si>
  <si>
    <t>- třída zatížení (ČSN EN 1253): K3 = 300 kg</t>
  </si>
  <si>
    <t>- průtok – vodní/suchá: 46/62 l/min</t>
  </si>
  <si>
    <t>721290111R00</t>
  </si>
  <si>
    <t xml:space="preserve">Zkouška těsnosti kanalizace vodou DN 125 </t>
  </si>
  <si>
    <t>721290112R00</t>
  </si>
  <si>
    <t xml:space="preserve">Zkouška těsnosti kanalizace vodou DN 200 </t>
  </si>
  <si>
    <t>998721201R00</t>
  </si>
  <si>
    <t xml:space="preserve">Přesun hmot pro vnitřní kanalizaci, výšky do 6 m </t>
  </si>
  <si>
    <t>722172331R00</t>
  </si>
  <si>
    <t xml:space="preserve">Potrubí z PPR, teplá, D 20x3,4 mm, vč. zed. výpom. </t>
  </si>
  <si>
    <t>722172332R00</t>
  </si>
  <si>
    <t xml:space="preserve">Potrubí z PPR, teplá, D 25x4,2 mm, vč. zed. výpom. </t>
  </si>
  <si>
    <t>722172333R00</t>
  </si>
  <si>
    <t xml:space="preserve">Potrubí z PPR, teplá, D 32x5,4 mm, vč. zed. výpom. </t>
  </si>
  <si>
    <t>722190401R00</t>
  </si>
  <si>
    <t xml:space="preserve">Vyvedení a upevnění výpustek DN 15 </t>
  </si>
  <si>
    <t>6+9+1+2+3+14</t>
  </si>
  <si>
    <t>722191132R00</t>
  </si>
  <si>
    <t xml:space="preserve">Hadice sanitární flexibilní, DN 15, délka 0,4 m </t>
  </si>
  <si>
    <t>722239101R00</t>
  </si>
  <si>
    <t xml:space="preserve">Montáž vodovodních armatur 2závity, G 1/2 </t>
  </si>
  <si>
    <t>722290226R00</t>
  </si>
  <si>
    <t xml:space="preserve">Zkouška tlaku potrubí závitového DN 50 </t>
  </si>
  <si>
    <t>722290231RZ3</t>
  </si>
  <si>
    <t xml:space="preserve">Proplach a dezinfekce vodovod.potrubí do DN 40 </t>
  </si>
  <si>
    <t>28654331RZ3</t>
  </si>
  <si>
    <t>Ventil přímý plastový d 25 mm PPR s výpustí</t>
  </si>
  <si>
    <t>28654332RZ3</t>
  </si>
  <si>
    <t>Ventil přímý plastový d 32 mm PPR s výpustí</t>
  </si>
  <si>
    <t>5513805004.RZ3</t>
  </si>
  <si>
    <t>Termostatický cirkulační vyvažovací ventil DN 15 kvs-0,45</t>
  </si>
  <si>
    <t>MTCV je termostatický, přímo-činný proporcionální ventil pro teplotní vyvážení systémů teplé užitkové vody pro rozsah teplot 40-60°C.</t>
  </si>
  <si>
    <t>998722201R00</t>
  </si>
  <si>
    <t xml:space="preserve">Přesun hmot pro vnitřní vodovod, výšky do 6 m </t>
  </si>
  <si>
    <t>724149101R00</t>
  </si>
  <si>
    <t xml:space="preserve">Montáž čerpadel stroj.ponorných do 32 l, bez potr. </t>
  </si>
  <si>
    <t>42610246.AR</t>
  </si>
  <si>
    <t>Čerpadlo Plus NVD 50-32-160-LC 01</t>
  </si>
  <si>
    <t>998724201R00</t>
  </si>
  <si>
    <t xml:space="preserve">Přesun hmot pro strojní vybavení, výšky do 6 m </t>
  </si>
  <si>
    <t>725014171R00</t>
  </si>
  <si>
    <t xml:space="preserve">Klozet závěsný MIO + sedátko, bílý WC </t>
  </si>
  <si>
    <t>9</t>
  </si>
  <si>
    <t>725017162R00</t>
  </si>
  <si>
    <t>Umyvadlo na šrouby , 48 x 36 cm, bílé U1 zabudované do mramorové desky</t>
  </si>
  <si>
    <t>včetně dopňkových konstrukcí pro zabudování do desky</t>
  </si>
  <si>
    <t>725017168R00</t>
  </si>
  <si>
    <t xml:space="preserve">Umyvadlový sifon 1"1/4 odpad 32mm, chrom </t>
  </si>
  <si>
    <t>725017177R00</t>
  </si>
  <si>
    <t>Umyvadlová deska z umělého mramoru š. 50 cm včetně zaoblení rohů desek</t>
  </si>
  <si>
    <t>bm</t>
  </si>
  <si>
    <t>pro zabudování umyvadel</t>
  </si>
  <si>
    <t>včetně provedené otvorů pro montáž armatur a umyvadel</t>
  </si>
  <si>
    <t>2*1,80+1,70</t>
  </si>
  <si>
    <t>725017180R00</t>
  </si>
  <si>
    <t xml:space="preserve">Umyvadlo na šrouby 50 x 42 cm, bílé U1 </t>
  </si>
  <si>
    <t>725017189RZ1</t>
  </si>
  <si>
    <t>Tlačítko ovládací pro podomítkové moduly nerez provedení pro 2 množství splachování</t>
  </si>
  <si>
    <t>725017189RZ2</t>
  </si>
  <si>
    <t xml:space="preserve">Sedátko duroplastové se zpomalovacím mechanismem </t>
  </si>
  <si>
    <t>725110811R00</t>
  </si>
  <si>
    <t xml:space="preserve">Demontáž klozetů splachovacích </t>
  </si>
  <si>
    <t>725111241R00</t>
  </si>
  <si>
    <t xml:space="preserve">Nádrž splachovací vysokopolož.6 l, bílá </t>
  </si>
  <si>
    <t>RTS 15/ I</t>
  </si>
  <si>
    <t>725119305R00</t>
  </si>
  <si>
    <t xml:space="preserve">Montáž klozetových mís kombinovaných </t>
  </si>
  <si>
    <t>725119306R00</t>
  </si>
  <si>
    <t xml:space="preserve">Montáž klozetu závěsného </t>
  </si>
  <si>
    <t>725122221R00</t>
  </si>
  <si>
    <t xml:space="preserve">Pisoár s automatickým splachovačem, SLP 17 </t>
  </si>
  <si>
    <t>725122817R00</t>
  </si>
  <si>
    <t xml:space="preserve">Demontáž pisoárů bez nádrže + 1 záchodkem </t>
  </si>
  <si>
    <t>725129201R00</t>
  </si>
  <si>
    <t>Montáž pisoárového záchodku bez nádrže automat splach</t>
  </si>
  <si>
    <t>725139103RZ1</t>
  </si>
  <si>
    <t>Montáž a dodávka pisoárových dělících stěn keramická - 70x40 cm</t>
  </si>
  <si>
    <t>725210821R00</t>
  </si>
  <si>
    <t xml:space="preserve">Demontáž umyvadel bez výtokových armatur </t>
  </si>
  <si>
    <t>725210982R00</t>
  </si>
  <si>
    <t xml:space="preserve">Odmontování zápachové uzávěrky </t>
  </si>
  <si>
    <t>8+7</t>
  </si>
  <si>
    <t>725219301RZ3</t>
  </si>
  <si>
    <t xml:space="preserve">Montáž umyvadel na desku zespod </t>
  </si>
  <si>
    <t>725219401R00</t>
  </si>
  <si>
    <t xml:space="preserve">Montáž umyvadel na šrouby do zdiva </t>
  </si>
  <si>
    <t>725219502R00</t>
  </si>
  <si>
    <t xml:space="preserve">Montáž sloupu k umývadlu </t>
  </si>
  <si>
    <t>725330820R00</t>
  </si>
  <si>
    <t xml:space="preserve">Demontáž výlevky diturvitové </t>
  </si>
  <si>
    <t>725339101R00</t>
  </si>
  <si>
    <t xml:space="preserve">Montáž výlevky diturvitové, bez nádrže a armatur </t>
  </si>
  <si>
    <t>725813115RZ3</t>
  </si>
  <si>
    <t>Ventil roh se sítkem DN 15/10g vč.montáže</t>
  </si>
  <si>
    <t>725820801R00</t>
  </si>
  <si>
    <t xml:space="preserve">Demontáž baterie nástěnné do G 3/4 </t>
  </si>
  <si>
    <t>7+1</t>
  </si>
  <si>
    <t>725829202R00</t>
  </si>
  <si>
    <t xml:space="preserve">Montáž baterie umyv.a dřezové nástěnné </t>
  </si>
  <si>
    <t>725829301R00</t>
  </si>
  <si>
    <t xml:space="preserve">Montáž baterie umyv.a dřezové stojánkové </t>
  </si>
  <si>
    <t>6+1</t>
  </si>
  <si>
    <t>725849201R00</t>
  </si>
  <si>
    <t xml:space="preserve">Montáž baterií sprchových, pevná výška </t>
  </si>
  <si>
    <t>725980121R00</t>
  </si>
  <si>
    <t xml:space="preserve">Dvířka z plastu, 500 x 500 mm </t>
  </si>
  <si>
    <t>vzt</t>
  </si>
  <si>
    <t>725980122R00</t>
  </si>
  <si>
    <t xml:space="preserve">Dvířka z plastu, 200 x 300 mm </t>
  </si>
  <si>
    <t>286967581R</t>
  </si>
  <si>
    <t>Modul-WC,ovl. zepředu, h=112cm</t>
  </si>
  <si>
    <t>55145100R</t>
  </si>
  <si>
    <t>Růžice sprchová jednopolohová SR701, ABS</t>
  </si>
  <si>
    <t>55145200R</t>
  </si>
  <si>
    <t>Hadice sprchová kov SPS 357</t>
  </si>
  <si>
    <t>55145357R</t>
  </si>
  <si>
    <t>Tyč sprchová 90 cm 973.00</t>
  </si>
  <si>
    <t>55145411R</t>
  </si>
  <si>
    <t>Baterie umyvadlová stojánková TC.4001</t>
  </si>
  <si>
    <t>9+1</t>
  </si>
  <si>
    <t>55145416R</t>
  </si>
  <si>
    <t>Baterie sprchová nástěnná TC.4020/I-100</t>
  </si>
  <si>
    <t>55167384R</t>
  </si>
  <si>
    <t>Sedátko klozetové z PH T 3551 - bílé č. 9251.5</t>
  </si>
  <si>
    <t>64233513R</t>
  </si>
  <si>
    <t>Klozet komb bílý hlub.splach.vodor odpad</t>
  </si>
  <si>
    <t>64271101R</t>
  </si>
  <si>
    <t>Výlevka se sklop. plast. mřížkou, bílá</t>
  </si>
  <si>
    <t>64286106R</t>
  </si>
  <si>
    <t>Sada instalační pro klozet a bidet s bílou krytkou</t>
  </si>
  <si>
    <t>pár</t>
  </si>
  <si>
    <t>998725201R00</t>
  </si>
  <si>
    <t xml:space="preserve">Přesun hmot pro zařizovací předměty, výšky do 6 m </t>
  </si>
  <si>
    <t>733110806R00</t>
  </si>
  <si>
    <t xml:space="preserve">Demontáž potrubí ocelového závitového do DN 15-32 </t>
  </si>
  <si>
    <t>3*13+24</t>
  </si>
  <si>
    <t>998733201R00</t>
  </si>
  <si>
    <t xml:space="preserve">Přesun hmot pro rozvody potrubí, výšky do 6 m </t>
  </si>
  <si>
    <t>31945208R</t>
  </si>
  <si>
    <t>Prodloužení  1530G   20 x 1/2"   mosazné</t>
  </si>
  <si>
    <t>998734201R00</t>
  </si>
  <si>
    <t xml:space="preserve">Přesun hmot pro armatury, výšky do 6 m </t>
  </si>
  <si>
    <t xml:space="preserve">Poplatek za skládku suť vybourané hmoty </t>
  </si>
  <si>
    <t>2*0,1*2</t>
  </si>
  <si>
    <t>974031133R00</t>
  </si>
  <si>
    <t xml:space="preserve">Vysekání rýh ve zdi cihelné 5 x 10 cm </t>
  </si>
  <si>
    <t>722181213RT5</t>
  </si>
  <si>
    <t>Izolace návleková PRO tl. stěny 13 mm vnitřní průměr 15 mm</t>
  </si>
  <si>
    <t>(1,2+1,0+2,0+0,8+1,20)*2*1,05</t>
  </si>
  <si>
    <t>722181213RT6</t>
  </si>
  <si>
    <t>Izolace návleková PRO tl. stěny 13 mm vnitřní průměr 18 mm</t>
  </si>
  <si>
    <t>(4,0+3,4+2,50)*2*1,05</t>
  </si>
  <si>
    <t>3,0*2*1,05</t>
  </si>
  <si>
    <t>722181213RT9</t>
  </si>
  <si>
    <t>Izolace návleková  PRO tl. stěny 13 mm vnitřní průměr 28 mm</t>
  </si>
  <si>
    <t>(1,0+6,0)*2*1,05</t>
  </si>
  <si>
    <t>28377670R</t>
  </si>
  <si>
    <t>Páska samolepicí š. 38 mm, dl. 20m</t>
  </si>
  <si>
    <t>28377691RZ3</t>
  </si>
  <si>
    <t>Lepidlo na polyet.návl.izolaci 500 ml</t>
  </si>
  <si>
    <t>2,50*2*3+4,50*2+1,40*2+2,80*2+7,0*2+1,5*2</t>
  </si>
  <si>
    <t>733140825RZ3</t>
  </si>
  <si>
    <t xml:space="preserve">Odřezání ocel.potrubí do DN 20 </t>
  </si>
  <si>
    <t>733164102RT5</t>
  </si>
  <si>
    <t>Montáž potrubí z měděných trubek vytápění D 15 mm spojované lisováním</t>
  </si>
  <si>
    <t>(1,2+1,0+2,0+0,8+1,20)*2</t>
  </si>
  <si>
    <t>733164103RT5</t>
  </si>
  <si>
    <t>Montáž potrubí z měděných trubek vytápění D 18 mm spojované lisováním</t>
  </si>
  <si>
    <t>(4,0+3,4+2,50)*2</t>
  </si>
  <si>
    <t>733164104RT5</t>
  </si>
  <si>
    <t>Montáž potrubí z měděných trubek vytápění D 22 mm spojovaného lisováním</t>
  </si>
  <si>
    <t>3,0*2</t>
  </si>
  <si>
    <t>733164105RT5</t>
  </si>
  <si>
    <t>Montáž potrubí z měděných trubek vytápění D 28 mm spojovaného lisováním</t>
  </si>
  <si>
    <t>(1,0+6,0)*2</t>
  </si>
  <si>
    <t>733191923R00</t>
  </si>
  <si>
    <t xml:space="preserve">Navaření odbočky na potrubí,DN odbočky 15 </t>
  </si>
  <si>
    <t>733191925R00</t>
  </si>
  <si>
    <t xml:space="preserve">Navaření odbočky na potrubí,DN odbočky 25 </t>
  </si>
  <si>
    <t>19632350R</t>
  </si>
  <si>
    <t>Trubka měděná E Cu 99,99 polotvr. 15x1 mm</t>
  </si>
  <si>
    <t>19632365R</t>
  </si>
  <si>
    <t>Trubka měděná E Cu 99,99 polotvr. 18x1 mm</t>
  </si>
  <si>
    <t>19632375R</t>
  </si>
  <si>
    <t>Trubka měděná E Cu 99,99 polotvr. 22x1 mm</t>
  </si>
  <si>
    <t>19632376R</t>
  </si>
  <si>
    <t>Trubka měděná E Cu 99,99 polotvr. 28x1 mm</t>
  </si>
  <si>
    <t>(1,0+6,0)*1,05*2</t>
  </si>
  <si>
    <t>904      R02</t>
  </si>
  <si>
    <t>Hzs-zkoušky v ramci montaz.praci Topná zkouška</t>
  </si>
  <si>
    <t>hod</t>
  </si>
  <si>
    <t>Prav.M</t>
  </si>
  <si>
    <t>HZS</t>
  </si>
  <si>
    <t>POL10_</t>
  </si>
  <si>
    <t>734209103R00</t>
  </si>
  <si>
    <t xml:space="preserve">Montáž armatur závitových,s 1závitem, G 1/2 </t>
  </si>
  <si>
    <t>734261401RZ3</t>
  </si>
  <si>
    <t>Arm roh,přím, G1/2x15 EK přípoj radiátoru VK vč.montáže</t>
  </si>
  <si>
    <t>734261409T00</t>
  </si>
  <si>
    <t>Mtž - spoj eurokonus 15 vč.materiálu</t>
  </si>
  <si>
    <t>734291973R00</t>
  </si>
  <si>
    <t xml:space="preserve">Hlavice ovládání term.ventilů termostat.VE 4260 HK </t>
  </si>
  <si>
    <t>31941534R</t>
  </si>
  <si>
    <t>Nátrubek jednoznačný č. 270 DN 1/2" černý</t>
  </si>
  <si>
    <t>31941535R</t>
  </si>
  <si>
    <t>Nátrubek jednoznačný č. 270 DN 3/4" černý</t>
  </si>
  <si>
    <t>551200075R</t>
  </si>
  <si>
    <t>Ventil radiátorový term.s přípojem EKx1/2"</t>
  </si>
  <si>
    <t>551200110R</t>
  </si>
  <si>
    <t>Šroubení regulační - přípoj na EK x 1/2"</t>
  </si>
  <si>
    <t>735000912R00</t>
  </si>
  <si>
    <t xml:space="preserve">Vyregulování ventilů s termost.ovládáním </t>
  </si>
  <si>
    <t>735121810R00</t>
  </si>
  <si>
    <t xml:space="preserve">Demontáž otopných těles ocelových deskových </t>
  </si>
  <si>
    <t>735159110R00</t>
  </si>
  <si>
    <t xml:space="preserve">Montáž panelových těles 1řadých do délky 1500 mm </t>
  </si>
  <si>
    <t>735159210R00</t>
  </si>
  <si>
    <t xml:space="preserve">Montáž panelových těles 2řadých do délky 1140 mm </t>
  </si>
  <si>
    <t>735159310R00</t>
  </si>
  <si>
    <t xml:space="preserve">Montáž panelových těles 3řadých do délky 1140 mm </t>
  </si>
  <si>
    <t>735191905R00</t>
  </si>
  <si>
    <t xml:space="preserve">Odvzdušnění otopných těles </t>
  </si>
  <si>
    <t>735191910R00</t>
  </si>
  <si>
    <t xml:space="preserve">Napuštění vody do otopného systému </t>
  </si>
  <si>
    <t>735291800R00</t>
  </si>
  <si>
    <t xml:space="preserve">Demontáž konzol otopných těles do odpadu </t>
  </si>
  <si>
    <t>48441540R</t>
  </si>
  <si>
    <t>Konzola stěnová jednoduchá</t>
  </si>
  <si>
    <t>sada</t>
  </si>
  <si>
    <t>48441552R</t>
  </si>
  <si>
    <t>Konzola stěnová dvojitá H500</t>
  </si>
  <si>
    <t>48441553R</t>
  </si>
  <si>
    <t>Konzola stěnová dvojitá H600</t>
  </si>
  <si>
    <t>48441554R</t>
  </si>
  <si>
    <t>Konzola stěnová dvojitá H900</t>
  </si>
  <si>
    <t>48460583RZ1</t>
  </si>
  <si>
    <t>Těleso otopné kompaktní 22-500/520 mm typ Compact M - spodní připojení</t>
  </si>
  <si>
    <t>48460603.OR</t>
  </si>
  <si>
    <t>Těleso otopné kompaktní 22-600/600 mm typ Compact M - spodní připojení</t>
  </si>
  <si>
    <t>48460625RZ1</t>
  </si>
  <si>
    <t>Těleso otopné kompaktní 22-900/920 mm typ Compact M - spodní připojení</t>
  </si>
  <si>
    <t>48460977RZ1</t>
  </si>
  <si>
    <t>Těleso otopné multifunkční 33-900/400 mm typ Compact M - spodní připojení</t>
  </si>
  <si>
    <t>998735202R00</t>
  </si>
  <si>
    <t xml:space="preserve">Přesun hmot pro otopná tělesa, výšky do 12 m </t>
  </si>
  <si>
    <t>240071362RZ2</t>
  </si>
  <si>
    <t>Montáž dveřních mřížek - všechny typy oboustranná mřížka</t>
  </si>
  <si>
    <t>310235241R00</t>
  </si>
  <si>
    <t xml:space="preserve">Zazdívka otvorů pl.0,0225 m2 cihlami, tl.zdi 30 cm </t>
  </si>
  <si>
    <t>971033231R00</t>
  </si>
  <si>
    <t xml:space="preserve">Vybourání otv. zeď cihel. 0,0225 m2, tl. 15cm, MVC </t>
  </si>
  <si>
    <t>240080854RZ1</t>
  </si>
  <si>
    <t xml:space="preserve">Izolace tepelná potrubí kruhového do d=200 </t>
  </si>
  <si>
    <t>Montáž tepelné izolace z min.vlny tl.50mm s povrchem z Al na šestihranném pletivu.</t>
  </si>
  <si>
    <t>3,14*0,15*1,20*2*1,10</t>
  </si>
  <si>
    <t>713571119RZ1</t>
  </si>
  <si>
    <t xml:space="preserve">Těsnící ochranná manžeta potrubí D 160 mm </t>
  </si>
  <si>
    <t>pod větrací hlavici - těsnění mezi stávající střechou a podstavou hlavice</t>
  </si>
  <si>
    <t>63153565R</t>
  </si>
  <si>
    <t>Rohož izolační DP 65kg/m3 4000x1000x 50 mm</t>
  </si>
  <si>
    <t>240070229RZ3</t>
  </si>
  <si>
    <t xml:space="preserve">Průchod střešní provedení 1 d 150 </t>
  </si>
  <si>
    <t>montáž ventilační hlavice vč. podkladního plechu</t>
  </si>
  <si>
    <t>240070229RZ4</t>
  </si>
  <si>
    <t xml:space="preserve">Zapravení průchodu střešního d 150 </t>
  </si>
  <si>
    <t>montáž Pz plechu - zajištění stávajícího rušeného otvoru ve střeše</t>
  </si>
  <si>
    <t>764454820RZ1</t>
  </si>
  <si>
    <t xml:space="preserve">Demontáž odvětrávacích hlavic do D 150 mm </t>
  </si>
  <si>
    <t>stávající odvětrání</t>
  </si>
  <si>
    <t>998764203R00</t>
  </si>
  <si>
    <t xml:space="preserve">Přesun hmot pro klempířské konstr., výšky do 24 m </t>
  </si>
  <si>
    <t>767995102R00</t>
  </si>
  <si>
    <t>Výroba a montáž kov. atypických konstr. do 10 kg včetně dodávky</t>
  </si>
  <si>
    <t>kg</t>
  </si>
  <si>
    <t>783222100R00</t>
  </si>
  <si>
    <t xml:space="preserve">Nátěr syntetický kovových konstrukcí dvojnásobný </t>
  </si>
  <si>
    <t>pomocná konstrukce</t>
  </si>
  <si>
    <t>240010331RZ2</t>
  </si>
  <si>
    <t xml:space="preserve">Montáž ventilátorů do kruh.potrubí do d=115 </t>
  </si>
  <si>
    <t>240010331RZ3</t>
  </si>
  <si>
    <t xml:space="preserve">Montáž ventilátorů do kruh.potrubí do d=315 </t>
  </si>
  <si>
    <t>240070149RZ3</t>
  </si>
  <si>
    <t xml:space="preserve">Hlavice samotahová velikost 160 </t>
  </si>
  <si>
    <t>240071102R00</t>
  </si>
  <si>
    <t>Ventil talířový z termoplastů vel. 100 odsávací dodávka a montáž</t>
  </si>
  <si>
    <t>240071102RZ1</t>
  </si>
  <si>
    <t>Ventil talířový z termoplastů vel. 125 odsávací dodávka a montáž</t>
  </si>
  <si>
    <t>240071289R00</t>
  </si>
  <si>
    <t>Zhotovení závěsů pro kruhové a 4hran. potrubí dodávka</t>
  </si>
  <si>
    <t>240071290R00</t>
  </si>
  <si>
    <t xml:space="preserve">Montáž závěsů pro kruhové a 4hran. potrubí </t>
  </si>
  <si>
    <t>240080002R00</t>
  </si>
  <si>
    <t xml:space="preserve">Potrubí kruhové sk. I. PK 120311 do d 140 </t>
  </si>
  <si>
    <t>3,0+3,50+1,50</t>
  </si>
  <si>
    <t>240080003R00</t>
  </si>
  <si>
    <t xml:space="preserve">Potrubí kruhové sk. I. PK 120311 do d 160 </t>
  </si>
  <si>
    <t>2,50+1,20+0,90+1,0</t>
  </si>
  <si>
    <t>1,6+1,20+1,0</t>
  </si>
  <si>
    <t>240080342RZ2</t>
  </si>
  <si>
    <t xml:space="preserve">Trouby ohebné tlumící a tep.izol. do d 100 </t>
  </si>
  <si>
    <t>240080342RZ3</t>
  </si>
  <si>
    <t xml:space="preserve">Trouby ohebné tlumící a tep.izol. do d 125 </t>
  </si>
  <si>
    <t>240080799RZ5</t>
  </si>
  <si>
    <t xml:space="preserve">Kotvení, těsnění, spojovací materiál </t>
  </si>
  <si>
    <t>283550243RZ3</t>
  </si>
  <si>
    <t>Páska samolepicí a těsnící ALU š=50mm/33m</t>
  </si>
  <si>
    <t>42911705RZ3</t>
  </si>
  <si>
    <t>Ventilátor rad.do potrubí d=100, plastový QUADRO SUPER 100</t>
  </si>
  <si>
    <t>42911707RZ3</t>
  </si>
  <si>
    <t>Ventilátor rad.do potrubí d=150, plastový TD 500/150-160 SILENT T IP44</t>
  </si>
  <si>
    <t>Diagonální ventilátory do kruhového potrubí</t>
  </si>
  <si>
    <t>ultra tichý ventilátor s doběhem</t>
  </si>
  <si>
    <t>42971073RZ3</t>
  </si>
  <si>
    <t>Klapka zpětná kruh.dvoukřídlá - d=100</t>
  </si>
  <si>
    <t>42971074RZ3</t>
  </si>
  <si>
    <t>Klapka zpětná kruh.dvoukřídlá - d=150</t>
  </si>
  <si>
    <t>42973050RZ3</t>
  </si>
  <si>
    <t>Mřížka dveřní plast.oboustr. 445x82 - PT 489b</t>
  </si>
  <si>
    <t>barva dle výběru stavebníka</t>
  </si>
  <si>
    <t>42981281R</t>
  </si>
  <si>
    <t>Trouba d 125 délka 1000 mm pozinkovaná</t>
  </si>
  <si>
    <t>(3,0+3,50+1,50)*1,10</t>
  </si>
  <si>
    <t>42981292R</t>
  </si>
  <si>
    <t>Trouba Spiro d 160 délka 1000 mm pozinkovaná</t>
  </si>
  <si>
    <t>(2,50+1,20+0,90+1,0)*1,10</t>
  </si>
  <si>
    <t>(1,6+1,20+1,0)*1,10</t>
  </si>
  <si>
    <t>429822004R</t>
  </si>
  <si>
    <t>Oblouk segmentový 90°, d 150 mm Pz plech</t>
  </si>
  <si>
    <t>429822169RZ3</t>
  </si>
  <si>
    <t>Přechod oboustranný d = 125/150mm, PZ plech</t>
  </si>
  <si>
    <t>429823005R</t>
  </si>
  <si>
    <t>Rozbočka T 90 ° d = 125 mm, d1 =125 mm, Pz plech</t>
  </si>
  <si>
    <t>429823008RZ3</t>
  </si>
  <si>
    <t>Rozbočka T 90 ° d = 150 mm, d1 =125 mm, Pz plech</t>
  </si>
  <si>
    <t>904      R01</t>
  </si>
  <si>
    <t>Hzs-zkoušky v rámci montáž.prací Komplexní vyzkoušení a nastavení VZT</t>
  </si>
  <si>
    <t>h</t>
  </si>
  <si>
    <t>310236241R00</t>
  </si>
  <si>
    <t xml:space="preserve">Zazdívka otvorů pl. 0,09 m2 cihlami, tl. zdi 30 cm </t>
  </si>
  <si>
    <t>50*0,1</t>
  </si>
  <si>
    <t>612423631R00</t>
  </si>
  <si>
    <t xml:space="preserve">Omítka rýh stěn vápenná šířky do 30 cm, štuková </t>
  </si>
  <si>
    <t>30*0,1</t>
  </si>
  <si>
    <t>971038241R00</t>
  </si>
  <si>
    <t xml:space="preserve">Vybourání otvorů cihly duté  0,0225 m2, tl. 30 cm </t>
  </si>
  <si>
    <t>přechod kabelový mezi místnostmi</t>
  </si>
  <si>
    <t>971038351R00</t>
  </si>
  <si>
    <t xml:space="preserve">Vybourání otvorů cihly  pl. 0,09 m2, tl. 45 cm </t>
  </si>
  <si>
    <t>pro RTO</t>
  </si>
  <si>
    <t>973031324R00</t>
  </si>
  <si>
    <t xml:space="preserve">Vysekání kapes zeď cihel. MVC, pl. 0,1m2, hl. 15cm </t>
  </si>
  <si>
    <t>pro krabice</t>
  </si>
  <si>
    <t>974031121R00</t>
  </si>
  <si>
    <t xml:space="preserve">Vysekání rýh ve zdi cihelné 3 x 3 cm </t>
  </si>
  <si>
    <t>menší výseky k přístrojům</t>
  </si>
  <si>
    <t>pro zás : 6</t>
  </si>
  <si>
    <t>pro vyp : 12</t>
  </si>
  <si>
    <t>pro vysoušeč : 6</t>
  </si>
  <si>
    <t>pro regulátory : 9</t>
  </si>
  <si>
    <t>pro ČM 102 : 15</t>
  </si>
  <si>
    <t>974031132R00</t>
  </si>
  <si>
    <t xml:space="preserve">Vysekání rýh ve zdi cihelné 5 x 7 cm </t>
  </si>
  <si>
    <t>Svazky ve zdi do HR</t>
  </si>
  <si>
    <t>přívod : 25</t>
  </si>
  <si>
    <t>větší : 10</t>
  </si>
  <si>
    <t>210010003RT1</t>
  </si>
  <si>
    <t>Trubka ohebná pod omítku, typ 23.. 23 mm včetně dodávky trubky PVC 2323</t>
  </si>
  <si>
    <t>Pro případnou potřebu ochrany vodičů</t>
  </si>
  <si>
    <t>210010301RT1</t>
  </si>
  <si>
    <t>Krabice přístrojová KP, bez zapojení, kruhová včetně dodávky KP 68/2</t>
  </si>
  <si>
    <t>zás : 2</t>
  </si>
  <si>
    <t>vyp : 4</t>
  </si>
  <si>
    <t>vysoušeč : 2</t>
  </si>
  <si>
    <t>pisoáry : 6</t>
  </si>
  <si>
    <t>regulátory : 3</t>
  </si>
  <si>
    <t>pohyb čidla : 6</t>
  </si>
  <si>
    <t>jiné spojovací : 5</t>
  </si>
  <si>
    <t>210100001R00</t>
  </si>
  <si>
    <t xml:space="preserve">Ukončení vodičů v rozvaděči + zapojení do 2,5 mm2 </t>
  </si>
  <si>
    <t>2,5 : 9</t>
  </si>
  <si>
    <t>1,5 : 18</t>
  </si>
  <si>
    <t>210100002R00</t>
  </si>
  <si>
    <t xml:space="preserve">Ukončení vodičů v rozvaděči + zapojení do 6 mm2 </t>
  </si>
  <si>
    <t>přívod : 10</t>
  </si>
  <si>
    <t>SEBT : 6</t>
  </si>
  <si>
    <t>210100003R00</t>
  </si>
  <si>
    <t xml:space="preserve">Ukončení vodičů v rozvaděči + zapojení do 16 mm2 </t>
  </si>
  <si>
    <t>MET</t>
  </si>
  <si>
    <t>210110001RT1</t>
  </si>
  <si>
    <t>Spínač nástěnný jednopól.- řaz. 1, obyč.prostředí včetně dodávky spínače 3553-A01340</t>
  </si>
  <si>
    <t>210110041R00</t>
  </si>
  <si>
    <t>Spínač zapuštěný jednopólový, řazení 1 DEMONTÁŽ</t>
  </si>
  <si>
    <t>210110062R00</t>
  </si>
  <si>
    <t>Mtž čidla pohybové včetně dodávky</t>
  </si>
  <si>
    <t>210110503R00</t>
  </si>
  <si>
    <t xml:space="preserve">Vypínač vačkový vestavný na DIN </t>
  </si>
  <si>
    <t>do RTO HV</t>
  </si>
  <si>
    <t>210111004RZ3</t>
  </si>
  <si>
    <t>zásuvka vestav šroub 3P+N+PE DEMONTÁŽ</t>
  </si>
  <si>
    <t>210111011RT6</t>
  </si>
  <si>
    <t>Zásuvka domovní zapuštěná - provedení 2P+PE včetně dodávky zásuvky a rámečku</t>
  </si>
  <si>
    <t>zás. : 2</t>
  </si>
  <si>
    <t>zás pro vysoušeč jako rezerva : 2</t>
  </si>
  <si>
    <t>210120421R00</t>
  </si>
  <si>
    <t xml:space="preserve">Mtž jistič nn 1pól -63A bez krytu </t>
  </si>
  <si>
    <t>do RTO</t>
  </si>
  <si>
    <t>10A : 2</t>
  </si>
  <si>
    <t>16A : 3</t>
  </si>
  <si>
    <t>2A : 4</t>
  </si>
  <si>
    <t>210120451R00</t>
  </si>
  <si>
    <t xml:space="preserve">Jistič vzduchový 3pólový do 25 A bez krytu </t>
  </si>
  <si>
    <t>do HR</t>
  </si>
  <si>
    <t>210120453R00</t>
  </si>
  <si>
    <t>Jistič vzduchový 3pólový do 25 A ve skříni DEMONTÁŽ</t>
  </si>
  <si>
    <t>demontáž v HR pro nový jistič 16A/3</t>
  </si>
  <si>
    <t>210120823R00</t>
  </si>
  <si>
    <t xml:space="preserve">Chránič proudový čtyřpólový do 40 A </t>
  </si>
  <si>
    <t>210170002R00</t>
  </si>
  <si>
    <t xml:space="preserve">Trafo 1fázové vestavné do 1000 VA, 1prim/1sek. </t>
  </si>
  <si>
    <t>do RTO 24V DC na DIN</t>
  </si>
  <si>
    <t>210190002R00</t>
  </si>
  <si>
    <t>Montáž celoplechových rozvodnic do váhy 50 kg včetně dodávky RTO</t>
  </si>
  <si>
    <t>RTO</t>
  </si>
  <si>
    <t>210190003R00</t>
  </si>
  <si>
    <t xml:space="preserve">Montáž celoplechových rozvodnic do váhy 100 kg </t>
  </si>
  <si>
    <t>Kompletní úprava v rozváděči HR, pro nový jistič pro RTO(včetně popisů aj.)</t>
  </si>
  <si>
    <t>210200013R00</t>
  </si>
  <si>
    <t xml:space="preserve">Svítidlo LED </t>
  </si>
  <si>
    <t>NZ : 8</t>
  </si>
  <si>
    <t>LA : 4</t>
  </si>
  <si>
    <t>LB : 11</t>
  </si>
  <si>
    <t>LC : 11</t>
  </si>
  <si>
    <t>LD : 1</t>
  </si>
  <si>
    <t>21020003RZZ</t>
  </si>
  <si>
    <t>Svítidlo žárovkové .........., stropní DEMONTÁŽ</t>
  </si>
  <si>
    <t>210220003RT3</t>
  </si>
  <si>
    <t>Vedení uzemňovací na povrchu Cu do 50 mm2 včetně dodávky CY 6 mm2</t>
  </si>
  <si>
    <t>sebt</t>
  </si>
  <si>
    <t>210220003RT4</t>
  </si>
  <si>
    <t>Vedení uzemňovací na povrchu Cu do 50 mm2 včetně dodávky CY 16mm2 lano</t>
  </si>
  <si>
    <t>přívod z HR</t>
  </si>
  <si>
    <t>210220321R00</t>
  </si>
  <si>
    <t>Svorka na potrubí ......včetně Cu pásku včetně dodávky svorky + Cu pásku</t>
  </si>
  <si>
    <t>SEBT</t>
  </si>
  <si>
    <t>210230001R00</t>
  </si>
  <si>
    <t xml:space="preserve">Osazení vysoušeče </t>
  </si>
  <si>
    <t>210290001R00</t>
  </si>
  <si>
    <t xml:space="preserve">Výchozí revize elektro </t>
  </si>
  <si>
    <t>VRZ</t>
  </si>
  <si>
    <t>210800023RT4</t>
  </si>
  <si>
    <t>Vodič CYKYLo 3x1,5 mm2 pod omítkou včetně dodávky vodiče CYKYLo 3x1,5</t>
  </si>
  <si>
    <t>J2,J3 : 110</t>
  </si>
  <si>
    <t>J6 : 28</t>
  </si>
  <si>
    <t>J7 : 40</t>
  </si>
  <si>
    <t>J8 : 25</t>
  </si>
  <si>
    <t>J9 : 25</t>
  </si>
  <si>
    <t>nouzové sv : 95</t>
  </si>
  <si>
    <t>prořez : 35</t>
  </si>
  <si>
    <t>210800024RT4</t>
  </si>
  <si>
    <t>Vodič CYKYLo 3x2,5 mm2 pod omítkou včetně dodávky vodiče CYKYLo 3x2,5</t>
  </si>
  <si>
    <t>J1 : 44</t>
  </si>
  <si>
    <t>J4 : 6</t>
  </si>
  <si>
    <t>J5 : 18</t>
  </si>
  <si>
    <t>prořez : 10</t>
  </si>
  <si>
    <t>0</t>
  </si>
  <si>
    <t>210800115RT1</t>
  </si>
  <si>
    <t>Kabel CYKY 750 V 5x1,5 mm2 uložený pod omítkou včetně dodávky kabelu</t>
  </si>
  <si>
    <t>přívody k vZT</t>
  </si>
  <si>
    <t>210800117RT1</t>
  </si>
  <si>
    <t>Kabel CYKY 750 V 5x4 mm2 uložený pod omítkou včetně dodávky kabelu</t>
  </si>
  <si>
    <t>34531735RZ8</t>
  </si>
  <si>
    <t>regulátor pro VZT1</t>
  </si>
  <si>
    <t>34531740RZ9</t>
  </si>
  <si>
    <t>ovládač pro VZT2a,VZT2b</t>
  </si>
  <si>
    <t>34536398RZZ</t>
  </si>
  <si>
    <t>Spínač 32A páčkový 3pólový na DIN</t>
  </si>
  <si>
    <t>RTO HV</t>
  </si>
  <si>
    <t>34561401R</t>
  </si>
  <si>
    <t>Svorka typu WAGO 273-101 5x1,5</t>
  </si>
  <si>
    <t>34814101RZ10</t>
  </si>
  <si>
    <t>Svítidlo LA</t>
  </si>
  <si>
    <t>Včetně recyklačních poplatků + úchytný materiál</t>
  </si>
  <si>
    <t>34814103RZ11</t>
  </si>
  <si>
    <t>Svítidlo LB</t>
  </si>
  <si>
    <t>Včetně recyklačních poplatků a úchytných materiálů.</t>
  </si>
  <si>
    <t>34814104RZ12</t>
  </si>
  <si>
    <t>Svítidlo LC</t>
  </si>
  <si>
    <t>34814105RZ13</t>
  </si>
  <si>
    <t>Svítidlo LD</t>
  </si>
  <si>
    <t>34814106RZ14</t>
  </si>
  <si>
    <t>Svítidlo nouzové</t>
  </si>
  <si>
    <t>357161658RZZ</t>
  </si>
  <si>
    <t>Rozvodnice RTO</t>
  </si>
  <si>
    <t>35822001013R</t>
  </si>
  <si>
    <t>Jistič do 80 A 1 pól. charakteristika B, LTN-10B-1</t>
  </si>
  <si>
    <t>35822001015R</t>
  </si>
  <si>
    <t>Jistič do 80 A 1 pól. charakteristika B, LTN-16B-1</t>
  </si>
  <si>
    <t>35822001034R</t>
  </si>
  <si>
    <t>Jistič do 80 A 1pól. charakteristika C, LTN-2C-1</t>
  </si>
  <si>
    <t>35822002313R</t>
  </si>
  <si>
    <t>Jistič do 80 A 3 pól. charakterist. B, LTN-16B-3</t>
  </si>
  <si>
    <t>35889029.AR</t>
  </si>
  <si>
    <t>Chránič proudový OFI40/4/030   OFI 40</t>
  </si>
  <si>
    <t>37421102RZZ</t>
  </si>
  <si>
    <t>Transformátor 1fázový pro 9ks pisoárů</t>
  </si>
  <si>
    <t>24001000RZ15</t>
  </si>
  <si>
    <t xml:space="preserve">Ústrojí regulační.ventilátorů pro VZT1 </t>
  </si>
  <si>
    <t>24001000RZ16</t>
  </si>
  <si>
    <t xml:space="preserve">Ústrojí regulační.ventilátorů pro VZT2 </t>
  </si>
  <si>
    <t>240010134R00</t>
  </si>
  <si>
    <t xml:space="preserve">Ventilátor universální typ UV, velikost UV 1 </t>
  </si>
  <si>
    <t>VZT1, VZT2a, VZT2b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</si>
</sst>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9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5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3" fontId="0" fillId="0" borderId="0" xfId="0" applyNumberFormat="1"/>
    <xf numFmtId="3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3" fontId="7" fillId="5" borderId="28" xfId="0" applyNumberFormat="1" applyFont="1" applyFill="1" applyBorder="1" applyAlignment="1">
      <alignment vertical="center"/>
    </xf>
    <xf numFmtId="3" fontId="7" fillId="5" borderId="29" xfId="0" applyNumberFormat="1" applyFont="1" applyFill="1" applyBorder="1" applyAlignment="1">
      <alignment vertical="center" wrapText="1"/>
    </xf>
    <xf numFmtId="3" fontId="10" fillId="5" borderId="30" xfId="0" applyNumberFormat="1" applyFont="1" applyFill="1" applyBorder="1" applyAlignment="1">
      <alignment horizontal="center" vertical="center" wrapText="1" shrinkToFit="1"/>
    </xf>
    <xf numFmtId="3" fontId="7" fillId="5" borderId="28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3" fontId="0" fillId="0" borderId="31" xfId="0" applyNumberFormat="1" applyBorder="1" applyAlignment="1">
      <alignment vertical="center"/>
    </xf>
    <xf numFmtId="3" fontId="0" fillId="0" borderId="32" xfId="0" applyNumberFormat="1" applyBorder="1" applyAlignment="1">
      <alignment vertical="center" wrapText="1"/>
    </xf>
    <xf numFmtId="3" fontId="3" fillId="0" borderId="32" xfId="0" applyNumberFormat="1" applyFont="1" applyBorder="1" applyAlignment="1">
      <alignment horizontal="right" vertical="center" wrapText="1" shrinkToFit="1"/>
    </xf>
    <xf numFmtId="3" fontId="3" fillId="0" borderId="32" xfId="0" applyNumberFormat="1" applyFont="1" applyBorder="1" applyAlignment="1">
      <alignment horizontal="right" vertical="center" shrinkToFit="1"/>
    </xf>
    <xf numFmtId="3" fontId="0" fillId="0" borderId="32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3" fontId="5" fillId="0" borderId="31" xfId="0" applyNumberFormat="1" applyFont="1" applyBorder="1" applyAlignment="1">
      <alignment vertical="center"/>
    </xf>
    <xf numFmtId="3" fontId="5" fillId="0" borderId="32" xfId="0" applyNumberFormat="1" applyFont="1" applyBorder="1" applyAlignment="1">
      <alignment vertical="center" wrapText="1"/>
    </xf>
    <xf numFmtId="3" fontId="5" fillId="0" borderId="32" xfId="0" applyNumberFormat="1" applyFont="1" applyBorder="1" applyAlignment="1">
      <alignment vertical="center" wrapText="1" shrinkToFit="1"/>
    </xf>
    <xf numFmtId="3" fontId="5" fillId="0" borderId="32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3" fontId="0" fillId="0" borderId="31" xfId="0" applyNumberFormat="1" applyBorder="1" applyAlignment="1">
      <alignment horizontal="left" vertical="center"/>
    </xf>
    <xf numFmtId="3" fontId="0" fillId="0" borderId="32" xfId="0" applyNumberFormat="1" applyBorder="1" applyAlignment="1">
      <alignment vertical="center" wrapText="1" shrinkToFit="1"/>
    </xf>
    <xf numFmtId="3" fontId="0" fillId="3" borderId="34" xfId="0" applyNumberFormat="1" applyFill="1" applyBorder="1" applyAlignment="1">
      <alignment vertical="center"/>
    </xf>
    <xf numFmtId="3" fontId="0" fillId="3" borderId="35" xfId="0" applyNumberFormat="1" applyFill="1" applyBorder="1" applyAlignment="1">
      <alignment vertical="center"/>
    </xf>
    <xf numFmtId="3" fontId="15" fillId="3" borderId="35" xfId="0" applyNumberFormat="1" applyFont="1" applyFill="1" applyBorder="1" applyAlignment="1">
      <alignment vertical="center" wrapText="1" shrinkToFit="1"/>
    </xf>
    <xf numFmtId="3" fontId="15" fillId="3" borderId="35" xfId="0" applyNumberFormat="1" applyFont="1" applyFill="1" applyBorder="1" applyAlignment="1">
      <alignment vertical="center" shrinkToFit="1"/>
    </xf>
    <xf numFmtId="3" fontId="0" fillId="3" borderId="36" xfId="0" applyNumberFormat="1" applyFill="1" applyBorder="1" applyAlignment="1">
      <alignment vertical="center" shrinkToFit="1"/>
    </xf>
    <xf numFmtId="3" fontId="0" fillId="3" borderId="36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6" fillId="5" borderId="28" xfId="0" applyFont="1" applyFill="1" applyBorder="1" applyAlignment="1">
      <alignment horizontal="center" vertical="center" wrapText="1"/>
    </xf>
    <xf numFmtId="0" fontId="16" fillId="5" borderId="29" xfId="0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3" fontId="3" fillId="0" borderId="33" xfId="0" applyNumberFormat="1" applyFont="1" applyBorder="1" applyAlignment="1">
      <alignment vertical="center"/>
    </xf>
    <xf numFmtId="3" fontId="3" fillId="3" borderId="36" xfId="0" applyNumberFormat="1" applyFont="1" applyFill="1" applyBorder="1" applyAlignment="1">
      <alignment vertical="center"/>
    </xf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6" xfId="0" applyNumberFormat="1" applyFont="1" applyFill="1" applyBorder="1" applyAlignment="1">
      <alignment horizontal="center" vertical="center"/>
    </xf>
    <xf numFmtId="4" fontId="3" fillId="3" borderId="36" xfId="0" applyNumberFormat="1" applyFont="1" applyFill="1" applyBorder="1" applyAlignment="1">
      <alignment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4" fontId="17" fillId="0" borderId="0" xfId="0" applyNumberFormat="1" applyFont="1" applyBorder="1" applyAlignment="1">
      <alignment vertical="top" shrinkToFit="1"/>
    </xf>
    <xf numFmtId="0" fontId="18" fillId="0" borderId="0" xfId="0" applyFont="1" applyBorder="1" applyAlignment="1">
      <alignment horizontal="center" vertical="top" shrinkToFit="1"/>
    </xf>
    <xf numFmtId="164" fontId="18" fillId="0" borderId="0" xfId="0" applyNumberFormat="1" applyFont="1" applyBorder="1" applyAlignment="1">
      <alignment vertical="top" shrinkToFit="1"/>
    </xf>
    <xf numFmtId="4" fontId="18" fillId="0" borderId="0" xfId="0" applyNumberFormat="1" applyFont="1" applyBorder="1" applyAlignment="1">
      <alignment vertical="top" shrinkToFit="1"/>
    </xf>
    <xf numFmtId="164" fontId="19" fillId="0" borderId="0" xfId="0" applyNumberFormat="1" applyFont="1" applyBorder="1" applyAlignment="1">
      <alignment horizontal="center" vertical="top" wrapText="1" shrinkToFit="1"/>
    </xf>
    <xf numFmtId="164" fontId="19" fillId="0" borderId="0" xfId="0" applyNumberFormat="1" applyFont="1" applyBorder="1" applyAlignment="1">
      <alignment vertical="top" wrapText="1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4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7" xfId="0" applyNumberFormat="1" applyFont="1" applyFill="1" applyBorder="1" applyAlignment="1">
      <alignment vertical="top" shrinkToFit="1"/>
    </xf>
    <xf numFmtId="0" fontId="17" fillId="0" borderId="38" xfId="0" applyFont="1" applyBorder="1" applyAlignment="1">
      <alignment vertical="top"/>
    </xf>
    <xf numFmtId="49" fontId="17" fillId="0" borderId="39" xfId="0" applyNumberFormat="1" applyFont="1" applyBorder="1" applyAlignment="1">
      <alignment vertical="top"/>
    </xf>
    <xf numFmtId="0" fontId="17" fillId="0" borderId="39" xfId="0" applyFont="1" applyBorder="1" applyAlignment="1">
      <alignment horizontal="center" vertical="top" shrinkToFit="1"/>
    </xf>
    <xf numFmtId="164" fontId="17" fillId="0" borderId="39" xfId="0" applyNumberFormat="1" applyFont="1" applyBorder="1" applyAlignment="1">
      <alignment vertical="top" shrinkToFit="1"/>
    </xf>
    <xf numFmtId="4" fontId="17" fillId="4" borderId="39" xfId="0" applyNumberFormat="1" applyFont="1" applyFill="1" applyBorder="1" applyAlignment="1" applyProtection="1">
      <alignment vertical="top" shrinkToFit="1"/>
      <protection locked="0"/>
    </xf>
    <xf numFmtId="4" fontId="17" fillId="0" borderId="39" xfId="0" applyNumberFormat="1" applyFont="1" applyBorder="1" applyAlignment="1">
      <alignment vertical="top" shrinkToFit="1"/>
    </xf>
    <xf numFmtId="4" fontId="17" fillId="0" borderId="40" xfId="0" applyNumberFormat="1" applyFont="1" applyBorder="1" applyAlignment="1">
      <alignment vertical="top" shrinkToFit="1"/>
    </xf>
    <xf numFmtId="0" fontId="20" fillId="0" borderId="0" xfId="0" applyNumberFormat="1" applyFont="1" applyAlignment="1">
      <alignment wrapText="1"/>
    </xf>
    <xf numFmtId="0" fontId="18" fillId="0" borderId="18" xfId="0" applyNumberFormat="1" applyFont="1" applyBorder="1" applyAlignment="1">
      <alignment vertical="top" wrapText="1"/>
    </xf>
    <xf numFmtId="0" fontId="18" fillId="0" borderId="0" xfId="0" applyNumberFormat="1" applyFont="1" applyBorder="1" applyAlignment="1">
      <alignment vertical="top" wrapText="1"/>
    </xf>
    <xf numFmtId="4" fontId="5" fillId="3" borderId="22" xfId="0" applyNumberFormat="1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horizontal="left" vertical="top" wrapText="1"/>
    </xf>
    <xf numFmtId="49" fontId="17" fillId="0" borderId="39" xfId="0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horizontal="left" vertical="top" wrapText="1"/>
    </xf>
    <xf numFmtId="49" fontId="18" fillId="0" borderId="0" xfId="0" applyNumberFormat="1" applyFont="1" applyBorder="1" applyAlignment="1">
      <alignment horizontal="left" vertical="top" wrapText="1"/>
    </xf>
    <xf numFmtId="0" fontId="18" fillId="0" borderId="0" xfId="0" applyNumberFormat="1" applyFont="1" applyBorder="1" applyAlignment="1">
      <alignment horizontal="left" vertical="top" wrapText="1"/>
    </xf>
    <xf numFmtId="164" fontId="19" fillId="0" borderId="0" xfId="0" quotePrefix="1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17" fillId="0" borderId="41" xfId="0" applyFont="1" applyBorder="1" applyAlignment="1">
      <alignment vertical="top"/>
    </xf>
    <xf numFmtId="49" fontId="17" fillId="0" borderId="42" xfId="0" applyNumberFormat="1" applyFont="1" applyBorder="1" applyAlignment="1">
      <alignment vertical="top"/>
    </xf>
    <xf numFmtId="0" fontId="17" fillId="0" borderId="42" xfId="0" applyFont="1" applyBorder="1" applyAlignment="1">
      <alignment horizontal="center" vertical="top" shrinkToFit="1"/>
    </xf>
    <xf numFmtId="164" fontId="17" fillId="0" borderId="42" xfId="0" applyNumberFormat="1" applyFont="1" applyBorder="1" applyAlignment="1">
      <alignment vertical="top" shrinkToFit="1"/>
    </xf>
    <xf numFmtId="4" fontId="17" fillId="4" borderId="42" xfId="0" applyNumberFormat="1" applyFont="1" applyFill="1" applyBorder="1" applyAlignment="1" applyProtection="1">
      <alignment vertical="top" shrinkToFit="1"/>
      <protection locked="0"/>
    </xf>
    <xf numFmtId="4" fontId="17" fillId="0" borderId="42" xfId="0" applyNumberFormat="1" applyFont="1" applyBorder="1" applyAlignment="1">
      <alignment vertical="top" shrinkToFit="1"/>
    </xf>
    <xf numFmtId="4" fontId="17" fillId="0" borderId="43" xfId="0" applyNumberFormat="1" applyFont="1" applyBorder="1" applyAlignment="1">
      <alignment vertical="top" shrinkToFit="1"/>
    </xf>
    <xf numFmtId="49" fontId="17" fillId="0" borderId="42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novP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6" t="s">
        <v>39</v>
      </c>
      <c r="B2" s="76"/>
      <c r="C2" s="76"/>
      <c r="D2" s="76"/>
      <c r="E2" s="76"/>
      <c r="F2" s="76"/>
      <c r="G2" s="76"/>
    </row>
  </sheetData>
  <sheetProtection algorithmName="SHA-512" hashValue="UVgShEIc4BCwY4rS/sTUzG+wGkp4cuqFNq7tQmWwb6WfuBf76p09UT9DL+C/iwdgXKYf55tXcGAAVYfuaQ3MoA==" saltValue="ZM9uuemvpUYFNOPkUqO4iw==" spinCount="100000" sheet="1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80" customWidth="1"/>
    <col min="3" max="3" width="63.28515625" style="18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00" t="s">
        <v>136</v>
      </c>
      <c r="B1" s="200"/>
      <c r="C1" s="200"/>
      <c r="D1" s="200"/>
      <c r="E1" s="200"/>
      <c r="F1" s="200"/>
      <c r="G1" s="200"/>
      <c r="AG1" t="s">
        <v>137</v>
      </c>
    </row>
    <row r="2" spans="1:60" ht="24.95" customHeight="1" x14ac:dyDescent="0.2">
      <c r="A2" s="201" t="s">
        <v>7</v>
      </c>
      <c r="B2" s="49" t="s">
        <v>43</v>
      </c>
      <c r="C2" s="204" t="s">
        <v>44</v>
      </c>
      <c r="D2" s="202"/>
      <c r="E2" s="202"/>
      <c r="F2" s="202"/>
      <c r="G2" s="203"/>
      <c r="AG2" t="s">
        <v>138</v>
      </c>
    </row>
    <row r="3" spans="1:60" ht="24.95" customHeight="1" x14ac:dyDescent="0.2">
      <c r="A3" s="201" t="s">
        <v>8</v>
      </c>
      <c r="B3" s="49" t="s">
        <v>52</v>
      </c>
      <c r="C3" s="204" t="s">
        <v>53</v>
      </c>
      <c r="D3" s="202"/>
      <c r="E3" s="202"/>
      <c r="F3" s="202"/>
      <c r="G3" s="203"/>
      <c r="AC3" s="180" t="s">
        <v>138</v>
      </c>
      <c r="AG3" t="s">
        <v>139</v>
      </c>
    </row>
    <row r="4" spans="1:60" ht="24.95" customHeight="1" x14ac:dyDescent="0.2">
      <c r="A4" s="205" t="s">
        <v>9</v>
      </c>
      <c r="B4" s="206" t="s">
        <v>63</v>
      </c>
      <c r="C4" s="207" t="s">
        <v>64</v>
      </c>
      <c r="D4" s="208"/>
      <c r="E4" s="208"/>
      <c r="F4" s="208"/>
      <c r="G4" s="209"/>
      <c r="AG4" t="s">
        <v>140</v>
      </c>
    </row>
    <row r="5" spans="1:60" x14ac:dyDescent="0.2">
      <c r="D5" s="10"/>
    </row>
    <row r="6" spans="1:60" ht="38.25" x14ac:dyDescent="0.2">
      <c r="A6" s="211" t="s">
        <v>141</v>
      </c>
      <c r="B6" s="213" t="s">
        <v>142</v>
      </c>
      <c r="C6" s="213" t="s">
        <v>143</v>
      </c>
      <c r="D6" s="212" t="s">
        <v>144</v>
      </c>
      <c r="E6" s="211" t="s">
        <v>145</v>
      </c>
      <c r="F6" s="210" t="s">
        <v>146</v>
      </c>
      <c r="G6" s="211" t="s">
        <v>29</v>
      </c>
      <c r="H6" s="214" t="s">
        <v>30</v>
      </c>
      <c r="I6" s="214" t="s">
        <v>147</v>
      </c>
      <c r="J6" s="214" t="s">
        <v>31</v>
      </c>
      <c r="K6" s="214" t="s">
        <v>148</v>
      </c>
      <c r="L6" s="214" t="s">
        <v>149</v>
      </c>
      <c r="M6" s="214" t="s">
        <v>150</v>
      </c>
      <c r="N6" s="214" t="s">
        <v>151</v>
      </c>
      <c r="O6" s="214" t="s">
        <v>152</v>
      </c>
      <c r="P6" s="214" t="s">
        <v>153</v>
      </c>
      <c r="Q6" s="214" t="s">
        <v>154</v>
      </c>
      <c r="R6" s="214" t="s">
        <v>155</v>
      </c>
      <c r="S6" s="214" t="s">
        <v>156</v>
      </c>
      <c r="T6" s="214" t="s">
        <v>157</v>
      </c>
      <c r="U6" s="214" t="s">
        <v>158</v>
      </c>
      <c r="V6" s="214" t="s">
        <v>159</v>
      </c>
      <c r="W6" s="214" t="s">
        <v>160</v>
      </c>
      <c r="X6" s="214" t="s">
        <v>161</v>
      </c>
    </row>
    <row r="7" spans="1:60" hidden="1" x14ac:dyDescent="0.2">
      <c r="A7" s="3"/>
      <c r="B7" s="4"/>
      <c r="C7" s="4"/>
      <c r="D7" s="6"/>
      <c r="E7" s="216"/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7"/>
      <c r="R7" s="217"/>
      <c r="S7" s="217"/>
      <c r="T7" s="217"/>
      <c r="U7" s="217"/>
      <c r="V7" s="217"/>
      <c r="W7" s="217"/>
      <c r="X7" s="217"/>
    </row>
    <row r="8" spans="1:60" x14ac:dyDescent="0.2">
      <c r="A8" s="231" t="s">
        <v>162</v>
      </c>
      <c r="B8" s="232" t="s">
        <v>54</v>
      </c>
      <c r="C8" s="248" t="s">
        <v>72</v>
      </c>
      <c r="D8" s="233"/>
      <c r="E8" s="234"/>
      <c r="F8" s="235"/>
      <c r="G8" s="235">
        <f>SUMIF(AG9:AG9,"&lt;&gt;NOR",G9:G9)</f>
        <v>0</v>
      </c>
      <c r="H8" s="235"/>
      <c r="I8" s="235">
        <f>SUM(I9:I9)</f>
        <v>0</v>
      </c>
      <c r="J8" s="235"/>
      <c r="K8" s="235">
        <f>SUM(K9:K9)</f>
        <v>0</v>
      </c>
      <c r="L8" s="235"/>
      <c r="M8" s="235">
        <f>SUM(M9:M9)</f>
        <v>0</v>
      </c>
      <c r="N8" s="235"/>
      <c r="O8" s="235">
        <f>SUM(O9:O9)</f>
        <v>0</v>
      </c>
      <c r="P8" s="235"/>
      <c r="Q8" s="235">
        <f>SUM(Q9:Q9)</f>
        <v>0</v>
      </c>
      <c r="R8" s="235"/>
      <c r="S8" s="235"/>
      <c r="T8" s="236"/>
      <c r="U8" s="230"/>
      <c r="V8" s="230">
        <f>SUM(V9:V9)</f>
        <v>0</v>
      </c>
      <c r="W8" s="230"/>
      <c r="X8" s="230"/>
      <c r="AG8" t="s">
        <v>163</v>
      </c>
    </row>
    <row r="9" spans="1:60" outlineLevel="1" x14ac:dyDescent="0.2">
      <c r="A9" s="257">
        <v>1</v>
      </c>
      <c r="B9" s="258" t="s">
        <v>999</v>
      </c>
      <c r="C9" s="264" t="s">
        <v>1000</v>
      </c>
      <c r="D9" s="259" t="s">
        <v>246</v>
      </c>
      <c r="E9" s="260">
        <v>6</v>
      </c>
      <c r="F9" s="261"/>
      <c r="G9" s="262">
        <f>ROUND(E9*F9,2)</f>
        <v>0</v>
      </c>
      <c r="H9" s="261"/>
      <c r="I9" s="262">
        <f>ROUND(E9*H9,2)</f>
        <v>0</v>
      </c>
      <c r="J9" s="261"/>
      <c r="K9" s="262">
        <f>ROUND(E9*J9,2)</f>
        <v>0</v>
      </c>
      <c r="L9" s="262">
        <v>21</v>
      </c>
      <c r="M9" s="262">
        <f>G9*(1+L9/100)</f>
        <v>0</v>
      </c>
      <c r="N9" s="262">
        <v>0</v>
      </c>
      <c r="O9" s="262">
        <f>ROUND(E9*N9,2)</f>
        <v>0</v>
      </c>
      <c r="P9" s="262">
        <v>0</v>
      </c>
      <c r="Q9" s="262">
        <f>ROUND(E9*P9,2)</f>
        <v>0</v>
      </c>
      <c r="R9" s="262"/>
      <c r="S9" s="262" t="s">
        <v>189</v>
      </c>
      <c r="T9" s="263" t="s">
        <v>168</v>
      </c>
      <c r="U9" s="224">
        <v>0</v>
      </c>
      <c r="V9" s="224">
        <f>ROUND(E9*U9,2)</f>
        <v>0</v>
      </c>
      <c r="W9" s="224"/>
      <c r="X9" s="224" t="s">
        <v>190</v>
      </c>
      <c r="Y9" s="215"/>
      <c r="Z9" s="215"/>
      <c r="AA9" s="215"/>
      <c r="AB9" s="215"/>
      <c r="AC9" s="215"/>
      <c r="AD9" s="215"/>
      <c r="AE9" s="215"/>
      <c r="AF9" s="215"/>
      <c r="AG9" s="215" t="s">
        <v>191</v>
      </c>
      <c r="AH9" s="215"/>
      <c r="AI9" s="215"/>
      <c r="AJ9" s="215"/>
      <c r="AK9" s="215"/>
      <c r="AL9" s="215"/>
      <c r="AM9" s="215"/>
      <c r="AN9" s="215"/>
      <c r="AO9" s="215"/>
      <c r="AP9" s="215"/>
      <c r="AQ9" s="215"/>
      <c r="AR9" s="215"/>
      <c r="AS9" s="215"/>
      <c r="AT9" s="215"/>
      <c r="AU9" s="215"/>
      <c r="AV9" s="215"/>
      <c r="AW9" s="215"/>
      <c r="AX9" s="215"/>
      <c r="AY9" s="215"/>
      <c r="AZ9" s="215"/>
      <c r="BA9" s="215"/>
      <c r="BB9" s="215"/>
      <c r="BC9" s="215"/>
      <c r="BD9" s="215"/>
      <c r="BE9" s="215"/>
      <c r="BF9" s="215"/>
      <c r="BG9" s="215"/>
      <c r="BH9" s="215"/>
    </row>
    <row r="10" spans="1:60" x14ac:dyDescent="0.2">
      <c r="A10" s="231" t="s">
        <v>162</v>
      </c>
      <c r="B10" s="232" t="s">
        <v>55</v>
      </c>
      <c r="C10" s="248" t="s">
        <v>73</v>
      </c>
      <c r="D10" s="233"/>
      <c r="E10" s="234"/>
      <c r="F10" s="235"/>
      <c r="G10" s="235">
        <f>SUMIF(AG11:AG11,"&lt;&gt;NOR",G11:G11)</f>
        <v>0</v>
      </c>
      <c r="H10" s="235"/>
      <c r="I10" s="235">
        <f>SUM(I11:I11)</f>
        <v>0</v>
      </c>
      <c r="J10" s="235"/>
      <c r="K10" s="235">
        <f>SUM(K11:K11)</f>
        <v>0</v>
      </c>
      <c r="L10" s="235"/>
      <c r="M10" s="235">
        <f>SUM(M11:M11)</f>
        <v>0</v>
      </c>
      <c r="N10" s="235"/>
      <c r="O10" s="235">
        <f>SUM(O11:O11)</f>
        <v>0.09</v>
      </c>
      <c r="P10" s="235"/>
      <c r="Q10" s="235">
        <f>SUM(Q11:Q11)</f>
        <v>0</v>
      </c>
      <c r="R10" s="235"/>
      <c r="S10" s="235"/>
      <c r="T10" s="236"/>
      <c r="U10" s="230"/>
      <c r="V10" s="230">
        <f>SUM(V11:V11)</f>
        <v>0.96</v>
      </c>
      <c r="W10" s="230"/>
      <c r="X10" s="230"/>
      <c r="AG10" t="s">
        <v>163</v>
      </c>
    </row>
    <row r="11" spans="1:60" outlineLevel="1" x14ac:dyDescent="0.2">
      <c r="A11" s="257">
        <v>2</v>
      </c>
      <c r="B11" s="258" t="s">
        <v>1001</v>
      </c>
      <c r="C11" s="264" t="s">
        <v>1002</v>
      </c>
      <c r="D11" s="259" t="s">
        <v>246</v>
      </c>
      <c r="E11" s="260">
        <v>6</v>
      </c>
      <c r="F11" s="261"/>
      <c r="G11" s="262">
        <f>ROUND(E11*F11,2)</f>
        <v>0</v>
      </c>
      <c r="H11" s="261"/>
      <c r="I11" s="262">
        <f>ROUND(E11*H11,2)</f>
        <v>0</v>
      </c>
      <c r="J11" s="261"/>
      <c r="K11" s="262">
        <f>ROUND(E11*J11,2)</f>
        <v>0</v>
      </c>
      <c r="L11" s="262">
        <v>21</v>
      </c>
      <c r="M11" s="262">
        <f>G11*(1+L11/100)</f>
        <v>0</v>
      </c>
      <c r="N11" s="262">
        <v>1.469E-2</v>
      </c>
      <c r="O11" s="262">
        <f>ROUND(E11*N11,2)</f>
        <v>0.09</v>
      </c>
      <c r="P11" s="262">
        <v>0</v>
      </c>
      <c r="Q11" s="262">
        <f>ROUND(E11*P11,2)</f>
        <v>0</v>
      </c>
      <c r="R11" s="262"/>
      <c r="S11" s="262" t="s">
        <v>167</v>
      </c>
      <c r="T11" s="263" t="s">
        <v>168</v>
      </c>
      <c r="U11" s="224">
        <v>0.16</v>
      </c>
      <c r="V11" s="224">
        <f>ROUND(E11*U11,2)</f>
        <v>0.96</v>
      </c>
      <c r="W11" s="224"/>
      <c r="X11" s="224" t="s">
        <v>190</v>
      </c>
      <c r="Y11" s="215"/>
      <c r="Z11" s="215"/>
      <c r="AA11" s="215"/>
      <c r="AB11" s="215"/>
      <c r="AC11" s="215"/>
      <c r="AD11" s="215"/>
      <c r="AE11" s="215"/>
      <c r="AF11" s="215"/>
      <c r="AG11" s="215" t="s">
        <v>191</v>
      </c>
      <c r="AH11" s="215"/>
      <c r="AI11" s="215"/>
      <c r="AJ11" s="215"/>
      <c r="AK11" s="215"/>
      <c r="AL11" s="215"/>
      <c r="AM11" s="215"/>
      <c r="AN11" s="215"/>
      <c r="AO11" s="215"/>
      <c r="AP11" s="215"/>
      <c r="AQ11" s="215"/>
      <c r="AR11" s="215"/>
      <c r="AS11" s="215"/>
      <c r="AT11" s="215"/>
      <c r="AU11" s="215"/>
      <c r="AV11" s="215"/>
      <c r="AW11" s="215"/>
      <c r="AX11" s="215"/>
      <c r="AY11" s="215"/>
      <c r="AZ11" s="215"/>
      <c r="BA11" s="215"/>
      <c r="BB11" s="215"/>
      <c r="BC11" s="215"/>
      <c r="BD11" s="215"/>
      <c r="BE11" s="215"/>
      <c r="BF11" s="215"/>
      <c r="BG11" s="215"/>
      <c r="BH11" s="215"/>
    </row>
    <row r="12" spans="1:60" x14ac:dyDescent="0.2">
      <c r="A12" s="231" t="s">
        <v>162</v>
      </c>
      <c r="B12" s="232" t="s">
        <v>87</v>
      </c>
      <c r="C12" s="248" t="s">
        <v>88</v>
      </c>
      <c r="D12" s="233"/>
      <c r="E12" s="234"/>
      <c r="F12" s="235"/>
      <c r="G12" s="235">
        <f>SUMIF(AG13:AG13,"&lt;&gt;NOR",G13:G13)</f>
        <v>0</v>
      </c>
      <c r="H12" s="235"/>
      <c r="I12" s="235">
        <f>SUM(I13:I13)</f>
        <v>0</v>
      </c>
      <c r="J12" s="235"/>
      <c r="K12" s="235">
        <f>SUM(K13:K13)</f>
        <v>0</v>
      </c>
      <c r="L12" s="235"/>
      <c r="M12" s="235">
        <f>SUM(M13:M13)</f>
        <v>0</v>
      </c>
      <c r="N12" s="235"/>
      <c r="O12" s="235">
        <f>SUM(O13:O13)</f>
        <v>0</v>
      </c>
      <c r="P12" s="235"/>
      <c r="Q12" s="235">
        <f>SUM(Q13:Q13)</f>
        <v>0.02</v>
      </c>
      <c r="R12" s="235"/>
      <c r="S12" s="235"/>
      <c r="T12" s="236"/>
      <c r="U12" s="230"/>
      <c r="V12" s="230">
        <f>SUM(V13:V13)</f>
        <v>0.96</v>
      </c>
      <c r="W12" s="230"/>
      <c r="X12" s="230"/>
      <c r="AG12" t="s">
        <v>163</v>
      </c>
    </row>
    <row r="13" spans="1:60" outlineLevel="1" x14ac:dyDescent="0.2">
      <c r="A13" s="257">
        <v>3</v>
      </c>
      <c r="B13" s="258" t="s">
        <v>1003</v>
      </c>
      <c r="C13" s="264" t="s">
        <v>1004</v>
      </c>
      <c r="D13" s="259" t="s">
        <v>246</v>
      </c>
      <c r="E13" s="260">
        <v>6</v>
      </c>
      <c r="F13" s="261"/>
      <c r="G13" s="262">
        <f>ROUND(E13*F13,2)</f>
        <v>0</v>
      </c>
      <c r="H13" s="261"/>
      <c r="I13" s="262">
        <f>ROUND(E13*H13,2)</f>
        <v>0</v>
      </c>
      <c r="J13" s="261"/>
      <c r="K13" s="262">
        <f>ROUND(E13*J13,2)</f>
        <v>0</v>
      </c>
      <c r="L13" s="262">
        <v>21</v>
      </c>
      <c r="M13" s="262">
        <f>G13*(1+L13/100)</f>
        <v>0</v>
      </c>
      <c r="N13" s="262">
        <v>0</v>
      </c>
      <c r="O13" s="262">
        <f>ROUND(E13*N13,2)</f>
        <v>0</v>
      </c>
      <c r="P13" s="262">
        <v>4.0000000000000001E-3</v>
      </c>
      <c r="Q13" s="262">
        <f>ROUND(E13*P13,2)</f>
        <v>0.02</v>
      </c>
      <c r="R13" s="262"/>
      <c r="S13" s="262" t="s">
        <v>167</v>
      </c>
      <c r="T13" s="263" t="s">
        <v>168</v>
      </c>
      <c r="U13" s="224">
        <v>0.16</v>
      </c>
      <c r="V13" s="224">
        <f>ROUND(E13*U13,2)</f>
        <v>0.96</v>
      </c>
      <c r="W13" s="224"/>
      <c r="X13" s="224" t="s">
        <v>190</v>
      </c>
      <c r="Y13" s="215"/>
      <c r="Z13" s="215"/>
      <c r="AA13" s="215"/>
      <c r="AB13" s="215"/>
      <c r="AC13" s="215"/>
      <c r="AD13" s="215"/>
      <c r="AE13" s="215"/>
      <c r="AF13" s="215"/>
      <c r="AG13" s="215" t="s">
        <v>191</v>
      </c>
      <c r="AH13" s="215"/>
      <c r="AI13" s="215"/>
      <c r="AJ13" s="215"/>
      <c r="AK13" s="215"/>
      <c r="AL13" s="215"/>
      <c r="AM13" s="215"/>
      <c r="AN13" s="215"/>
      <c r="AO13" s="215"/>
      <c r="AP13" s="215"/>
      <c r="AQ13" s="215"/>
      <c r="AR13" s="215"/>
      <c r="AS13" s="215"/>
      <c r="AT13" s="215"/>
      <c r="AU13" s="215"/>
      <c r="AV13" s="215"/>
      <c r="AW13" s="215"/>
      <c r="AX13" s="215"/>
      <c r="AY13" s="215"/>
      <c r="AZ13" s="215"/>
      <c r="BA13" s="215"/>
      <c r="BB13" s="215"/>
      <c r="BC13" s="215"/>
      <c r="BD13" s="215"/>
      <c r="BE13" s="215"/>
      <c r="BF13" s="215"/>
      <c r="BG13" s="215"/>
      <c r="BH13" s="215"/>
    </row>
    <row r="14" spans="1:60" x14ac:dyDescent="0.2">
      <c r="A14" s="231" t="s">
        <v>162</v>
      </c>
      <c r="B14" s="232" t="s">
        <v>89</v>
      </c>
      <c r="C14" s="248" t="s">
        <v>90</v>
      </c>
      <c r="D14" s="233"/>
      <c r="E14" s="234"/>
      <c r="F14" s="235"/>
      <c r="G14" s="235">
        <f>SUMIF(AG15:AG15,"&lt;&gt;NOR",G15:G15)</f>
        <v>0</v>
      </c>
      <c r="H14" s="235"/>
      <c r="I14" s="235">
        <f>SUM(I15:I15)</f>
        <v>0</v>
      </c>
      <c r="J14" s="235"/>
      <c r="K14" s="235">
        <f>SUM(K15:K15)</f>
        <v>0</v>
      </c>
      <c r="L14" s="235"/>
      <c r="M14" s="235">
        <f>SUM(M15:M15)</f>
        <v>0</v>
      </c>
      <c r="N14" s="235"/>
      <c r="O14" s="235">
        <f>SUM(O15:O15)</f>
        <v>0</v>
      </c>
      <c r="P14" s="235"/>
      <c r="Q14" s="235">
        <f>SUM(Q15:Q15)</f>
        <v>0</v>
      </c>
      <c r="R14" s="235"/>
      <c r="S14" s="235"/>
      <c r="T14" s="236"/>
      <c r="U14" s="230"/>
      <c r="V14" s="230">
        <f>SUM(V15:V15)</f>
        <v>0.08</v>
      </c>
      <c r="W14" s="230"/>
      <c r="X14" s="230"/>
      <c r="AG14" t="s">
        <v>163</v>
      </c>
    </row>
    <row r="15" spans="1:60" outlineLevel="1" x14ac:dyDescent="0.2">
      <c r="A15" s="257">
        <v>4</v>
      </c>
      <c r="B15" s="258" t="s">
        <v>445</v>
      </c>
      <c r="C15" s="264" t="s">
        <v>446</v>
      </c>
      <c r="D15" s="259" t="s">
        <v>255</v>
      </c>
      <c r="E15" s="260">
        <v>8.8139999999999996E-2</v>
      </c>
      <c r="F15" s="261"/>
      <c r="G15" s="262">
        <f>ROUND(E15*F15,2)</f>
        <v>0</v>
      </c>
      <c r="H15" s="261"/>
      <c r="I15" s="262">
        <f>ROUND(E15*H15,2)</f>
        <v>0</v>
      </c>
      <c r="J15" s="261"/>
      <c r="K15" s="262">
        <f>ROUND(E15*J15,2)</f>
        <v>0</v>
      </c>
      <c r="L15" s="262">
        <v>21</v>
      </c>
      <c r="M15" s="262">
        <f>G15*(1+L15/100)</f>
        <v>0</v>
      </c>
      <c r="N15" s="262">
        <v>0</v>
      </c>
      <c r="O15" s="262">
        <f>ROUND(E15*N15,2)</f>
        <v>0</v>
      </c>
      <c r="P15" s="262">
        <v>0</v>
      </c>
      <c r="Q15" s="262">
        <f>ROUND(E15*P15,2)</f>
        <v>0</v>
      </c>
      <c r="R15" s="262"/>
      <c r="S15" s="262" t="s">
        <v>167</v>
      </c>
      <c r="T15" s="263" t="s">
        <v>168</v>
      </c>
      <c r="U15" s="224">
        <v>0.9385</v>
      </c>
      <c r="V15" s="224">
        <f>ROUND(E15*U15,2)</f>
        <v>0.08</v>
      </c>
      <c r="W15" s="224"/>
      <c r="X15" s="224" t="s">
        <v>190</v>
      </c>
      <c r="Y15" s="215"/>
      <c r="Z15" s="215"/>
      <c r="AA15" s="215"/>
      <c r="AB15" s="215"/>
      <c r="AC15" s="215"/>
      <c r="AD15" s="215"/>
      <c r="AE15" s="215"/>
      <c r="AF15" s="215"/>
      <c r="AG15" s="215" t="s">
        <v>191</v>
      </c>
      <c r="AH15" s="215"/>
      <c r="AI15" s="215"/>
      <c r="AJ15" s="215"/>
      <c r="AK15" s="215"/>
      <c r="AL15" s="215"/>
      <c r="AM15" s="215"/>
      <c r="AN15" s="215"/>
      <c r="AO15" s="215"/>
      <c r="AP15" s="215"/>
      <c r="AQ15" s="215"/>
      <c r="AR15" s="215"/>
      <c r="AS15" s="215"/>
      <c r="AT15" s="215"/>
      <c r="AU15" s="215"/>
      <c r="AV15" s="215"/>
      <c r="AW15" s="215"/>
      <c r="AX15" s="215"/>
      <c r="AY15" s="215"/>
      <c r="AZ15" s="215"/>
      <c r="BA15" s="215"/>
      <c r="BB15" s="215"/>
      <c r="BC15" s="215"/>
      <c r="BD15" s="215"/>
      <c r="BE15" s="215"/>
      <c r="BF15" s="215"/>
      <c r="BG15" s="215"/>
      <c r="BH15" s="215"/>
    </row>
    <row r="16" spans="1:60" x14ac:dyDescent="0.2">
      <c r="A16" s="231" t="s">
        <v>162</v>
      </c>
      <c r="B16" s="232" t="s">
        <v>94</v>
      </c>
      <c r="C16" s="248" t="s">
        <v>95</v>
      </c>
      <c r="D16" s="233"/>
      <c r="E16" s="234"/>
      <c r="F16" s="235"/>
      <c r="G16" s="235">
        <f>SUMIF(AG17:AG24,"&lt;&gt;NOR",G17:G24)</f>
        <v>0</v>
      </c>
      <c r="H16" s="235"/>
      <c r="I16" s="235">
        <f>SUM(I17:I24)</f>
        <v>0</v>
      </c>
      <c r="J16" s="235"/>
      <c r="K16" s="235">
        <f>SUM(K17:K24)</f>
        <v>0</v>
      </c>
      <c r="L16" s="235"/>
      <c r="M16" s="235">
        <f>SUM(M17:M24)</f>
        <v>0</v>
      </c>
      <c r="N16" s="235"/>
      <c r="O16" s="235">
        <f>SUM(O17:O24)</f>
        <v>0</v>
      </c>
      <c r="P16" s="235"/>
      <c r="Q16" s="235">
        <f>SUM(Q17:Q24)</f>
        <v>0</v>
      </c>
      <c r="R16" s="235"/>
      <c r="S16" s="235"/>
      <c r="T16" s="236"/>
      <c r="U16" s="230"/>
      <c r="V16" s="230">
        <f>SUM(V17:V24)</f>
        <v>0</v>
      </c>
      <c r="W16" s="230"/>
      <c r="X16" s="230"/>
      <c r="AG16" t="s">
        <v>163</v>
      </c>
    </row>
    <row r="17" spans="1:60" outlineLevel="1" x14ac:dyDescent="0.2">
      <c r="A17" s="237">
        <v>5</v>
      </c>
      <c r="B17" s="238" t="s">
        <v>1005</v>
      </c>
      <c r="C17" s="249" t="s">
        <v>1006</v>
      </c>
      <c r="D17" s="239" t="s">
        <v>326</v>
      </c>
      <c r="E17" s="240">
        <v>1.2434000000000001</v>
      </c>
      <c r="F17" s="241"/>
      <c r="G17" s="242">
        <f>ROUND(E17*F17,2)</f>
        <v>0</v>
      </c>
      <c r="H17" s="241"/>
      <c r="I17" s="242">
        <f>ROUND(E17*H17,2)</f>
        <v>0</v>
      </c>
      <c r="J17" s="241"/>
      <c r="K17" s="242">
        <f>ROUND(E17*J17,2)</f>
        <v>0</v>
      </c>
      <c r="L17" s="242">
        <v>21</v>
      </c>
      <c r="M17" s="242">
        <f>G17*(1+L17/100)</f>
        <v>0</v>
      </c>
      <c r="N17" s="242">
        <v>0</v>
      </c>
      <c r="O17" s="242">
        <f>ROUND(E17*N17,2)</f>
        <v>0</v>
      </c>
      <c r="P17" s="242">
        <v>0</v>
      </c>
      <c r="Q17" s="242">
        <f>ROUND(E17*P17,2)</f>
        <v>0</v>
      </c>
      <c r="R17" s="242"/>
      <c r="S17" s="242" t="s">
        <v>189</v>
      </c>
      <c r="T17" s="243" t="s">
        <v>168</v>
      </c>
      <c r="U17" s="224">
        <v>0</v>
      </c>
      <c r="V17" s="224">
        <f>ROUND(E17*U17,2)</f>
        <v>0</v>
      </c>
      <c r="W17" s="224"/>
      <c r="X17" s="224" t="s">
        <v>190</v>
      </c>
      <c r="Y17" s="215"/>
      <c r="Z17" s="215"/>
      <c r="AA17" s="215"/>
      <c r="AB17" s="215"/>
      <c r="AC17" s="215"/>
      <c r="AD17" s="215"/>
      <c r="AE17" s="215"/>
      <c r="AF17" s="215"/>
      <c r="AG17" s="215" t="s">
        <v>449</v>
      </c>
      <c r="AH17" s="215"/>
      <c r="AI17" s="215"/>
      <c r="AJ17" s="215"/>
      <c r="AK17" s="215"/>
      <c r="AL17" s="215"/>
      <c r="AM17" s="215"/>
      <c r="AN17" s="215"/>
      <c r="AO17" s="215"/>
      <c r="AP17" s="215"/>
      <c r="AQ17" s="215"/>
      <c r="AR17" s="215"/>
      <c r="AS17" s="215"/>
      <c r="AT17" s="215"/>
      <c r="AU17" s="215"/>
      <c r="AV17" s="215"/>
      <c r="AW17" s="215"/>
      <c r="AX17" s="215"/>
      <c r="AY17" s="215"/>
      <c r="AZ17" s="215"/>
      <c r="BA17" s="215"/>
      <c r="BB17" s="215"/>
      <c r="BC17" s="215"/>
      <c r="BD17" s="215"/>
      <c r="BE17" s="215"/>
      <c r="BF17" s="215"/>
      <c r="BG17" s="215"/>
      <c r="BH17" s="215"/>
    </row>
    <row r="18" spans="1:60" outlineLevel="1" x14ac:dyDescent="0.2">
      <c r="A18" s="222"/>
      <c r="B18" s="223"/>
      <c r="C18" s="250" t="s">
        <v>1007</v>
      </c>
      <c r="D18" s="245"/>
      <c r="E18" s="245"/>
      <c r="F18" s="245"/>
      <c r="G18" s="245"/>
      <c r="H18" s="224"/>
      <c r="I18" s="224"/>
      <c r="J18" s="224"/>
      <c r="K18" s="224"/>
      <c r="L18" s="224"/>
      <c r="M18" s="224"/>
      <c r="N18" s="224"/>
      <c r="O18" s="224"/>
      <c r="P18" s="224"/>
      <c r="Q18" s="224"/>
      <c r="R18" s="224"/>
      <c r="S18" s="224"/>
      <c r="T18" s="224"/>
      <c r="U18" s="224"/>
      <c r="V18" s="224"/>
      <c r="W18" s="224"/>
      <c r="X18" s="224"/>
      <c r="Y18" s="215"/>
      <c r="Z18" s="215"/>
      <c r="AA18" s="215"/>
      <c r="AB18" s="215"/>
      <c r="AC18" s="215"/>
      <c r="AD18" s="215"/>
      <c r="AE18" s="215"/>
      <c r="AF18" s="215"/>
      <c r="AG18" s="215" t="s">
        <v>172</v>
      </c>
      <c r="AH18" s="215"/>
      <c r="AI18" s="215"/>
      <c r="AJ18" s="215"/>
      <c r="AK18" s="215"/>
      <c r="AL18" s="215"/>
      <c r="AM18" s="215"/>
      <c r="AN18" s="215"/>
      <c r="AO18" s="215"/>
      <c r="AP18" s="215"/>
      <c r="AQ18" s="215"/>
      <c r="AR18" s="215"/>
      <c r="AS18" s="215"/>
      <c r="AT18" s="215"/>
      <c r="AU18" s="215"/>
      <c r="AV18" s="215"/>
      <c r="AW18" s="215"/>
      <c r="AX18" s="215"/>
      <c r="AY18" s="215"/>
      <c r="AZ18" s="215"/>
      <c r="BA18" s="215"/>
      <c r="BB18" s="215"/>
      <c r="BC18" s="215"/>
      <c r="BD18" s="215"/>
      <c r="BE18" s="215"/>
      <c r="BF18" s="215"/>
      <c r="BG18" s="215"/>
      <c r="BH18" s="215"/>
    </row>
    <row r="19" spans="1:60" outlineLevel="1" x14ac:dyDescent="0.2">
      <c r="A19" s="222"/>
      <c r="B19" s="223"/>
      <c r="C19" s="253" t="s">
        <v>1008</v>
      </c>
      <c r="D19" s="228"/>
      <c r="E19" s="229">
        <v>1.24</v>
      </c>
      <c r="F19" s="224"/>
      <c r="G19" s="224"/>
      <c r="H19" s="224"/>
      <c r="I19" s="224"/>
      <c r="J19" s="224"/>
      <c r="K19" s="224"/>
      <c r="L19" s="224"/>
      <c r="M19" s="224"/>
      <c r="N19" s="224"/>
      <c r="O19" s="224"/>
      <c r="P19" s="224"/>
      <c r="Q19" s="224"/>
      <c r="R19" s="224"/>
      <c r="S19" s="224"/>
      <c r="T19" s="224"/>
      <c r="U19" s="224"/>
      <c r="V19" s="224"/>
      <c r="W19" s="224"/>
      <c r="X19" s="224"/>
      <c r="Y19" s="215"/>
      <c r="Z19" s="215"/>
      <c r="AA19" s="215"/>
      <c r="AB19" s="215"/>
      <c r="AC19" s="215"/>
      <c r="AD19" s="215"/>
      <c r="AE19" s="215"/>
      <c r="AF19" s="215"/>
      <c r="AG19" s="215" t="s">
        <v>176</v>
      </c>
      <c r="AH19" s="215">
        <v>0</v>
      </c>
      <c r="AI19" s="215"/>
      <c r="AJ19" s="215"/>
      <c r="AK19" s="215"/>
      <c r="AL19" s="215"/>
      <c r="AM19" s="215"/>
      <c r="AN19" s="215"/>
      <c r="AO19" s="215"/>
      <c r="AP19" s="215"/>
      <c r="AQ19" s="215"/>
      <c r="AR19" s="215"/>
      <c r="AS19" s="215"/>
      <c r="AT19" s="215"/>
      <c r="AU19" s="215"/>
      <c r="AV19" s="215"/>
      <c r="AW19" s="215"/>
      <c r="AX19" s="215"/>
      <c r="AY19" s="215"/>
      <c r="AZ19" s="215"/>
      <c r="BA19" s="215"/>
      <c r="BB19" s="215"/>
      <c r="BC19" s="215"/>
      <c r="BD19" s="215"/>
      <c r="BE19" s="215"/>
      <c r="BF19" s="215"/>
      <c r="BG19" s="215"/>
      <c r="BH19" s="215"/>
    </row>
    <row r="20" spans="1:60" outlineLevel="1" x14ac:dyDescent="0.2">
      <c r="A20" s="237">
        <v>6</v>
      </c>
      <c r="B20" s="238" t="s">
        <v>1009</v>
      </c>
      <c r="C20" s="249" t="s">
        <v>1010</v>
      </c>
      <c r="D20" s="239" t="s">
        <v>246</v>
      </c>
      <c r="E20" s="240">
        <v>5</v>
      </c>
      <c r="F20" s="241"/>
      <c r="G20" s="242">
        <f>ROUND(E20*F20,2)</f>
        <v>0</v>
      </c>
      <c r="H20" s="241"/>
      <c r="I20" s="242">
        <f>ROUND(E20*H20,2)</f>
        <v>0</v>
      </c>
      <c r="J20" s="241"/>
      <c r="K20" s="242">
        <f>ROUND(E20*J20,2)</f>
        <v>0</v>
      </c>
      <c r="L20" s="242">
        <v>21</v>
      </c>
      <c r="M20" s="242">
        <f>G20*(1+L20/100)</f>
        <v>0</v>
      </c>
      <c r="N20" s="242">
        <v>5.0000000000000002E-5</v>
      </c>
      <c r="O20" s="242">
        <f>ROUND(E20*N20,2)</f>
        <v>0</v>
      </c>
      <c r="P20" s="242">
        <v>0</v>
      </c>
      <c r="Q20" s="242">
        <f>ROUND(E20*P20,2)</f>
        <v>0</v>
      </c>
      <c r="R20" s="242"/>
      <c r="S20" s="242" t="s">
        <v>189</v>
      </c>
      <c r="T20" s="243" t="s">
        <v>168</v>
      </c>
      <c r="U20" s="224">
        <v>0</v>
      </c>
      <c r="V20" s="224">
        <f>ROUND(E20*U20,2)</f>
        <v>0</v>
      </c>
      <c r="W20" s="224"/>
      <c r="X20" s="224" t="s">
        <v>190</v>
      </c>
      <c r="Y20" s="215"/>
      <c r="Z20" s="215"/>
      <c r="AA20" s="215"/>
      <c r="AB20" s="215"/>
      <c r="AC20" s="215"/>
      <c r="AD20" s="215"/>
      <c r="AE20" s="215"/>
      <c r="AF20" s="215"/>
      <c r="AG20" s="215" t="s">
        <v>449</v>
      </c>
      <c r="AH20" s="215"/>
      <c r="AI20" s="215"/>
      <c r="AJ20" s="215"/>
      <c r="AK20" s="215"/>
      <c r="AL20" s="215"/>
      <c r="AM20" s="215"/>
      <c r="AN20" s="215"/>
      <c r="AO20" s="215"/>
      <c r="AP20" s="215"/>
      <c r="AQ20" s="215"/>
      <c r="AR20" s="215"/>
      <c r="AS20" s="215"/>
      <c r="AT20" s="215"/>
      <c r="AU20" s="215"/>
      <c r="AV20" s="215"/>
      <c r="AW20" s="215"/>
      <c r="AX20" s="215"/>
      <c r="AY20" s="215"/>
      <c r="AZ20" s="215"/>
      <c r="BA20" s="215"/>
      <c r="BB20" s="215"/>
      <c r="BC20" s="215"/>
      <c r="BD20" s="215"/>
      <c r="BE20" s="215"/>
      <c r="BF20" s="215"/>
      <c r="BG20" s="215"/>
      <c r="BH20" s="215"/>
    </row>
    <row r="21" spans="1:60" outlineLevel="1" x14ac:dyDescent="0.2">
      <c r="A21" s="222"/>
      <c r="B21" s="223"/>
      <c r="C21" s="250" t="s">
        <v>1011</v>
      </c>
      <c r="D21" s="245"/>
      <c r="E21" s="245"/>
      <c r="F21" s="245"/>
      <c r="G21" s="245"/>
      <c r="H21" s="224"/>
      <c r="I21" s="224"/>
      <c r="J21" s="224"/>
      <c r="K21" s="224"/>
      <c r="L21" s="224"/>
      <c r="M21" s="224"/>
      <c r="N21" s="224"/>
      <c r="O21" s="224"/>
      <c r="P21" s="224"/>
      <c r="Q21" s="224"/>
      <c r="R21" s="224"/>
      <c r="S21" s="224"/>
      <c r="T21" s="224"/>
      <c r="U21" s="224"/>
      <c r="V21" s="224"/>
      <c r="W21" s="224"/>
      <c r="X21" s="224"/>
      <c r="Y21" s="215"/>
      <c r="Z21" s="215"/>
      <c r="AA21" s="215"/>
      <c r="AB21" s="215"/>
      <c r="AC21" s="215"/>
      <c r="AD21" s="215"/>
      <c r="AE21" s="215"/>
      <c r="AF21" s="215"/>
      <c r="AG21" s="215" t="s">
        <v>172</v>
      </c>
      <c r="AH21" s="215"/>
      <c r="AI21" s="215"/>
      <c r="AJ21" s="215"/>
      <c r="AK21" s="215"/>
      <c r="AL21" s="215"/>
      <c r="AM21" s="215"/>
      <c r="AN21" s="215"/>
      <c r="AO21" s="215"/>
      <c r="AP21" s="215"/>
      <c r="AQ21" s="215"/>
      <c r="AR21" s="215"/>
      <c r="AS21" s="215"/>
      <c r="AT21" s="215"/>
      <c r="AU21" s="215"/>
      <c r="AV21" s="215"/>
      <c r="AW21" s="215"/>
      <c r="AX21" s="215"/>
      <c r="AY21" s="215"/>
      <c r="AZ21" s="215"/>
      <c r="BA21" s="215"/>
      <c r="BB21" s="215"/>
      <c r="BC21" s="215"/>
      <c r="BD21" s="215"/>
      <c r="BE21" s="215"/>
      <c r="BF21" s="215"/>
      <c r="BG21" s="215"/>
      <c r="BH21" s="215"/>
    </row>
    <row r="22" spans="1:60" outlineLevel="1" x14ac:dyDescent="0.2">
      <c r="A22" s="237">
        <v>7</v>
      </c>
      <c r="B22" s="238" t="s">
        <v>1012</v>
      </c>
      <c r="C22" s="249" t="s">
        <v>1013</v>
      </c>
      <c r="D22" s="239" t="s">
        <v>268</v>
      </c>
      <c r="E22" s="240">
        <v>1.2434000000000001</v>
      </c>
      <c r="F22" s="241"/>
      <c r="G22" s="242">
        <f>ROUND(E22*F22,2)</f>
        <v>0</v>
      </c>
      <c r="H22" s="241"/>
      <c r="I22" s="242">
        <f>ROUND(E22*H22,2)</f>
        <v>0</v>
      </c>
      <c r="J22" s="241"/>
      <c r="K22" s="242">
        <f>ROUND(E22*J22,2)</f>
        <v>0</v>
      </c>
      <c r="L22" s="242">
        <v>21</v>
      </c>
      <c r="M22" s="242">
        <f>G22*(1+L22/100)</f>
        <v>0</v>
      </c>
      <c r="N22" s="242">
        <v>3.2499999999999999E-3</v>
      </c>
      <c r="O22" s="242">
        <f>ROUND(E22*N22,2)</f>
        <v>0</v>
      </c>
      <c r="P22" s="242">
        <v>0</v>
      </c>
      <c r="Q22" s="242">
        <f>ROUND(E22*P22,2)</f>
        <v>0</v>
      </c>
      <c r="R22" s="242" t="s">
        <v>304</v>
      </c>
      <c r="S22" s="242" t="s">
        <v>167</v>
      </c>
      <c r="T22" s="243" t="s">
        <v>168</v>
      </c>
      <c r="U22" s="224">
        <v>0</v>
      </c>
      <c r="V22" s="224">
        <f>ROUND(E22*U22,2)</f>
        <v>0</v>
      </c>
      <c r="W22" s="224"/>
      <c r="X22" s="224" t="s">
        <v>306</v>
      </c>
      <c r="Y22" s="215"/>
      <c r="Z22" s="215"/>
      <c r="AA22" s="215"/>
      <c r="AB22" s="215"/>
      <c r="AC22" s="215"/>
      <c r="AD22" s="215"/>
      <c r="AE22" s="215"/>
      <c r="AF22" s="215"/>
      <c r="AG22" s="215" t="s">
        <v>307</v>
      </c>
      <c r="AH22" s="215"/>
      <c r="AI22" s="215"/>
      <c r="AJ22" s="215"/>
      <c r="AK22" s="215"/>
      <c r="AL22" s="215"/>
      <c r="AM22" s="215"/>
      <c r="AN22" s="215"/>
      <c r="AO22" s="215"/>
      <c r="AP22" s="215"/>
      <c r="AQ22" s="215"/>
      <c r="AR22" s="215"/>
      <c r="AS22" s="215"/>
      <c r="AT22" s="215"/>
      <c r="AU22" s="215"/>
      <c r="AV22" s="215"/>
      <c r="AW22" s="215"/>
      <c r="AX22" s="215"/>
      <c r="AY22" s="215"/>
      <c r="AZ22" s="215"/>
      <c r="BA22" s="215"/>
      <c r="BB22" s="215"/>
      <c r="BC22" s="215"/>
      <c r="BD22" s="215"/>
      <c r="BE22" s="215"/>
      <c r="BF22" s="215"/>
      <c r="BG22" s="215"/>
      <c r="BH22" s="215"/>
    </row>
    <row r="23" spans="1:60" outlineLevel="1" x14ac:dyDescent="0.2">
      <c r="A23" s="222"/>
      <c r="B23" s="223"/>
      <c r="C23" s="253" t="s">
        <v>1008</v>
      </c>
      <c r="D23" s="228"/>
      <c r="E23" s="229">
        <v>1.24</v>
      </c>
      <c r="F23" s="224"/>
      <c r="G23" s="224"/>
      <c r="H23" s="224"/>
      <c r="I23" s="224"/>
      <c r="J23" s="224"/>
      <c r="K23" s="224"/>
      <c r="L23" s="224"/>
      <c r="M23" s="224"/>
      <c r="N23" s="224"/>
      <c r="O23" s="224"/>
      <c r="P23" s="224"/>
      <c r="Q23" s="224"/>
      <c r="R23" s="224"/>
      <c r="S23" s="224"/>
      <c r="T23" s="224"/>
      <c r="U23" s="224"/>
      <c r="V23" s="224"/>
      <c r="W23" s="224"/>
      <c r="X23" s="224"/>
      <c r="Y23" s="215"/>
      <c r="Z23" s="215"/>
      <c r="AA23" s="215"/>
      <c r="AB23" s="215"/>
      <c r="AC23" s="215"/>
      <c r="AD23" s="215"/>
      <c r="AE23" s="215"/>
      <c r="AF23" s="215"/>
      <c r="AG23" s="215" t="s">
        <v>176</v>
      </c>
      <c r="AH23" s="215">
        <v>0</v>
      </c>
      <c r="AI23" s="215"/>
      <c r="AJ23" s="215"/>
      <c r="AK23" s="215"/>
      <c r="AL23" s="215"/>
      <c r="AM23" s="215"/>
      <c r="AN23" s="215"/>
      <c r="AO23" s="215"/>
      <c r="AP23" s="215"/>
      <c r="AQ23" s="215"/>
      <c r="AR23" s="215"/>
      <c r="AS23" s="215"/>
      <c r="AT23" s="215"/>
      <c r="AU23" s="215"/>
      <c r="AV23" s="215"/>
      <c r="AW23" s="215"/>
      <c r="AX23" s="215"/>
      <c r="AY23" s="215"/>
      <c r="AZ23" s="215"/>
      <c r="BA23" s="215"/>
      <c r="BB23" s="215"/>
      <c r="BC23" s="215"/>
      <c r="BD23" s="215"/>
      <c r="BE23" s="215"/>
      <c r="BF23" s="215"/>
      <c r="BG23" s="215"/>
      <c r="BH23" s="215"/>
    </row>
    <row r="24" spans="1:60" outlineLevel="1" x14ac:dyDescent="0.2">
      <c r="A24" s="257">
        <v>8</v>
      </c>
      <c r="B24" s="258" t="s">
        <v>483</v>
      </c>
      <c r="C24" s="264" t="s">
        <v>484</v>
      </c>
      <c r="D24" s="259" t="s">
        <v>0</v>
      </c>
      <c r="E24" s="260">
        <v>80.674800000000005</v>
      </c>
      <c r="F24" s="261"/>
      <c r="G24" s="262">
        <f>ROUND(E24*F24,2)</f>
        <v>0</v>
      </c>
      <c r="H24" s="261"/>
      <c r="I24" s="262">
        <f>ROUND(E24*H24,2)</f>
        <v>0</v>
      </c>
      <c r="J24" s="261"/>
      <c r="K24" s="262">
        <f>ROUND(E24*J24,2)</f>
        <v>0</v>
      </c>
      <c r="L24" s="262">
        <v>21</v>
      </c>
      <c r="M24" s="262">
        <f>G24*(1+L24/100)</f>
        <v>0</v>
      </c>
      <c r="N24" s="262">
        <v>0</v>
      </c>
      <c r="O24" s="262">
        <f>ROUND(E24*N24,2)</f>
        <v>0</v>
      </c>
      <c r="P24" s="262">
        <v>0</v>
      </c>
      <c r="Q24" s="262">
        <f>ROUND(E24*P24,2)</f>
        <v>0</v>
      </c>
      <c r="R24" s="262"/>
      <c r="S24" s="262" t="s">
        <v>167</v>
      </c>
      <c r="T24" s="263" t="s">
        <v>168</v>
      </c>
      <c r="U24" s="224">
        <v>0</v>
      </c>
      <c r="V24" s="224">
        <f>ROUND(E24*U24,2)</f>
        <v>0</v>
      </c>
      <c r="W24" s="224"/>
      <c r="X24" s="224" t="s">
        <v>190</v>
      </c>
      <c r="Y24" s="215"/>
      <c r="Z24" s="215"/>
      <c r="AA24" s="215"/>
      <c r="AB24" s="215"/>
      <c r="AC24" s="215"/>
      <c r="AD24" s="215"/>
      <c r="AE24" s="215"/>
      <c r="AF24" s="215"/>
      <c r="AG24" s="215" t="s">
        <v>449</v>
      </c>
      <c r="AH24" s="215"/>
      <c r="AI24" s="215"/>
      <c r="AJ24" s="215"/>
      <c r="AK24" s="215"/>
      <c r="AL24" s="215"/>
      <c r="AM24" s="215"/>
      <c r="AN24" s="215"/>
      <c r="AO24" s="215"/>
      <c r="AP24" s="215"/>
      <c r="AQ24" s="215"/>
      <c r="AR24" s="215"/>
      <c r="AS24" s="215"/>
      <c r="AT24" s="215"/>
      <c r="AU24" s="215"/>
      <c r="AV24" s="215"/>
      <c r="AW24" s="215"/>
      <c r="AX24" s="215"/>
      <c r="AY24" s="215"/>
      <c r="AZ24" s="215"/>
      <c r="BA24" s="215"/>
      <c r="BB24" s="215"/>
      <c r="BC24" s="215"/>
      <c r="BD24" s="215"/>
      <c r="BE24" s="215"/>
      <c r="BF24" s="215"/>
      <c r="BG24" s="215"/>
      <c r="BH24" s="215"/>
    </row>
    <row r="25" spans="1:60" x14ac:dyDescent="0.2">
      <c r="A25" s="231" t="s">
        <v>162</v>
      </c>
      <c r="B25" s="232" t="s">
        <v>110</v>
      </c>
      <c r="C25" s="248" t="s">
        <v>111</v>
      </c>
      <c r="D25" s="233"/>
      <c r="E25" s="234"/>
      <c r="F25" s="235"/>
      <c r="G25" s="235">
        <f>SUMIF(AG26:AG32,"&lt;&gt;NOR",G26:G32)</f>
        <v>0</v>
      </c>
      <c r="H25" s="235"/>
      <c r="I25" s="235">
        <f>SUM(I26:I32)</f>
        <v>0</v>
      </c>
      <c r="J25" s="235"/>
      <c r="K25" s="235">
        <f>SUM(K26:K32)</f>
        <v>0</v>
      </c>
      <c r="L25" s="235"/>
      <c r="M25" s="235">
        <f>SUM(M26:M32)</f>
        <v>0</v>
      </c>
      <c r="N25" s="235"/>
      <c r="O25" s="235">
        <f>SUM(O26:O32)</f>
        <v>0</v>
      </c>
      <c r="P25" s="235"/>
      <c r="Q25" s="235">
        <f>SUM(Q26:Q32)</f>
        <v>0.01</v>
      </c>
      <c r="R25" s="235"/>
      <c r="S25" s="235"/>
      <c r="T25" s="236"/>
      <c r="U25" s="230"/>
      <c r="V25" s="230">
        <f>SUM(V26:V32)</f>
        <v>0</v>
      </c>
      <c r="W25" s="230"/>
      <c r="X25" s="230"/>
      <c r="AG25" t="s">
        <v>163</v>
      </c>
    </row>
    <row r="26" spans="1:60" outlineLevel="1" x14ac:dyDescent="0.2">
      <c r="A26" s="237">
        <v>9</v>
      </c>
      <c r="B26" s="238" t="s">
        <v>1014</v>
      </c>
      <c r="C26" s="249" t="s">
        <v>1015</v>
      </c>
      <c r="D26" s="239" t="s">
        <v>246</v>
      </c>
      <c r="E26" s="240">
        <v>2</v>
      </c>
      <c r="F26" s="241"/>
      <c r="G26" s="242">
        <f>ROUND(E26*F26,2)</f>
        <v>0</v>
      </c>
      <c r="H26" s="241"/>
      <c r="I26" s="242">
        <f>ROUND(E26*H26,2)</f>
        <v>0</v>
      </c>
      <c r="J26" s="241"/>
      <c r="K26" s="242">
        <f>ROUND(E26*J26,2)</f>
        <v>0</v>
      </c>
      <c r="L26" s="242">
        <v>21</v>
      </c>
      <c r="M26" s="242">
        <f>G26*(1+L26/100)</f>
        <v>0</v>
      </c>
      <c r="N26" s="242">
        <v>0</v>
      </c>
      <c r="O26" s="242">
        <f>ROUND(E26*N26,2)</f>
        <v>0</v>
      </c>
      <c r="P26" s="242">
        <v>0</v>
      </c>
      <c r="Q26" s="242">
        <f>ROUND(E26*P26,2)</f>
        <v>0</v>
      </c>
      <c r="R26" s="242"/>
      <c r="S26" s="242" t="s">
        <v>189</v>
      </c>
      <c r="T26" s="243" t="s">
        <v>168</v>
      </c>
      <c r="U26" s="224">
        <v>0</v>
      </c>
      <c r="V26" s="224">
        <f>ROUND(E26*U26,2)</f>
        <v>0</v>
      </c>
      <c r="W26" s="224"/>
      <c r="X26" s="224" t="s">
        <v>190</v>
      </c>
      <c r="Y26" s="215"/>
      <c r="Z26" s="215"/>
      <c r="AA26" s="215"/>
      <c r="AB26" s="215"/>
      <c r="AC26" s="215"/>
      <c r="AD26" s="215"/>
      <c r="AE26" s="215"/>
      <c r="AF26" s="215"/>
      <c r="AG26" s="215" t="s">
        <v>449</v>
      </c>
      <c r="AH26" s="215"/>
      <c r="AI26" s="215"/>
      <c r="AJ26" s="215"/>
      <c r="AK26" s="215"/>
      <c r="AL26" s="215"/>
      <c r="AM26" s="215"/>
      <c r="AN26" s="215"/>
      <c r="AO26" s="215"/>
      <c r="AP26" s="215"/>
      <c r="AQ26" s="215"/>
      <c r="AR26" s="215"/>
      <c r="AS26" s="215"/>
      <c r="AT26" s="215"/>
      <c r="AU26" s="215"/>
      <c r="AV26" s="215"/>
      <c r="AW26" s="215"/>
      <c r="AX26" s="215"/>
      <c r="AY26" s="215"/>
      <c r="AZ26" s="215"/>
      <c r="BA26" s="215"/>
      <c r="BB26" s="215"/>
      <c r="BC26" s="215"/>
      <c r="BD26" s="215"/>
      <c r="BE26" s="215"/>
      <c r="BF26" s="215"/>
      <c r="BG26" s="215"/>
      <c r="BH26" s="215"/>
    </row>
    <row r="27" spans="1:60" outlineLevel="1" x14ac:dyDescent="0.2">
      <c r="A27" s="222"/>
      <c r="B27" s="223"/>
      <c r="C27" s="250" t="s">
        <v>1016</v>
      </c>
      <c r="D27" s="245"/>
      <c r="E27" s="245"/>
      <c r="F27" s="245"/>
      <c r="G27" s="245"/>
      <c r="H27" s="224"/>
      <c r="I27" s="224"/>
      <c r="J27" s="224"/>
      <c r="K27" s="224"/>
      <c r="L27" s="224"/>
      <c r="M27" s="224"/>
      <c r="N27" s="224"/>
      <c r="O27" s="224"/>
      <c r="P27" s="224"/>
      <c r="Q27" s="224"/>
      <c r="R27" s="224"/>
      <c r="S27" s="224"/>
      <c r="T27" s="224"/>
      <c r="U27" s="224"/>
      <c r="V27" s="224"/>
      <c r="W27" s="224"/>
      <c r="X27" s="224"/>
      <c r="Y27" s="215"/>
      <c r="Z27" s="215"/>
      <c r="AA27" s="215"/>
      <c r="AB27" s="215"/>
      <c r="AC27" s="215"/>
      <c r="AD27" s="215"/>
      <c r="AE27" s="215"/>
      <c r="AF27" s="215"/>
      <c r="AG27" s="215" t="s">
        <v>172</v>
      </c>
      <c r="AH27" s="215"/>
      <c r="AI27" s="215"/>
      <c r="AJ27" s="215"/>
      <c r="AK27" s="215"/>
      <c r="AL27" s="215"/>
      <c r="AM27" s="215"/>
      <c r="AN27" s="215"/>
      <c r="AO27" s="215"/>
      <c r="AP27" s="215"/>
      <c r="AQ27" s="215"/>
      <c r="AR27" s="215"/>
      <c r="AS27" s="215"/>
      <c r="AT27" s="215"/>
      <c r="AU27" s="215"/>
      <c r="AV27" s="215"/>
      <c r="AW27" s="215"/>
      <c r="AX27" s="215"/>
      <c r="AY27" s="215"/>
      <c r="AZ27" s="215"/>
      <c r="BA27" s="215"/>
      <c r="BB27" s="215"/>
      <c r="BC27" s="215"/>
      <c r="BD27" s="215"/>
      <c r="BE27" s="215"/>
      <c r="BF27" s="215"/>
      <c r="BG27" s="215"/>
      <c r="BH27" s="215"/>
    </row>
    <row r="28" spans="1:60" outlineLevel="1" x14ac:dyDescent="0.2">
      <c r="A28" s="237">
        <v>10</v>
      </c>
      <c r="B28" s="238" t="s">
        <v>1017</v>
      </c>
      <c r="C28" s="249" t="s">
        <v>1018</v>
      </c>
      <c r="D28" s="239" t="s">
        <v>246</v>
      </c>
      <c r="E28" s="240">
        <v>3</v>
      </c>
      <c r="F28" s="241"/>
      <c r="G28" s="242">
        <f>ROUND(E28*F28,2)</f>
        <v>0</v>
      </c>
      <c r="H28" s="241"/>
      <c r="I28" s="242">
        <f>ROUND(E28*H28,2)</f>
        <v>0</v>
      </c>
      <c r="J28" s="241"/>
      <c r="K28" s="242">
        <f>ROUND(E28*J28,2)</f>
        <v>0</v>
      </c>
      <c r="L28" s="242">
        <v>21</v>
      </c>
      <c r="M28" s="242">
        <f>G28*(1+L28/100)</f>
        <v>0</v>
      </c>
      <c r="N28" s="242">
        <v>0</v>
      </c>
      <c r="O28" s="242">
        <f>ROUND(E28*N28,2)</f>
        <v>0</v>
      </c>
      <c r="P28" s="242">
        <v>0</v>
      </c>
      <c r="Q28" s="242">
        <f>ROUND(E28*P28,2)</f>
        <v>0</v>
      </c>
      <c r="R28" s="242"/>
      <c r="S28" s="242" t="s">
        <v>189</v>
      </c>
      <c r="T28" s="243" t="s">
        <v>168</v>
      </c>
      <c r="U28" s="224">
        <v>0</v>
      </c>
      <c r="V28" s="224">
        <f>ROUND(E28*U28,2)</f>
        <v>0</v>
      </c>
      <c r="W28" s="224"/>
      <c r="X28" s="224" t="s">
        <v>190</v>
      </c>
      <c r="Y28" s="215"/>
      <c r="Z28" s="215"/>
      <c r="AA28" s="215"/>
      <c r="AB28" s="215"/>
      <c r="AC28" s="215"/>
      <c r="AD28" s="215"/>
      <c r="AE28" s="215"/>
      <c r="AF28" s="215"/>
      <c r="AG28" s="215" t="s">
        <v>449</v>
      </c>
      <c r="AH28" s="215"/>
      <c r="AI28" s="215"/>
      <c r="AJ28" s="215"/>
      <c r="AK28" s="215"/>
      <c r="AL28" s="215"/>
      <c r="AM28" s="215"/>
      <c r="AN28" s="215"/>
      <c r="AO28" s="215"/>
      <c r="AP28" s="215"/>
      <c r="AQ28" s="215"/>
      <c r="AR28" s="215"/>
      <c r="AS28" s="215"/>
      <c r="AT28" s="215"/>
      <c r="AU28" s="215"/>
      <c r="AV28" s="215"/>
      <c r="AW28" s="215"/>
      <c r="AX28" s="215"/>
      <c r="AY28" s="215"/>
      <c r="AZ28" s="215"/>
      <c r="BA28" s="215"/>
      <c r="BB28" s="215"/>
      <c r="BC28" s="215"/>
      <c r="BD28" s="215"/>
      <c r="BE28" s="215"/>
      <c r="BF28" s="215"/>
      <c r="BG28" s="215"/>
      <c r="BH28" s="215"/>
    </row>
    <row r="29" spans="1:60" outlineLevel="1" x14ac:dyDescent="0.2">
      <c r="A29" s="222"/>
      <c r="B29" s="223"/>
      <c r="C29" s="250" t="s">
        <v>1019</v>
      </c>
      <c r="D29" s="245"/>
      <c r="E29" s="245"/>
      <c r="F29" s="245"/>
      <c r="G29" s="245"/>
      <c r="H29" s="224"/>
      <c r="I29" s="224"/>
      <c r="J29" s="224"/>
      <c r="K29" s="224"/>
      <c r="L29" s="224"/>
      <c r="M29" s="224"/>
      <c r="N29" s="224"/>
      <c r="O29" s="224"/>
      <c r="P29" s="224"/>
      <c r="Q29" s="224"/>
      <c r="R29" s="224"/>
      <c r="S29" s="224"/>
      <c r="T29" s="224"/>
      <c r="U29" s="224"/>
      <c r="V29" s="224"/>
      <c r="W29" s="224"/>
      <c r="X29" s="224"/>
      <c r="Y29" s="215"/>
      <c r="Z29" s="215"/>
      <c r="AA29" s="215"/>
      <c r="AB29" s="215"/>
      <c r="AC29" s="215"/>
      <c r="AD29" s="215"/>
      <c r="AE29" s="215"/>
      <c r="AF29" s="215"/>
      <c r="AG29" s="215" t="s">
        <v>172</v>
      </c>
      <c r="AH29" s="215"/>
      <c r="AI29" s="215"/>
      <c r="AJ29" s="215"/>
      <c r="AK29" s="215"/>
      <c r="AL29" s="215"/>
      <c r="AM29" s="215"/>
      <c r="AN29" s="215"/>
      <c r="AO29" s="215"/>
      <c r="AP29" s="215"/>
      <c r="AQ29" s="215"/>
      <c r="AR29" s="215"/>
      <c r="AS29" s="215"/>
      <c r="AT29" s="215"/>
      <c r="AU29" s="215"/>
      <c r="AV29" s="215"/>
      <c r="AW29" s="215"/>
      <c r="AX29" s="215"/>
      <c r="AY29" s="215"/>
      <c r="AZ29" s="215"/>
      <c r="BA29" s="215"/>
      <c r="BB29" s="215"/>
      <c r="BC29" s="215"/>
      <c r="BD29" s="215"/>
      <c r="BE29" s="215"/>
      <c r="BF29" s="215"/>
      <c r="BG29" s="215"/>
      <c r="BH29" s="215"/>
    </row>
    <row r="30" spans="1:60" outlineLevel="1" x14ac:dyDescent="0.2">
      <c r="A30" s="237">
        <v>11</v>
      </c>
      <c r="B30" s="238" t="s">
        <v>1020</v>
      </c>
      <c r="C30" s="249" t="s">
        <v>1021</v>
      </c>
      <c r="D30" s="239" t="s">
        <v>504</v>
      </c>
      <c r="E30" s="240">
        <v>5</v>
      </c>
      <c r="F30" s="241"/>
      <c r="G30" s="242">
        <f>ROUND(E30*F30,2)</f>
        <v>0</v>
      </c>
      <c r="H30" s="241"/>
      <c r="I30" s="242">
        <f>ROUND(E30*H30,2)</f>
        <v>0</v>
      </c>
      <c r="J30" s="241"/>
      <c r="K30" s="242">
        <f>ROUND(E30*J30,2)</f>
        <v>0</v>
      </c>
      <c r="L30" s="242">
        <v>21</v>
      </c>
      <c r="M30" s="242">
        <f>G30*(1+L30/100)</f>
        <v>0</v>
      </c>
      <c r="N30" s="242">
        <v>0</v>
      </c>
      <c r="O30" s="242">
        <f>ROUND(E30*N30,2)</f>
        <v>0</v>
      </c>
      <c r="P30" s="242">
        <v>2.8500000000000001E-3</v>
      </c>
      <c r="Q30" s="242">
        <f>ROUND(E30*P30,2)</f>
        <v>0.01</v>
      </c>
      <c r="R30" s="242"/>
      <c r="S30" s="242" t="s">
        <v>189</v>
      </c>
      <c r="T30" s="243" t="s">
        <v>168</v>
      </c>
      <c r="U30" s="224">
        <v>0</v>
      </c>
      <c r="V30" s="224">
        <f>ROUND(E30*U30,2)</f>
        <v>0</v>
      </c>
      <c r="W30" s="224"/>
      <c r="X30" s="224" t="s">
        <v>190</v>
      </c>
      <c r="Y30" s="215"/>
      <c r="Z30" s="215"/>
      <c r="AA30" s="215"/>
      <c r="AB30" s="215"/>
      <c r="AC30" s="215"/>
      <c r="AD30" s="215"/>
      <c r="AE30" s="215"/>
      <c r="AF30" s="215"/>
      <c r="AG30" s="215" t="s">
        <v>449</v>
      </c>
      <c r="AH30" s="215"/>
      <c r="AI30" s="215"/>
      <c r="AJ30" s="215"/>
      <c r="AK30" s="215"/>
      <c r="AL30" s="215"/>
      <c r="AM30" s="215"/>
      <c r="AN30" s="215"/>
      <c r="AO30" s="215"/>
      <c r="AP30" s="215"/>
      <c r="AQ30" s="215"/>
      <c r="AR30" s="215"/>
      <c r="AS30" s="215"/>
      <c r="AT30" s="215"/>
      <c r="AU30" s="215"/>
      <c r="AV30" s="215"/>
      <c r="AW30" s="215"/>
      <c r="AX30" s="215"/>
      <c r="AY30" s="215"/>
      <c r="AZ30" s="215"/>
      <c r="BA30" s="215"/>
      <c r="BB30" s="215"/>
      <c r="BC30" s="215"/>
      <c r="BD30" s="215"/>
      <c r="BE30" s="215"/>
      <c r="BF30" s="215"/>
      <c r="BG30" s="215"/>
      <c r="BH30" s="215"/>
    </row>
    <row r="31" spans="1:60" outlineLevel="1" x14ac:dyDescent="0.2">
      <c r="A31" s="222"/>
      <c r="B31" s="223"/>
      <c r="C31" s="250" t="s">
        <v>1022</v>
      </c>
      <c r="D31" s="245"/>
      <c r="E31" s="245"/>
      <c r="F31" s="245"/>
      <c r="G31" s="245"/>
      <c r="H31" s="224"/>
      <c r="I31" s="224"/>
      <c r="J31" s="224"/>
      <c r="K31" s="224"/>
      <c r="L31" s="224"/>
      <c r="M31" s="224"/>
      <c r="N31" s="224"/>
      <c r="O31" s="224"/>
      <c r="P31" s="224"/>
      <c r="Q31" s="224"/>
      <c r="R31" s="224"/>
      <c r="S31" s="224"/>
      <c r="T31" s="224"/>
      <c r="U31" s="224"/>
      <c r="V31" s="224"/>
      <c r="W31" s="224"/>
      <c r="X31" s="224"/>
      <c r="Y31" s="215"/>
      <c r="Z31" s="215"/>
      <c r="AA31" s="215"/>
      <c r="AB31" s="215"/>
      <c r="AC31" s="215"/>
      <c r="AD31" s="215"/>
      <c r="AE31" s="215"/>
      <c r="AF31" s="215"/>
      <c r="AG31" s="215" t="s">
        <v>172</v>
      </c>
      <c r="AH31" s="215"/>
      <c r="AI31" s="215"/>
      <c r="AJ31" s="215"/>
      <c r="AK31" s="215"/>
      <c r="AL31" s="215"/>
      <c r="AM31" s="215"/>
      <c r="AN31" s="215"/>
      <c r="AO31" s="215"/>
      <c r="AP31" s="215"/>
      <c r="AQ31" s="215"/>
      <c r="AR31" s="215"/>
      <c r="AS31" s="215"/>
      <c r="AT31" s="215"/>
      <c r="AU31" s="215"/>
      <c r="AV31" s="215"/>
      <c r="AW31" s="215"/>
      <c r="AX31" s="215"/>
      <c r="AY31" s="215"/>
      <c r="AZ31" s="215"/>
      <c r="BA31" s="215"/>
      <c r="BB31" s="215"/>
      <c r="BC31" s="215"/>
      <c r="BD31" s="215"/>
      <c r="BE31" s="215"/>
      <c r="BF31" s="215"/>
      <c r="BG31" s="215"/>
      <c r="BH31" s="215"/>
    </row>
    <row r="32" spans="1:60" outlineLevel="1" x14ac:dyDescent="0.2">
      <c r="A32" s="257">
        <v>12</v>
      </c>
      <c r="B32" s="258" t="s">
        <v>1023</v>
      </c>
      <c r="C32" s="264" t="s">
        <v>1024</v>
      </c>
      <c r="D32" s="259" t="s">
        <v>0</v>
      </c>
      <c r="E32" s="260">
        <v>29.58</v>
      </c>
      <c r="F32" s="261"/>
      <c r="G32" s="262">
        <f>ROUND(E32*F32,2)</f>
        <v>0</v>
      </c>
      <c r="H32" s="261"/>
      <c r="I32" s="262">
        <f>ROUND(E32*H32,2)</f>
        <v>0</v>
      </c>
      <c r="J32" s="261"/>
      <c r="K32" s="262">
        <f>ROUND(E32*J32,2)</f>
        <v>0</v>
      </c>
      <c r="L32" s="262">
        <v>21</v>
      </c>
      <c r="M32" s="262">
        <f>G32*(1+L32/100)</f>
        <v>0</v>
      </c>
      <c r="N32" s="262">
        <v>0</v>
      </c>
      <c r="O32" s="262">
        <f>ROUND(E32*N32,2)</f>
        <v>0</v>
      </c>
      <c r="P32" s="262">
        <v>0</v>
      </c>
      <c r="Q32" s="262">
        <f>ROUND(E32*P32,2)</f>
        <v>0</v>
      </c>
      <c r="R32" s="262"/>
      <c r="S32" s="262" t="s">
        <v>167</v>
      </c>
      <c r="T32" s="263" t="s">
        <v>168</v>
      </c>
      <c r="U32" s="224">
        <v>0</v>
      </c>
      <c r="V32" s="224">
        <f>ROUND(E32*U32,2)</f>
        <v>0</v>
      </c>
      <c r="W32" s="224"/>
      <c r="X32" s="224" t="s">
        <v>190</v>
      </c>
      <c r="Y32" s="215"/>
      <c r="Z32" s="215"/>
      <c r="AA32" s="215"/>
      <c r="AB32" s="215"/>
      <c r="AC32" s="215"/>
      <c r="AD32" s="215"/>
      <c r="AE32" s="215"/>
      <c r="AF32" s="215"/>
      <c r="AG32" s="215" t="s">
        <v>449</v>
      </c>
      <c r="AH32" s="215"/>
      <c r="AI32" s="215"/>
      <c r="AJ32" s="215"/>
      <c r="AK32" s="215"/>
      <c r="AL32" s="215"/>
      <c r="AM32" s="215"/>
      <c r="AN32" s="215"/>
      <c r="AO32" s="215"/>
      <c r="AP32" s="215"/>
      <c r="AQ32" s="215"/>
      <c r="AR32" s="215"/>
      <c r="AS32" s="215"/>
      <c r="AT32" s="215"/>
      <c r="AU32" s="215"/>
      <c r="AV32" s="215"/>
      <c r="AW32" s="215"/>
      <c r="AX32" s="215"/>
      <c r="AY32" s="215"/>
      <c r="AZ32" s="215"/>
      <c r="BA32" s="215"/>
      <c r="BB32" s="215"/>
      <c r="BC32" s="215"/>
      <c r="BD32" s="215"/>
      <c r="BE32" s="215"/>
      <c r="BF32" s="215"/>
      <c r="BG32" s="215"/>
      <c r="BH32" s="215"/>
    </row>
    <row r="33" spans="1:60" x14ac:dyDescent="0.2">
      <c r="A33" s="231" t="s">
        <v>162</v>
      </c>
      <c r="B33" s="232" t="s">
        <v>114</v>
      </c>
      <c r="C33" s="248" t="s">
        <v>115</v>
      </c>
      <c r="D33" s="233"/>
      <c r="E33" s="234"/>
      <c r="F33" s="235"/>
      <c r="G33" s="235">
        <f>SUMIF(AG34:AG35,"&lt;&gt;NOR",G34:G35)</f>
        <v>0</v>
      </c>
      <c r="H33" s="235"/>
      <c r="I33" s="235">
        <f>SUM(I34:I35)</f>
        <v>0</v>
      </c>
      <c r="J33" s="235"/>
      <c r="K33" s="235">
        <f>SUM(K34:K35)</f>
        <v>0</v>
      </c>
      <c r="L33" s="235"/>
      <c r="M33" s="235">
        <f>SUM(M34:M35)</f>
        <v>0</v>
      </c>
      <c r="N33" s="235"/>
      <c r="O33" s="235">
        <f>SUM(O34:O35)</f>
        <v>0</v>
      </c>
      <c r="P33" s="235"/>
      <c r="Q33" s="235">
        <f>SUM(Q34:Q35)</f>
        <v>0</v>
      </c>
      <c r="R33" s="235"/>
      <c r="S33" s="235"/>
      <c r="T33" s="236"/>
      <c r="U33" s="230"/>
      <c r="V33" s="230">
        <f>SUM(V34:V35)</f>
        <v>12.16</v>
      </c>
      <c r="W33" s="230"/>
      <c r="X33" s="230"/>
      <c r="AG33" t="s">
        <v>163</v>
      </c>
    </row>
    <row r="34" spans="1:60" outlineLevel="1" x14ac:dyDescent="0.2">
      <c r="A34" s="257">
        <v>13</v>
      </c>
      <c r="B34" s="258" t="s">
        <v>1025</v>
      </c>
      <c r="C34" s="264" t="s">
        <v>1026</v>
      </c>
      <c r="D34" s="259" t="s">
        <v>1027</v>
      </c>
      <c r="E34" s="260">
        <v>40</v>
      </c>
      <c r="F34" s="261"/>
      <c r="G34" s="262">
        <f>ROUND(E34*F34,2)</f>
        <v>0</v>
      </c>
      <c r="H34" s="261"/>
      <c r="I34" s="262">
        <f>ROUND(E34*H34,2)</f>
        <v>0</v>
      </c>
      <c r="J34" s="261"/>
      <c r="K34" s="262">
        <f>ROUND(E34*J34,2)</f>
        <v>0</v>
      </c>
      <c r="L34" s="262">
        <v>21</v>
      </c>
      <c r="M34" s="262">
        <f>G34*(1+L34/100)</f>
        <v>0</v>
      </c>
      <c r="N34" s="262">
        <v>6.0000000000000002E-5</v>
      </c>
      <c r="O34" s="262">
        <f>ROUND(E34*N34,2)</f>
        <v>0</v>
      </c>
      <c r="P34" s="262">
        <v>0</v>
      </c>
      <c r="Q34" s="262">
        <f>ROUND(E34*P34,2)</f>
        <v>0</v>
      </c>
      <c r="R34" s="262"/>
      <c r="S34" s="262" t="s">
        <v>167</v>
      </c>
      <c r="T34" s="263" t="s">
        <v>168</v>
      </c>
      <c r="U34" s="224">
        <v>0.30399999999999999</v>
      </c>
      <c r="V34" s="224">
        <f>ROUND(E34*U34,2)</f>
        <v>12.16</v>
      </c>
      <c r="W34" s="224"/>
      <c r="X34" s="224" t="s">
        <v>190</v>
      </c>
      <c r="Y34" s="215"/>
      <c r="Z34" s="215"/>
      <c r="AA34" s="215"/>
      <c r="AB34" s="215"/>
      <c r="AC34" s="215"/>
      <c r="AD34" s="215"/>
      <c r="AE34" s="215"/>
      <c r="AF34" s="215"/>
      <c r="AG34" s="215" t="s">
        <v>449</v>
      </c>
      <c r="AH34" s="215"/>
      <c r="AI34" s="215"/>
      <c r="AJ34" s="215"/>
      <c r="AK34" s="215"/>
      <c r="AL34" s="215"/>
      <c r="AM34" s="215"/>
      <c r="AN34" s="215"/>
      <c r="AO34" s="215"/>
      <c r="AP34" s="215"/>
      <c r="AQ34" s="215"/>
      <c r="AR34" s="215"/>
      <c r="AS34" s="215"/>
      <c r="AT34" s="215"/>
      <c r="AU34" s="215"/>
      <c r="AV34" s="215"/>
      <c r="AW34" s="215"/>
      <c r="AX34" s="215"/>
      <c r="AY34" s="215"/>
      <c r="AZ34" s="215"/>
      <c r="BA34" s="215"/>
      <c r="BB34" s="215"/>
      <c r="BC34" s="215"/>
      <c r="BD34" s="215"/>
      <c r="BE34" s="215"/>
      <c r="BF34" s="215"/>
      <c r="BG34" s="215"/>
      <c r="BH34" s="215"/>
    </row>
    <row r="35" spans="1:60" outlineLevel="1" x14ac:dyDescent="0.2">
      <c r="A35" s="257">
        <v>14</v>
      </c>
      <c r="B35" s="258" t="s">
        <v>544</v>
      </c>
      <c r="C35" s="264" t="s">
        <v>545</v>
      </c>
      <c r="D35" s="259" t="s">
        <v>0</v>
      </c>
      <c r="E35" s="260">
        <v>52.8</v>
      </c>
      <c r="F35" s="261"/>
      <c r="G35" s="262">
        <f>ROUND(E35*F35,2)</f>
        <v>0</v>
      </c>
      <c r="H35" s="261"/>
      <c r="I35" s="262">
        <f>ROUND(E35*H35,2)</f>
        <v>0</v>
      </c>
      <c r="J35" s="261"/>
      <c r="K35" s="262">
        <f>ROUND(E35*J35,2)</f>
        <v>0</v>
      </c>
      <c r="L35" s="262">
        <v>21</v>
      </c>
      <c r="M35" s="262">
        <f>G35*(1+L35/100)</f>
        <v>0</v>
      </c>
      <c r="N35" s="262">
        <v>0</v>
      </c>
      <c r="O35" s="262">
        <f>ROUND(E35*N35,2)</f>
        <v>0</v>
      </c>
      <c r="P35" s="262">
        <v>0</v>
      </c>
      <c r="Q35" s="262">
        <f>ROUND(E35*P35,2)</f>
        <v>0</v>
      </c>
      <c r="R35" s="262"/>
      <c r="S35" s="262" t="s">
        <v>167</v>
      </c>
      <c r="T35" s="263" t="s">
        <v>168</v>
      </c>
      <c r="U35" s="224">
        <v>0</v>
      </c>
      <c r="V35" s="224">
        <f>ROUND(E35*U35,2)</f>
        <v>0</v>
      </c>
      <c r="W35" s="224"/>
      <c r="X35" s="224" t="s">
        <v>190</v>
      </c>
      <c r="Y35" s="215"/>
      <c r="Z35" s="215"/>
      <c r="AA35" s="215"/>
      <c r="AB35" s="215"/>
      <c r="AC35" s="215"/>
      <c r="AD35" s="215"/>
      <c r="AE35" s="215"/>
      <c r="AF35" s="215"/>
      <c r="AG35" s="215" t="s">
        <v>449</v>
      </c>
      <c r="AH35" s="215"/>
      <c r="AI35" s="215"/>
      <c r="AJ35" s="215"/>
      <c r="AK35" s="215"/>
      <c r="AL35" s="215"/>
      <c r="AM35" s="215"/>
      <c r="AN35" s="215"/>
      <c r="AO35" s="215"/>
      <c r="AP35" s="215"/>
      <c r="AQ35" s="215"/>
      <c r="AR35" s="215"/>
      <c r="AS35" s="215"/>
      <c r="AT35" s="215"/>
      <c r="AU35" s="215"/>
      <c r="AV35" s="215"/>
      <c r="AW35" s="215"/>
      <c r="AX35" s="215"/>
      <c r="AY35" s="215"/>
      <c r="AZ35" s="215"/>
      <c r="BA35" s="215"/>
      <c r="BB35" s="215"/>
      <c r="BC35" s="215"/>
      <c r="BD35" s="215"/>
      <c r="BE35" s="215"/>
      <c r="BF35" s="215"/>
      <c r="BG35" s="215"/>
      <c r="BH35" s="215"/>
    </row>
    <row r="36" spans="1:60" x14ac:dyDescent="0.2">
      <c r="A36" s="231" t="s">
        <v>162</v>
      </c>
      <c r="B36" s="232" t="s">
        <v>122</v>
      </c>
      <c r="C36" s="248" t="s">
        <v>123</v>
      </c>
      <c r="D36" s="233"/>
      <c r="E36" s="234"/>
      <c r="F36" s="235"/>
      <c r="G36" s="235">
        <f>SUMIF(AG37:AG38,"&lt;&gt;NOR",G37:G38)</f>
        <v>0</v>
      </c>
      <c r="H36" s="235"/>
      <c r="I36" s="235">
        <f>SUM(I37:I38)</f>
        <v>0</v>
      </c>
      <c r="J36" s="235"/>
      <c r="K36" s="235">
        <f>SUM(K37:K38)</f>
        <v>0</v>
      </c>
      <c r="L36" s="235"/>
      <c r="M36" s="235">
        <f>SUM(M37:M38)</f>
        <v>0</v>
      </c>
      <c r="N36" s="235"/>
      <c r="O36" s="235">
        <f>SUM(O37:O38)</f>
        <v>0</v>
      </c>
      <c r="P36" s="235"/>
      <c r="Q36" s="235">
        <f>SUM(Q37:Q38)</f>
        <v>0</v>
      </c>
      <c r="R36" s="235"/>
      <c r="S36" s="235"/>
      <c r="T36" s="236"/>
      <c r="U36" s="230"/>
      <c r="V36" s="230">
        <f>SUM(V37:V38)</f>
        <v>1.1499999999999999</v>
      </c>
      <c r="W36" s="230"/>
      <c r="X36" s="230"/>
      <c r="AG36" t="s">
        <v>163</v>
      </c>
    </row>
    <row r="37" spans="1:60" outlineLevel="1" x14ac:dyDescent="0.2">
      <c r="A37" s="237">
        <v>15</v>
      </c>
      <c r="B37" s="238" t="s">
        <v>1028</v>
      </c>
      <c r="C37" s="249" t="s">
        <v>1029</v>
      </c>
      <c r="D37" s="239" t="s">
        <v>268</v>
      </c>
      <c r="E37" s="240">
        <v>4</v>
      </c>
      <c r="F37" s="241"/>
      <c r="G37" s="242">
        <f>ROUND(E37*F37,2)</f>
        <v>0</v>
      </c>
      <c r="H37" s="241"/>
      <c r="I37" s="242">
        <f>ROUND(E37*H37,2)</f>
        <v>0</v>
      </c>
      <c r="J37" s="241"/>
      <c r="K37" s="242">
        <f>ROUND(E37*J37,2)</f>
        <v>0</v>
      </c>
      <c r="L37" s="242">
        <v>21</v>
      </c>
      <c r="M37" s="242">
        <f>G37*(1+L37/100)</f>
        <v>0</v>
      </c>
      <c r="N37" s="242">
        <v>2.4000000000000001E-4</v>
      </c>
      <c r="O37" s="242">
        <f>ROUND(E37*N37,2)</f>
        <v>0</v>
      </c>
      <c r="P37" s="242">
        <v>0</v>
      </c>
      <c r="Q37" s="242">
        <f>ROUND(E37*P37,2)</f>
        <v>0</v>
      </c>
      <c r="R37" s="242"/>
      <c r="S37" s="242" t="s">
        <v>167</v>
      </c>
      <c r="T37" s="243" t="s">
        <v>168</v>
      </c>
      <c r="U37" s="224">
        <v>0.28699999999999998</v>
      </c>
      <c r="V37" s="224">
        <f>ROUND(E37*U37,2)</f>
        <v>1.1499999999999999</v>
      </c>
      <c r="W37" s="224"/>
      <c r="X37" s="224" t="s">
        <v>190</v>
      </c>
      <c r="Y37" s="215"/>
      <c r="Z37" s="215"/>
      <c r="AA37" s="215"/>
      <c r="AB37" s="215"/>
      <c r="AC37" s="215"/>
      <c r="AD37" s="215"/>
      <c r="AE37" s="215"/>
      <c r="AF37" s="215"/>
      <c r="AG37" s="215" t="s">
        <v>449</v>
      </c>
      <c r="AH37" s="215"/>
      <c r="AI37" s="215"/>
      <c r="AJ37" s="215"/>
      <c r="AK37" s="215"/>
      <c r="AL37" s="215"/>
      <c r="AM37" s="215"/>
      <c r="AN37" s="215"/>
      <c r="AO37" s="215"/>
      <c r="AP37" s="215"/>
      <c r="AQ37" s="215"/>
      <c r="AR37" s="215"/>
      <c r="AS37" s="215"/>
      <c r="AT37" s="215"/>
      <c r="AU37" s="215"/>
      <c r="AV37" s="215"/>
      <c r="AW37" s="215"/>
      <c r="AX37" s="215"/>
      <c r="AY37" s="215"/>
      <c r="AZ37" s="215"/>
      <c r="BA37" s="215"/>
      <c r="BB37" s="215"/>
      <c r="BC37" s="215"/>
      <c r="BD37" s="215"/>
      <c r="BE37" s="215"/>
      <c r="BF37" s="215"/>
      <c r="BG37" s="215"/>
      <c r="BH37" s="215"/>
    </row>
    <row r="38" spans="1:60" outlineLevel="1" x14ac:dyDescent="0.2">
      <c r="A38" s="222"/>
      <c r="B38" s="223"/>
      <c r="C38" s="250" t="s">
        <v>1030</v>
      </c>
      <c r="D38" s="245"/>
      <c r="E38" s="245"/>
      <c r="F38" s="245"/>
      <c r="G38" s="245"/>
      <c r="H38" s="224"/>
      <c r="I38" s="224"/>
      <c r="J38" s="224"/>
      <c r="K38" s="224"/>
      <c r="L38" s="224"/>
      <c r="M38" s="224"/>
      <c r="N38" s="224"/>
      <c r="O38" s="224"/>
      <c r="P38" s="224"/>
      <c r="Q38" s="224"/>
      <c r="R38" s="224"/>
      <c r="S38" s="224"/>
      <c r="T38" s="224"/>
      <c r="U38" s="224"/>
      <c r="V38" s="224"/>
      <c r="W38" s="224"/>
      <c r="X38" s="224"/>
      <c r="Y38" s="215"/>
      <c r="Z38" s="215"/>
      <c r="AA38" s="215"/>
      <c r="AB38" s="215"/>
      <c r="AC38" s="215"/>
      <c r="AD38" s="215"/>
      <c r="AE38" s="215"/>
      <c r="AF38" s="215"/>
      <c r="AG38" s="215" t="s">
        <v>172</v>
      </c>
      <c r="AH38" s="215"/>
      <c r="AI38" s="215"/>
      <c r="AJ38" s="215"/>
      <c r="AK38" s="215"/>
      <c r="AL38" s="215"/>
      <c r="AM38" s="215"/>
      <c r="AN38" s="215"/>
      <c r="AO38" s="215"/>
      <c r="AP38" s="215"/>
      <c r="AQ38" s="215"/>
      <c r="AR38" s="215"/>
      <c r="AS38" s="215"/>
      <c r="AT38" s="215"/>
      <c r="AU38" s="215"/>
      <c r="AV38" s="215"/>
      <c r="AW38" s="215"/>
      <c r="AX38" s="215"/>
      <c r="AY38" s="215"/>
      <c r="AZ38" s="215"/>
      <c r="BA38" s="215"/>
      <c r="BB38" s="215"/>
      <c r="BC38" s="215"/>
      <c r="BD38" s="215"/>
      <c r="BE38" s="215"/>
      <c r="BF38" s="215"/>
      <c r="BG38" s="215"/>
      <c r="BH38" s="215"/>
    </row>
    <row r="39" spans="1:60" x14ac:dyDescent="0.2">
      <c r="A39" s="231" t="s">
        <v>162</v>
      </c>
      <c r="B39" s="232" t="s">
        <v>129</v>
      </c>
      <c r="C39" s="248" t="s">
        <v>130</v>
      </c>
      <c r="D39" s="233"/>
      <c r="E39" s="234"/>
      <c r="F39" s="235"/>
      <c r="G39" s="235">
        <f>SUMIF(AG40:AG74,"&lt;&gt;NOR",G40:G74)</f>
        <v>0</v>
      </c>
      <c r="H39" s="235"/>
      <c r="I39" s="235">
        <f>SUM(I40:I74)</f>
        <v>0</v>
      </c>
      <c r="J39" s="235"/>
      <c r="K39" s="235">
        <f>SUM(K40:K74)</f>
        <v>0</v>
      </c>
      <c r="L39" s="235"/>
      <c r="M39" s="235">
        <f>SUM(M40:M74)</f>
        <v>0</v>
      </c>
      <c r="N39" s="235"/>
      <c r="O39" s="235">
        <f>SUM(O40:O74)</f>
        <v>0.09</v>
      </c>
      <c r="P39" s="235"/>
      <c r="Q39" s="235">
        <f>SUM(Q40:Q74)</f>
        <v>0</v>
      </c>
      <c r="R39" s="235"/>
      <c r="S39" s="235"/>
      <c r="T39" s="236"/>
      <c r="U39" s="230"/>
      <c r="V39" s="230">
        <f>SUM(V40:V74)</f>
        <v>6</v>
      </c>
      <c r="W39" s="230"/>
      <c r="X39" s="230"/>
      <c r="AG39" t="s">
        <v>163</v>
      </c>
    </row>
    <row r="40" spans="1:60" outlineLevel="1" x14ac:dyDescent="0.2">
      <c r="A40" s="257">
        <v>16</v>
      </c>
      <c r="B40" s="258" t="s">
        <v>1031</v>
      </c>
      <c r="C40" s="264" t="s">
        <v>1032</v>
      </c>
      <c r="D40" s="259" t="s">
        <v>246</v>
      </c>
      <c r="E40" s="260">
        <v>1</v>
      </c>
      <c r="F40" s="261"/>
      <c r="G40" s="262">
        <f>ROUND(E40*F40,2)</f>
        <v>0</v>
      </c>
      <c r="H40" s="261"/>
      <c r="I40" s="262">
        <f>ROUND(E40*H40,2)</f>
        <v>0</v>
      </c>
      <c r="J40" s="261"/>
      <c r="K40" s="262">
        <f>ROUND(E40*J40,2)</f>
        <v>0</v>
      </c>
      <c r="L40" s="262">
        <v>21</v>
      </c>
      <c r="M40" s="262">
        <f>G40*(1+L40/100)</f>
        <v>0</v>
      </c>
      <c r="N40" s="262">
        <v>0</v>
      </c>
      <c r="O40" s="262">
        <f>ROUND(E40*N40,2)</f>
        <v>0</v>
      </c>
      <c r="P40" s="262">
        <v>0</v>
      </c>
      <c r="Q40" s="262">
        <f>ROUND(E40*P40,2)</f>
        <v>0</v>
      </c>
      <c r="R40" s="262"/>
      <c r="S40" s="262" t="s">
        <v>189</v>
      </c>
      <c r="T40" s="263" t="s">
        <v>168</v>
      </c>
      <c r="U40" s="224">
        <v>0</v>
      </c>
      <c r="V40" s="224">
        <f>ROUND(E40*U40,2)</f>
        <v>0</v>
      </c>
      <c r="W40" s="224"/>
      <c r="X40" s="224" t="s">
        <v>190</v>
      </c>
      <c r="Y40" s="215"/>
      <c r="Z40" s="215"/>
      <c r="AA40" s="215"/>
      <c r="AB40" s="215"/>
      <c r="AC40" s="215"/>
      <c r="AD40" s="215"/>
      <c r="AE40" s="215"/>
      <c r="AF40" s="215"/>
      <c r="AG40" s="215" t="s">
        <v>627</v>
      </c>
      <c r="AH40" s="215"/>
      <c r="AI40" s="215"/>
      <c r="AJ40" s="215"/>
      <c r="AK40" s="215"/>
      <c r="AL40" s="215"/>
      <c r="AM40" s="215"/>
      <c r="AN40" s="215"/>
      <c r="AO40" s="215"/>
      <c r="AP40" s="215"/>
      <c r="AQ40" s="215"/>
      <c r="AR40" s="215"/>
      <c r="AS40" s="215"/>
      <c r="AT40" s="215"/>
      <c r="AU40" s="215"/>
      <c r="AV40" s="215"/>
      <c r="AW40" s="215"/>
      <c r="AX40" s="215"/>
      <c r="AY40" s="215"/>
      <c r="AZ40" s="215"/>
      <c r="BA40" s="215"/>
      <c r="BB40" s="215"/>
      <c r="BC40" s="215"/>
      <c r="BD40" s="215"/>
      <c r="BE40" s="215"/>
      <c r="BF40" s="215"/>
      <c r="BG40" s="215"/>
      <c r="BH40" s="215"/>
    </row>
    <row r="41" spans="1:60" outlineLevel="1" x14ac:dyDescent="0.2">
      <c r="A41" s="257">
        <v>17</v>
      </c>
      <c r="B41" s="258" t="s">
        <v>1033</v>
      </c>
      <c r="C41" s="264" t="s">
        <v>1034</v>
      </c>
      <c r="D41" s="259" t="s">
        <v>246</v>
      </c>
      <c r="E41" s="260">
        <v>2</v>
      </c>
      <c r="F41" s="261"/>
      <c r="G41" s="262">
        <f>ROUND(E41*F41,2)</f>
        <v>0</v>
      </c>
      <c r="H41" s="261"/>
      <c r="I41" s="262">
        <f>ROUND(E41*H41,2)</f>
        <v>0</v>
      </c>
      <c r="J41" s="261"/>
      <c r="K41" s="262">
        <f>ROUND(E41*J41,2)</f>
        <v>0</v>
      </c>
      <c r="L41" s="262">
        <v>21</v>
      </c>
      <c r="M41" s="262">
        <f>G41*(1+L41/100)</f>
        <v>0</v>
      </c>
      <c r="N41" s="262">
        <v>0</v>
      </c>
      <c r="O41" s="262">
        <f>ROUND(E41*N41,2)</f>
        <v>0</v>
      </c>
      <c r="P41" s="262">
        <v>0</v>
      </c>
      <c r="Q41" s="262">
        <f>ROUND(E41*P41,2)</f>
        <v>0</v>
      </c>
      <c r="R41" s="262"/>
      <c r="S41" s="262" t="s">
        <v>189</v>
      </c>
      <c r="T41" s="263" t="s">
        <v>168</v>
      </c>
      <c r="U41" s="224">
        <v>0</v>
      </c>
      <c r="V41" s="224">
        <f>ROUND(E41*U41,2)</f>
        <v>0</v>
      </c>
      <c r="W41" s="224"/>
      <c r="X41" s="224" t="s">
        <v>190</v>
      </c>
      <c r="Y41" s="215"/>
      <c r="Z41" s="215"/>
      <c r="AA41" s="215"/>
      <c r="AB41" s="215"/>
      <c r="AC41" s="215"/>
      <c r="AD41" s="215"/>
      <c r="AE41" s="215"/>
      <c r="AF41" s="215"/>
      <c r="AG41" s="215" t="s">
        <v>627</v>
      </c>
      <c r="AH41" s="215"/>
      <c r="AI41" s="215"/>
      <c r="AJ41" s="215"/>
      <c r="AK41" s="215"/>
      <c r="AL41" s="215"/>
      <c r="AM41" s="215"/>
      <c r="AN41" s="215"/>
      <c r="AO41" s="215"/>
      <c r="AP41" s="215"/>
      <c r="AQ41" s="215"/>
      <c r="AR41" s="215"/>
      <c r="AS41" s="215"/>
      <c r="AT41" s="215"/>
      <c r="AU41" s="215"/>
      <c r="AV41" s="215"/>
      <c r="AW41" s="215"/>
      <c r="AX41" s="215"/>
      <c r="AY41" s="215"/>
      <c r="AZ41" s="215"/>
      <c r="BA41" s="215"/>
      <c r="BB41" s="215"/>
      <c r="BC41" s="215"/>
      <c r="BD41" s="215"/>
      <c r="BE41" s="215"/>
      <c r="BF41" s="215"/>
      <c r="BG41" s="215"/>
      <c r="BH41" s="215"/>
    </row>
    <row r="42" spans="1:60" outlineLevel="1" x14ac:dyDescent="0.2">
      <c r="A42" s="237">
        <v>18</v>
      </c>
      <c r="B42" s="238" t="s">
        <v>1035</v>
      </c>
      <c r="C42" s="249" t="s">
        <v>1036</v>
      </c>
      <c r="D42" s="239" t="s">
        <v>246</v>
      </c>
      <c r="E42" s="240">
        <v>2</v>
      </c>
      <c r="F42" s="241"/>
      <c r="G42" s="242">
        <f>ROUND(E42*F42,2)</f>
        <v>0</v>
      </c>
      <c r="H42" s="241"/>
      <c r="I42" s="242">
        <f>ROUND(E42*H42,2)</f>
        <v>0</v>
      </c>
      <c r="J42" s="241"/>
      <c r="K42" s="242">
        <f>ROUND(E42*J42,2)</f>
        <v>0</v>
      </c>
      <c r="L42" s="242">
        <v>21</v>
      </c>
      <c r="M42" s="242">
        <f>G42*(1+L42/100)</f>
        <v>0</v>
      </c>
      <c r="N42" s="242">
        <v>0</v>
      </c>
      <c r="O42" s="242">
        <f>ROUND(E42*N42,2)</f>
        <v>0</v>
      </c>
      <c r="P42" s="242">
        <v>0</v>
      </c>
      <c r="Q42" s="242">
        <f>ROUND(E42*P42,2)</f>
        <v>0</v>
      </c>
      <c r="R42" s="242"/>
      <c r="S42" s="242" t="s">
        <v>189</v>
      </c>
      <c r="T42" s="243" t="s">
        <v>168</v>
      </c>
      <c r="U42" s="224">
        <v>0</v>
      </c>
      <c r="V42" s="224">
        <f>ROUND(E42*U42,2)</f>
        <v>0</v>
      </c>
      <c r="W42" s="224"/>
      <c r="X42" s="224" t="s">
        <v>190</v>
      </c>
      <c r="Y42" s="215"/>
      <c r="Z42" s="215"/>
      <c r="AA42" s="215"/>
      <c r="AB42" s="215"/>
      <c r="AC42" s="215"/>
      <c r="AD42" s="215"/>
      <c r="AE42" s="215"/>
      <c r="AF42" s="215"/>
      <c r="AG42" s="215" t="s">
        <v>627</v>
      </c>
      <c r="AH42" s="215"/>
      <c r="AI42" s="215"/>
      <c r="AJ42" s="215"/>
      <c r="AK42" s="215"/>
      <c r="AL42" s="215"/>
      <c r="AM42" s="215"/>
      <c r="AN42" s="215"/>
      <c r="AO42" s="215"/>
      <c r="AP42" s="215"/>
      <c r="AQ42" s="215"/>
      <c r="AR42" s="215"/>
      <c r="AS42" s="215"/>
      <c r="AT42" s="215"/>
      <c r="AU42" s="215"/>
      <c r="AV42" s="215"/>
      <c r="AW42" s="215"/>
      <c r="AX42" s="215"/>
      <c r="AY42" s="215"/>
      <c r="AZ42" s="215"/>
      <c r="BA42" s="215"/>
      <c r="BB42" s="215"/>
      <c r="BC42" s="215"/>
      <c r="BD42" s="215"/>
      <c r="BE42" s="215"/>
      <c r="BF42" s="215"/>
      <c r="BG42" s="215"/>
      <c r="BH42" s="215"/>
    </row>
    <row r="43" spans="1:60" outlineLevel="1" x14ac:dyDescent="0.2">
      <c r="A43" s="222"/>
      <c r="B43" s="223"/>
      <c r="C43" s="250" t="s">
        <v>247</v>
      </c>
      <c r="D43" s="245"/>
      <c r="E43" s="245"/>
      <c r="F43" s="245"/>
      <c r="G43" s="245"/>
      <c r="H43" s="224"/>
      <c r="I43" s="224"/>
      <c r="J43" s="224"/>
      <c r="K43" s="224"/>
      <c r="L43" s="224"/>
      <c r="M43" s="224"/>
      <c r="N43" s="224"/>
      <c r="O43" s="224"/>
      <c r="P43" s="224"/>
      <c r="Q43" s="224"/>
      <c r="R43" s="224"/>
      <c r="S43" s="224"/>
      <c r="T43" s="224"/>
      <c r="U43" s="224"/>
      <c r="V43" s="224"/>
      <c r="W43" s="224"/>
      <c r="X43" s="224"/>
      <c r="Y43" s="215"/>
      <c r="Z43" s="215"/>
      <c r="AA43" s="215"/>
      <c r="AB43" s="215"/>
      <c r="AC43" s="215"/>
      <c r="AD43" s="215"/>
      <c r="AE43" s="215"/>
      <c r="AF43" s="215"/>
      <c r="AG43" s="215" t="s">
        <v>172</v>
      </c>
      <c r="AH43" s="215"/>
      <c r="AI43" s="215"/>
      <c r="AJ43" s="215"/>
      <c r="AK43" s="215"/>
      <c r="AL43" s="215"/>
      <c r="AM43" s="215"/>
      <c r="AN43" s="215"/>
      <c r="AO43" s="215"/>
      <c r="AP43" s="215"/>
      <c r="AQ43" s="215"/>
      <c r="AR43" s="215"/>
      <c r="AS43" s="215"/>
      <c r="AT43" s="215"/>
      <c r="AU43" s="215"/>
      <c r="AV43" s="215"/>
      <c r="AW43" s="215"/>
      <c r="AX43" s="215"/>
      <c r="AY43" s="215"/>
      <c r="AZ43" s="215"/>
      <c r="BA43" s="215"/>
      <c r="BB43" s="215"/>
      <c r="BC43" s="215"/>
      <c r="BD43" s="215"/>
      <c r="BE43" s="215"/>
      <c r="BF43" s="215"/>
      <c r="BG43" s="215"/>
      <c r="BH43" s="215"/>
    </row>
    <row r="44" spans="1:60" outlineLevel="1" x14ac:dyDescent="0.2">
      <c r="A44" s="257">
        <v>19</v>
      </c>
      <c r="B44" s="258" t="s">
        <v>1037</v>
      </c>
      <c r="C44" s="264" t="s">
        <v>1038</v>
      </c>
      <c r="D44" s="259" t="s">
        <v>246</v>
      </c>
      <c r="E44" s="260">
        <v>1</v>
      </c>
      <c r="F44" s="261"/>
      <c r="G44" s="262">
        <f>ROUND(E44*F44,2)</f>
        <v>0</v>
      </c>
      <c r="H44" s="261"/>
      <c r="I44" s="262">
        <f>ROUND(E44*H44,2)</f>
        <v>0</v>
      </c>
      <c r="J44" s="261"/>
      <c r="K44" s="262">
        <f>ROUND(E44*J44,2)</f>
        <v>0</v>
      </c>
      <c r="L44" s="262">
        <v>21</v>
      </c>
      <c r="M44" s="262">
        <f>G44*(1+L44/100)</f>
        <v>0</v>
      </c>
      <c r="N44" s="262">
        <v>0</v>
      </c>
      <c r="O44" s="262">
        <f>ROUND(E44*N44,2)</f>
        <v>0</v>
      </c>
      <c r="P44" s="262">
        <v>0</v>
      </c>
      <c r="Q44" s="262">
        <f>ROUND(E44*P44,2)</f>
        <v>0</v>
      </c>
      <c r="R44" s="262"/>
      <c r="S44" s="262" t="s">
        <v>189</v>
      </c>
      <c r="T44" s="263" t="s">
        <v>168</v>
      </c>
      <c r="U44" s="224">
        <v>0</v>
      </c>
      <c r="V44" s="224">
        <f>ROUND(E44*U44,2)</f>
        <v>0</v>
      </c>
      <c r="W44" s="224"/>
      <c r="X44" s="224" t="s">
        <v>190</v>
      </c>
      <c r="Y44" s="215"/>
      <c r="Z44" s="215"/>
      <c r="AA44" s="215"/>
      <c r="AB44" s="215"/>
      <c r="AC44" s="215"/>
      <c r="AD44" s="215"/>
      <c r="AE44" s="215"/>
      <c r="AF44" s="215"/>
      <c r="AG44" s="215" t="s">
        <v>627</v>
      </c>
      <c r="AH44" s="215"/>
      <c r="AI44" s="215"/>
      <c r="AJ44" s="215"/>
      <c r="AK44" s="215"/>
      <c r="AL44" s="215"/>
      <c r="AM44" s="215"/>
      <c r="AN44" s="215"/>
      <c r="AO44" s="215"/>
      <c r="AP44" s="215"/>
      <c r="AQ44" s="215"/>
      <c r="AR44" s="215"/>
      <c r="AS44" s="215"/>
      <c r="AT44" s="215"/>
      <c r="AU44" s="215"/>
      <c r="AV44" s="215"/>
      <c r="AW44" s="215"/>
      <c r="AX44" s="215"/>
      <c r="AY44" s="215"/>
      <c r="AZ44" s="215"/>
      <c r="BA44" s="215"/>
      <c r="BB44" s="215"/>
      <c r="BC44" s="215"/>
      <c r="BD44" s="215"/>
      <c r="BE44" s="215"/>
      <c r="BF44" s="215"/>
      <c r="BG44" s="215"/>
      <c r="BH44" s="215"/>
    </row>
    <row r="45" spans="1:60" outlineLevel="1" x14ac:dyDescent="0.2">
      <c r="A45" s="257">
        <v>20</v>
      </c>
      <c r="B45" s="258" t="s">
        <v>1039</v>
      </c>
      <c r="C45" s="264" t="s">
        <v>1040</v>
      </c>
      <c r="D45" s="259" t="s">
        <v>246</v>
      </c>
      <c r="E45" s="260">
        <v>6</v>
      </c>
      <c r="F45" s="261"/>
      <c r="G45" s="262">
        <f>ROUND(E45*F45,2)</f>
        <v>0</v>
      </c>
      <c r="H45" s="261"/>
      <c r="I45" s="262">
        <f>ROUND(E45*H45,2)</f>
        <v>0</v>
      </c>
      <c r="J45" s="261"/>
      <c r="K45" s="262">
        <f>ROUND(E45*J45,2)</f>
        <v>0</v>
      </c>
      <c r="L45" s="262">
        <v>21</v>
      </c>
      <c r="M45" s="262">
        <f>G45*(1+L45/100)</f>
        <v>0</v>
      </c>
      <c r="N45" s="262">
        <v>0</v>
      </c>
      <c r="O45" s="262">
        <f>ROUND(E45*N45,2)</f>
        <v>0</v>
      </c>
      <c r="P45" s="262">
        <v>0</v>
      </c>
      <c r="Q45" s="262">
        <f>ROUND(E45*P45,2)</f>
        <v>0</v>
      </c>
      <c r="R45" s="262"/>
      <c r="S45" s="262" t="s">
        <v>189</v>
      </c>
      <c r="T45" s="263" t="s">
        <v>168</v>
      </c>
      <c r="U45" s="224">
        <v>0</v>
      </c>
      <c r="V45" s="224">
        <f>ROUND(E45*U45,2)</f>
        <v>0</v>
      </c>
      <c r="W45" s="224"/>
      <c r="X45" s="224" t="s">
        <v>190</v>
      </c>
      <c r="Y45" s="215"/>
      <c r="Z45" s="215"/>
      <c r="AA45" s="215"/>
      <c r="AB45" s="215"/>
      <c r="AC45" s="215"/>
      <c r="AD45" s="215"/>
      <c r="AE45" s="215"/>
      <c r="AF45" s="215"/>
      <c r="AG45" s="215" t="s">
        <v>627</v>
      </c>
      <c r="AH45" s="215"/>
      <c r="AI45" s="215"/>
      <c r="AJ45" s="215"/>
      <c r="AK45" s="215"/>
      <c r="AL45" s="215"/>
      <c r="AM45" s="215"/>
      <c r="AN45" s="215"/>
      <c r="AO45" s="215"/>
      <c r="AP45" s="215"/>
      <c r="AQ45" s="215"/>
      <c r="AR45" s="215"/>
      <c r="AS45" s="215"/>
      <c r="AT45" s="215"/>
      <c r="AU45" s="215"/>
      <c r="AV45" s="215"/>
      <c r="AW45" s="215"/>
      <c r="AX45" s="215"/>
      <c r="AY45" s="215"/>
      <c r="AZ45" s="215"/>
      <c r="BA45" s="215"/>
      <c r="BB45" s="215"/>
      <c r="BC45" s="215"/>
      <c r="BD45" s="215"/>
      <c r="BE45" s="215"/>
      <c r="BF45" s="215"/>
      <c r="BG45" s="215"/>
      <c r="BH45" s="215"/>
    </row>
    <row r="46" spans="1:60" outlineLevel="1" x14ac:dyDescent="0.2">
      <c r="A46" s="257">
        <v>21</v>
      </c>
      <c r="B46" s="258" t="s">
        <v>1041</v>
      </c>
      <c r="C46" s="264" t="s">
        <v>1042</v>
      </c>
      <c r="D46" s="259" t="s">
        <v>1027</v>
      </c>
      <c r="E46" s="260">
        <v>20</v>
      </c>
      <c r="F46" s="261"/>
      <c r="G46" s="262">
        <f>ROUND(E46*F46,2)</f>
        <v>0</v>
      </c>
      <c r="H46" s="261"/>
      <c r="I46" s="262">
        <f>ROUND(E46*H46,2)</f>
        <v>0</v>
      </c>
      <c r="J46" s="261"/>
      <c r="K46" s="262">
        <f>ROUND(E46*J46,2)</f>
        <v>0</v>
      </c>
      <c r="L46" s="262">
        <v>21</v>
      </c>
      <c r="M46" s="262">
        <f>G46*(1+L46/100)</f>
        <v>0</v>
      </c>
      <c r="N46" s="262">
        <v>0</v>
      </c>
      <c r="O46" s="262">
        <f>ROUND(E46*N46,2)</f>
        <v>0</v>
      </c>
      <c r="P46" s="262">
        <v>0</v>
      </c>
      <c r="Q46" s="262">
        <f>ROUND(E46*P46,2)</f>
        <v>0</v>
      </c>
      <c r="R46" s="262"/>
      <c r="S46" s="262" t="s">
        <v>189</v>
      </c>
      <c r="T46" s="263" t="s">
        <v>168</v>
      </c>
      <c r="U46" s="224">
        <v>0</v>
      </c>
      <c r="V46" s="224">
        <f>ROUND(E46*U46,2)</f>
        <v>0</v>
      </c>
      <c r="W46" s="224"/>
      <c r="X46" s="224" t="s">
        <v>190</v>
      </c>
      <c r="Y46" s="215"/>
      <c r="Z46" s="215"/>
      <c r="AA46" s="215"/>
      <c r="AB46" s="215"/>
      <c r="AC46" s="215"/>
      <c r="AD46" s="215"/>
      <c r="AE46" s="215"/>
      <c r="AF46" s="215"/>
      <c r="AG46" s="215" t="s">
        <v>627</v>
      </c>
      <c r="AH46" s="215"/>
      <c r="AI46" s="215"/>
      <c r="AJ46" s="215"/>
      <c r="AK46" s="215"/>
      <c r="AL46" s="215"/>
      <c r="AM46" s="215"/>
      <c r="AN46" s="215"/>
      <c r="AO46" s="215"/>
      <c r="AP46" s="215"/>
      <c r="AQ46" s="215"/>
      <c r="AR46" s="215"/>
      <c r="AS46" s="215"/>
      <c r="AT46" s="215"/>
      <c r="AU46" s="215"/>
      <c r="AV46" s="215"/>
      <c r="AW46" s="215"/>
      <c r="AX46" s="215"/>
      <c r="AY46" s="215"/>
      <c r="AZ46" s="215"/>
      <c r="BA46" s="215"/>
      <c r="BB46" s="215"/>
      <c r="BC46" s="215"/>
      <c r="BD46" s="215"/>
      <c r="BE46" s="215"/>
      <c r="BF46" s="215"/>
      <c r="BG46" s="215"/>
      <c r="BH46" s="215"/>
    </row>
    <row r="47" spans="1:60" outlineLevel="1" x14ac:dyDescent="0.2">
      <c r="A47" s="257">
        <v>22</v>
      </c>
      <c r="B47" s="258" t="s">
        <v>1043</v>
      </c>
      <c r="C47" s="264" t="s">
        <v>1044</v>
      </c>
      <c r="D47" s="259" t="s">
        <v>1027</v>
      </c>
      <c r="E47" s="260">
        <v>20</v>
      </c>
      <c r="F47" s="261"/>
      <c r="G47" s="262">
        <f>ROUND(E47*F47,2)</f>
        <v>0</v>
      </c>
      <c r="H47" s="261"/>
      <c r="I47" s="262">
        <f>ROUND(E47*H47,2)</f>
        <v>0</v>
      </c>
      <c r="J47" s="261"/>
      <c r="K47" s="262">
        <f>ROUND(E47*J47,2)</f>
        <v>0</v>
      </c>
      <c r="L47" s="262">
        <v>21</v>
      </c>
      <c r="M47" s="262">
        <f>G47*(1+L47/100)</f>
        <v>0</v>
      </c>
      <c r="N47" s="262">
        <v>0</v>
      </c>
      <c r="O47" s="262">
        <f>ROUND(E47*N47,2)</f>
        <v>0</v>
      </c>
      <c r="P47" s="262">
        <v>0</v>
      </c>
      <c r="Q47" s="262">
        <f>ROUND(E47*P47,2)</f>
        <v>0</v>
      </c>
      <c r="R47" s="262"/>
      <c r="S47" s="262" t="s">
        <v>189</v>
      </c>
      <c r="T47" s="263" t="s">
        <v>168</v>
      </c>
      <c r="U47" s="224">
        <v>0</v>
      </c>
      <c r="V47" s="224">
        <f>ROUND(E47*U47,2)</f>
        <v>0</v>
      </c>
      <c r="W47" s="224"/>
      <c r="X47" s="224" t="s">
        <v>190</v>
      </c>
      <c r="Y47" s="215"/>
      <c r="Z47" s="215"/>
      <c r="AA47" s="215"/>
      <c r="AB47" s="215"/>
      <c r="AC47" s="215"/>
      <c r="AD47" s="215"/>
      <c r="AE47" s="215"/>
      <c r="AF47" s="215"/>
      <c r="AG47" s="215" t="s">
        <v>627</v>
      </c>
      <c r="AH47" s="215"/>
      <c r="AI47" s="215"/>
      <c r="AJ47" s="215"/>
      <c r="AK47" s="215"/>
      <c r="AL47" s="215"/>
      <c r="AM47" s="215"/>
      <c r="AN47" s="215"/>
      <c r="AO47" s="215"/>
      <c r="AP47" s="215"/>
      <c r="AQ47" s="215"/>
      <c r="AR47" s="215"/>
      <c r="AS47" s="215"/>
      <c r="AT47" s="215"/>
      <c r="AU47" s="215"/>
      <c r="AV47" s="215"/>
      <c r="AW47" s="215"/>
      <c r="AX47" s="215"/>
      <c r="AY47" s="215"/>
      <c r="AZ47" s="215"/>
      <c r="BA47" s="215"/>
      <c r="BB47" s="215"/>
      <c r="BC47" s="215"/>
      <c r="BD47" s="215"/>
      <c r="BE47" s="215"/>
      <c r="BF47" s="215"/>
      <c r="BG47" s="215"/>
      <c r="BH47" s="215"/>
    </row>
    <row r="48" spans="1:60" outlineLevel="1" x14ac:dyDescent="0.2">
      <c r="A48" s="237">
        <v>23</v>
      </c>
      <c r="B48" s="238" t="s">
        <v>1045</v>
      </c>
      <c r="C48" s="249" t="s">
        <v>1046</v>
      </c>
      <c r="D48" s="239" t="s">
        <v>326</v>
      </c>
      <c r="E48" s="240">
        <v>8</v>
      </c>
      <c r="F48" s="241"/>
      <c r="G48" s="242">
        <f>ROUND(E48*F48,2)</f>
        <v>0</v>
      </c>
      <c r="H48" s="241"/>
      <c r="I48" s="242">
        <f>ROUND(E48*H48,2)</f>
        <v>0</v>
      </c>
      <c r="J48" s="241"/>
      <c r="K48" s="242">
        <f>ROUND(E48*J48,2)</f>
        <v>0</v>
      </c>
      <c r="L48" s="242">
        <v>21</v>
      </c>
      <c r="M48" s="242">
        <f>G48*(1+L48/100)</f>
        <v>0</v>
      </c>
      <c r="N48" s="242">
        <v>0</v>
      </c>
      <c r="O48" s="242">
        <f>ROUND(E48*N48,2)</f>
        <v>0</v>
      </c>
      <c r="P48" s="242">
        <v>0</v>
      </c>
      <c r="Q48" s="242">
        <f>ROUND(E48*P48,2)</f>
        <v>0</v>
      </c>
      <c r="R48" s="242"/>
      <c r="S48" s="242" t="s">
        <v>189</v>
      </c>
      <c r="T48" s="243" t="s">
        <v>168</v>
      </c>
      <c r="U48" s="224">
        <v>0</v>
      </c>
      <c r="V48" s="224">
        <f>ROUND(E48*U48,2)</f>
        <v>0</v>
      </c>
      <c r="W48" s="224"/>
      <c r="X48" s="224" t="s">
        <v>190</v>
      </c>
      <c r="Y48" s="215"/>
      <c r="Z48" s="215"/>
      <c r="AA48" s="215"/>
      <c r="AB48" s="215"/>
      <c r="AC48" s="215"/>
      <c r="AD48" s="215"/>
      <c r="AE48" s="215"/>
      <c r="AF48" s="215"/>
      <c r="AG48" s="215" t="s">
        <v>627</v>
      </c>
      <c r="AH48" s="215"/>
      <c r="AI48" s="215"/>
      <c r="AJ48" s="215"/>
      <c r="AK48" s="215"/>
      <c r="AL48" s="215"/>
      <c r="AM48" s="215"/>
      <c r="AN48" s="215"/>
      <c r="AO48" s="215"/>
      <c r="AP48" s="215"/>
      <c r="AQ48" s="215"/>
      <c r="AR48" s="215"/>
      <c r="AS48" s="215"/>
      <c r="AT48" s="215"/>
      <c r="AU48" s="215"/>
      <c r="AV48" s="215"/>
      <c r="AW48" s="215"/>
      <c r="AX48" s="215"/>
      <c r="AY48" s="215"/>
      <c r="AZ48" s="215"/>
      <c r="BA48" s="215"/>
      <c r="BB48" s="215"/>
      <c r="BC48" s="215"/>
      <c r="BD48" s="215"/>
      <c r="BE48" s="215"/>
      <c r="BF48" s="215"/>
      <c r="BG48" s="215"/>
      <c r="BH48" s="215"/>
    </row>
    <row r="49" spans="1:60" outlineLevel="1" x14ac:dyDescent="0.2">
      <c r="A49" s="222"/>
      <c r="B49" s="223"/>
      <c r="C49" s="253" t="s">
        <v>1047</v>
      </c>
      <c r="D49" s="228"/>
      <c r="E49" s="229">
        <v>8</v>
      </c>
      <c r="F49" s="224"/>
      <c r="G49" s="224"/>
      <c r="H49" s="224"/>
      <c r="I49" s="224"/>
      <c r="J49" s="224"/>
      <c r="K49" s="224"/>
      <c r="L49" s="224"/>
      <c r="M49" s="224"/>
      <c r="N49" s="224"/>
      <c r="O49" s="224"/>
      <c r="P49" s="224"/>
      <c r="Q49" s="224"/>
      <c r="R49" s="224"/>
      <c r="S49" s="224"/>
      <c r="T49" s="224"/>
      <c r="U49" s="224"/>
      <c r="V49" s="224"/>
      <c r="W49" s="224"/>
      <c r="X49" s="224"/>
      <c r="Y49" s="215"/>
      <c r="Z49" s="215"/>
      <c r="AA49" s="215"/>
      <c r="AB49" s="215"/>
      <c r="AC49" s="215"/>
      <c r="AD49" s="215"/>
      <c r="AE49" s="215"/>
      <c r="AF49" s="215"/>
      <c r="AG49" s="215" t="s">
        <v>176</v>
      </c>
      <c r="AH49" s="215">
        <v>0</v>
      </c>
      <c r="AI49" s="215"/>
      <c r="AJ49" s="215"/>
      <c r="AK49" s="215"/>
      <c r="AL49" s="215"/>
      <c r="AM49" s="215"/>
      <c r="AN49" s="215"/>
      <c r="AO49" s="215"/>
      <c r="AP49" s="215"/>
      <c r="AQ49" s="215"/>
      <c r="AR49" s="215"/>
      <c r="AS49" s="215"/>
      <c r="AT49" s="215"/>
      <c r="AU49" s="215"/>
      <c r="AV49" s="215"/>
      <c r="AW49" s="215"/>
      <c r="AX49" s="215"/>
      <c r="AY49" s="215"/>
      <c r="AZ49" s="215"/>
      <c r="BA49" s="215"/>
      <c r="BB49" s="215"/>
      <c r="BC49" s="215"/>
      <c r="BD49" s="215"/>
      <c r="BE49" s="215"/>
      <c r="BF49" s="215"/>
      <c r="BG49" s="215"/>
      <c r="BH49" s="215"/>
    </row>
    <row r="50" spans="1:60" outlineLevel="1" x14ac:dyDescent="0.2">
      <c r="A50" s="237">
        <v>24</v>
      </c>
      <c r="B50" s="238" t="s">
        <v>1048</v>
      </c>
      <c r="C50" s="249" t="s">
        <v>1049</v>
      </c>
      <c r="D50" s="239" t="s">
        <v>326</v>
      </c>
      <c r="E50" s="240">
        <v>9.4</v>
      </c>
      <c r="F50" s="241"/>
      <c r="G50" s="242">
        <f>ROUND(E50*F50,2)</f>
        <v>0</v>
      </c>
      <c r="H50" s="241"/>
      <c r="I50" s="242">
        <f>ROUND(E50*H50,2)</f>
        <v>0</v>
      </c>
      <c r="J50" s="241"/>
      <c r="K50" s="242">
        <f>ROUND(E50*J50,2)</f>
        <v>0</v>
      </c>
      <c r="L50" s="242">
        <v>21</v>
      </c>
      <c r="M50" s="242">
        <f>G50*(1+L50/100)</f>
        <v>0</v>
      </c>
      <c r="N50" s="242">
        <v>0</v>
      </c>
      <c r="O50" s="242">
        <f>ROUND(E50*N50,2)</f>
        <v>0</v>
      </c>
      <c r="P50" s="242">
        <v>0</v>
      </c>
      <c r="Q50" s="242">
        <f>ROUND(E50*P50,2)</f>
        <v>0</v>
      </c>
      <c r="R50" s="242"/>
      <c r="S50" s="242" t="s">
        <v>189</v>
      </c>
      <c r="T50" s="243" t="s">
        <v>168</v>
      </c>
      <c r="U50" s="224">
        <v>0</v>
      </c>
      <c r="V50" s="224">
        <f>ROUND(E50*U50,2)</f>
        <v>0</v>
      </c>
      <c r="W50" s="224"/>
      <c r="X50" s="224" t="s">
        <v>190</v>
      </c>
      <c r="Y50" s="215"/>
      <c r="Z50" s="215"/>
      <c r="AA50" s="215"/>
      <c r="AB50" s="215"/>
      <c r="AC50" s="215"/>
      <c r="AD50" s="215"/>
      <c r="AE50" s="215"/>
      <c r="AF50" s="215"/>
      <c r="AG50" s="215" t="s">
        <v>627</v>
      </c>
      <c r="AH50" s="215"/>
      <c r="AI50" s="215"/>
      <c r="AJ50" s="215"/>
      <c r="AK50" s="215"/>
      <c r="AL50" s="215"/>
      <c r="AM50" s="215"/>
      <c r="AN50" s="215"/>
      <c r="AO50" s="215"/>
      <c r="AP50" s="215"/>
      <c r="AQ50" s="215"/>
      <c r="AR50" s="215"/>
      <c r="AS50" s="215"/>
      <c r="AT50" s="215"/>
      <c r="AU50" s="215"/>
      <c r="AV50" s="215"/>
      <c r="AW50" s="215"/>
      <c r="AX50" s="215"/>
      <c r="AY50" s="215"/>
      <c r="AZ50" s="215"/>
      <c r="BA50" s="215"/>
      <c r="BB50" s="215"/>
      <c r="BC50" s="215"/>
      <c r="BD50" s="215"/>
      <c r="BE50" s="215"/>
      <c r="BF50" s="215"/>
      <c r="BG50" s="215"/>
      <c r="BH50" s="215"/>
    </row>
    <row r="51" spans="1:60" outlineLevel="1" x14ac:dyDescent="0.2">
      <c r="A51" s="222"/>
      <c r="B51" s="223"/>
      <c r="C51" s="253" t="s">
        <v>1050</v>
      </c>
      <c r="D51" s="228"/>
      <c r="E51" s="229">
        <v>5.6</v>
      </c>
      <c r="F51" s="224"/>
      <c r="G51" s="224"/>
      <c r="H51" s="224"/>
      <c r="I51" s="224"/>
      <c r="J51" s="224"/>
      <c r="K51" s="224"/>
      <c r="L51" s="224"/>
      <c r="M51" s="224"/>
      <c r="N51" s="224"/>
      <c r="O51" s="224"/>
      <c r="P51" s="224"/>
      <c r="Q51" s="224"/>
      <c r="R51" s="224"/>
      <c r="S51" s="224"/>
      <c r="T51" s="224"/>
      <c r="U51" s="224"/>
      <c r="V51" s="224"/>
      <c r="W51" s="224"/>
      <c r="X51" s="224"/>
      <c r="Y51" s="215"/>
      <c r="Z51" s="215"/>
      <c r="AA51" s="215"/>
      <c r="AB51" s="215"/>
      <c r="AC51" s="215"/>
      <c r="AD51" s="215"/>
      <c r="AE51" s="215"/>
      <c r="AF51" s="215"/>
      <c r="AG51" s="215" t="s">
        <v>176</v>
      </c>
      <c r="AH51" s="215">
        <v>0</v>
      </c>
      <c r="AI51" s="215"/>
      <c r="AJ51" s="215"/>
      <c r="AK51" s="215"/>
      <c r="AL51" s="215"/>
      <c r="AM51" s="215"/>
      <c r="AN51" s="215"/>
      <c r="AO51" s="215"/>
      <c r="AP51" s="215"/>
      <c r="AQ51" s="215"/>
      <c r="AR51" s="215"/>
      <c r="AS51" s="215"/>
      <c r="AT51" s="215"/>
      <c r="AU51" s="215"/>
      <c r="AV51" s="215"/>
      <c r="AW51" s="215"/>
      <c r="AX51" s="215"/>
      <c r="AY51" s="215"/>
      <c r="AZ51" s="215"/>
      <c r="BA51" s="215"/>
      <c r="BB51" s="215"/>
      <c r="BC51" s="215"/>
      <c r="BD51" s="215"/>
      <c r="BE51" s="215"/>
      <c r="BF51" s="215"/>
      <c r="BG51" s="215"/>
      <c r="BH51" s="215"/>
    </row>
    <row r="52" spans="1:60" outlineLevel="1" x14ac:dyDescent="0.2">
      <c r="A52" s="222"/>
      <c r="B52" s="223"/>
      <c r="C52" s="253" t="s">
        <v>1051</v>
      </c>
      <c r="D52" s="228"/>
      <c r="E52" s="229">
        <v>3.8</v>
      </c>
      <c r="F52" s="224"/>
      <c r="G52" s="224"/>
      <c r="H52" s="224"/>
      <c r="I52" s="224"/>
      <c r="J52" s="224"/>
      <c r="K52" s="224"/>
      <c r="L52" s="224"/>
      <c r="M52" s="224"/>
      <c r="N52" s="224"/>
      <c r="O52" s="224"/>
      <c r="P52" s="224"/>
      <c r="Q52" s="224"/>
      <c r="R52" s="224"/>
      <c r="S52" s="224"/>
      <c r="T52" s="224"/>
      <c r="U52" s="224"/>
      <c r="V52" s="224"/>
      <c r="W52" s="224"/>
      <c r="X52" s="224"/>
      <c r="Y52" s="215"/>
      <c r="Z52" s="215"/>
      <c r="AA52" s="215"/>
      <c r="AB52" s="215"/>
      <c r="AC52" s="215"/>
      <c r="AD52" s="215"/>
      <c r="AE52" s="215"/>
      <c r="AF52" s="215"/>
      <c r="AG52" s="215" t="s">
        <v>176</v>
      </c>
      <c r="AH52" s="215">
        <v>0</v>
      </c>
      <c r="AI52" s="215"/>
      <c r="AJ52" s="215"/>
      <c r="AK52" s="215"/>
      <c r="AL52" s="215"/>
      <c r="AM52" s="215"/>
      <c r="AN52" s="215"/>
      <c r="AO52" s="215"/>
      <c r="AP52" s="215"/>
      <c r="AQ52" s="215"/>
      <c r="AR52" s="215"/>
      <c r="AS52" s="215"/>
      <c r="AT52" s="215"/>
      <c r="AU52" s="215"/>
      <c r="AV52" s="215"/>
      <c r="AW52" s="215"/>
      <c r="AX52" s="215"/>
      <c r="AY52" s="215"/>
      <c r="AZ52" s="215"/>
      <c r="BA52" s="215"/>
      <c r="BB52" s="215"/>
      <c r="BC52" s="215"/>
      <c r="BD52" s="215"/>
      <c r="BE52" s="215"/>
      <c r="BF52" s="215"/>
      <c r="BG52" s="215"/>
      <c r="BH52" s="215"/>
    </row>
    <row r="53" spans="1:60" outlineLevel="1" x14ac:dyDescent="0.2">
      <c r="A53" s="257">
        <v>25</v>
      </c>
      <c r="B53" s="258" t="s">
        <v>1052</v>
      </c>
      <c r="C53" s="264" t="s">
        <v>1053</v>
      </c>
      <c r="D53" s="259" t="s">
        <v>326</v>
      </c>
      <c r="E53" s="260">
        <v>1</v>
      </c>
      <c r="F53" s="261"/>
      <c r="G53" s="262">
        <f>ROUND(E53*F53,2)</f>
        <v>0</v>
      </c>
      <c r="H53" s="261"/>
      <c r="I53" s="262">
        <f>ROUND(E53*H53,2)</f>
        <v>0</v>
      </c>
      <c r="J53" s="261"/>
      <c r="K53" s="262">
        <f>ROUND(E53*J53,2)</f>
        <v>0</v>
      </c>
      <c r="L53" s="262">
        <v>21</v>
      </c>
      <c r="M53" s="262">
        <f>G53*(1+L53/100)</f>
        <v>0</v>
      </c>
      <c r="N53" s="262">
        <v>0</v>
      </c>
      <c r="O53" s="262">
        <f>ROUND(E53*N53,2)</f>
        <v>0</v>
      </c>
      <c r="P53" s="262">
        <v>0</v>
      </c>
      <c r="Q53" s="262">
        <f>ROUND(E53*P53,2)</f>
        <v>0</v>
      </c>
      <c r="R53" s="262"/>
      <c r="S53" s="262" t="s">
        <v>189</v>
      </c>
      <c r="T53" s="263" t="s">
        <v>168</v>
      </c>
      <c r="U53" s="224">
        <v>0</v>
      </c>
      <c r="V53" s="224">
        <f>ROUND(E53*U53,2)</f>
        <v>0</v>
      </c>
      <c r="W53" s="224"/>
      <c r="X53" s="224" t="s">
        <v>190</v>
      </c>
      <c r="Y53" s="215"/>
      <c r="Z53" s="215"/>
      <c r="AA53" s="215"/>
      <c r="AB53" s="215"/>
      <c r="AC53" s="215"/>
      <c r="AD53" s="215"/>
      <c r="AE53" s="215"/>
      <c r="AF53" s="215"/>
      <c r="AG53" s="215" t="s">
        <v>627</v>
      </c>
      <c r="AH53" s="215"/>
      <c r="AI53" s="215"/>
      <c r="AJ53" s="215"/>
      <c r="AK53" s="215"/>
      <c r="AL53" s="215"/>
      <c r="AM53" s="215"/>
      <c r="AN53" s="215"/>
      <c r="AO53" s="215"/>
      <c r="AP53" s="215"/>
      <c r="AQ53" s="215"/>
      <c r="AR53" s="215"/>
      <c r="AS53" s="215"/>
      <c r="AT53" s="215"/>
      <c r="AU53" s="215"/>
      <c r="AV53" s="215"/>
      <c r="AW53" s="215"/>
      <c r="AX53" s="215"/>
      <c r="AY53" s="215"/>
      <c r="AZ53" s="215"/>
      <c r="BA53" s="215"/>
      <c r="BB53" s="215"/>
      <c r="BC53" s="215"/>
      <c r="BD53" s="215"/>
      <c r="BE53" s="215"/>
      <c r="BF53" s="215"/>
      <c r="BG53" s="215"/>
      <c r="BH53" s="215"/>
    </row>
    <row r="54" spans="1:60" outlineLevel="1" x14ac:dyDescent="0.2">
      <c r="A54" s="257">
        <v>26</v>
      </c>
      <c r="B54" s="258" t="s">
        <v>1054</v>
      </c>
      <c r="C54" s="264" t="s">
        <v>1055</v>
      </c>
      <c r="D54" s="259" t="s">
        <v>326</v>
      </c>
      <c r="E54" s="260">
        <v>6</v>
      </c>
      <c r="F54" s="261"/>
      <c r="G54" s="262">
        <f>ROUND(E54*F54,2)</f>
        <v>0</v>
      </c>
      <c r="H54" s="261"/>
      <c r="I54" s="262">
        <f>ROUND(E54*H54,2)</f>
        <v>0</v>
      </c>
      <c r="J54" s="261"/>
      <c r="K54" s="262">
        <f>ROUND(E54*J54,2)</f>
        <v>0</v>
      </c>
      <c r="L54" s="262">
        <v>21</v>
      </c>
      <c r="M54" s="262">
        <f>G54*(1+L54/100)</f>
        <v>0</v>
      </c>
      <c r="N54" s="262">
        <v>0</v>
      </c>
      <c r="O54" s="262">
        <f>ROUND(E54*N54,2)</f>
        <v>0</v>
      </c>
      <c r="P54" s="262">
        <v>0</v>
      </c>
      <c r="Q54" s="262">
        <f>ROUND(E54*P54,2)</f>
        <v>0</v>
      </c>
      <c r="R54" s="262"/>
      <c r="S54" s="262" t="s">
        <v>189</v>
      </c>
      <c r="T54" s="263" t="s">
        <v>168</v>
      </c>
      <c r="U54" s="224">
        <v>0</v>
      </c>
      <c r="V54" s="224">
        <f>ROUND(E54*U54,2)</f>
        <v>0</v>
      </c>
      <c r="W54" s="224"/>
      <c r="X54" s="224" t="s">
        <v>190</v>
      </c>
      <c r="Y54" s="215"/>
      <c r="Z54" s="215"/>
      <c r="AA54" s="215"/>
      <c r="AB54" s="215"/>
      <c r="AC54" s="215"/>
      <c r="AD54" s="215"/>
      <c r="AE54" s="215"/>
      <c r="AF54" s="215"/>
      <c r="AG54" s="215" t="s">
        <v>627</v>
      </c>
      <c r="AH54" s="215"/>
      <c r="AI54" s="215"/>
      <c r="AJ54" s="215"/>
      <c r="AK54" s="215"/>
      <c r="AL54" s="215"/>
      <c r="AM54" s="215"/>
      <c r="AN54" s="215"/>
      <c r="AO54" s="215"/>
      <c r="AP54" s="215"/>
      <c r="AQ54" s="215"/>
      <c r="AR54" s="215"/>
      <c r="AS54" s="215"/>
      <c r="AT54" s="215"/>
      <c r="AU54" s="215"/>
      <c r="AV54" s="215"/>
      <c r="AW54" s="215"/>
      <c r="AX54" s="215"/>
      <c r="AY54" s="215"/>
      <c r="AZ54" s="215"/>
      <c r="BA54" s="215"/>
      <c r="BB54" s="215"/>
      <c r="BC54" s="215"/>
      <c r="BD54" s="215"/>
      <c r="BE54" s="215"/>
      <c r="BF54" s="215"/>
      <c r="BG54" s="215"/>
      <c r="BH54" s="215"/>
    </row>
    <row r="55" spans="1:60" outlineLevel="1" x14ac:dyDescent="0.2">
      <c r="A55" s="257">
        <v>27</v>
      </c>
      <c r="B55" s="258" t="s">
        <v>1056</v>
      </c>
      <c r="C55" s="264" t="s">
        <v>1057</v>
      </c>
      <c r="D55" s="259" t="s">
        <v>1027</v>
      </c>
      <c r="E55" s="260">
        <v>10</v>
      </c>
      <c r="F55" s="261"/>
      <c r="G55" s="262">
        <f>ROUND(E55*F55,2)</f>
        <v>0</v>
      </c>
      <c r="H55" s="261"/>
      <c r="I55" s="262">
        <f>ROUND(E55*H55,2)</f>
        <v>0</v>
      </c>
      <c r="J55" s="261"/>
      <c r="K55" s="262">
        <f>ROUND(E55*J55,2)</f>
        <v>0</v>
      </c>
      <c r="L55" s="262">
        <v>21</v>
      </c>
      <c r="M55" s="262">
        <f>G55*(1+L55/100)</f>
        <v>0</v>
      </c>
      <c r="N55" s="262">
        <v>0</v>
      </c>
      <c r="O55" s="262">
        <f>ROUND(E55*N55,2)</f>
        <v>0</v>
      </c>
      <c r="P55" s="262">
        <v>0</v>
      </c>
      <c r="Q55" s="262">
        <f>ROUND(E55*P55,2)</f>
        <v>0</v>
      </c>
      <c r="R55" s="262"/>
      <c r="S55" s="262" t="s">
        <v>189</v>
      </c>
      <c r="T55" s="263" t="s">
        <v>168</v>
      </c>
      <c r="U55" s="224">
        <v>0</v>
      </c>
      <c r="V55" s="224">
        <f>ROUND(E55*U55,2)</f>
        <v>0</v>
      </c>
      <c r="W55" s="224"/>
      <c r="X55" s="224" t="s">
        <v>190</v>
      </c>
      <c r="Y55" s="215"/>
      <c r="Z55" s="215"/>
      <c r="AA55" s="215"/>
      <c r="AB55" s="215"/>
      <c r="AC55" s="215"/>
      <c r="AD55" s="215"/>
      <c r="AE55" s="215"/>
      <c r="AF55" s="215"/>
      <c r="AG55" s="215" t="s">
        <v>627</v>
      </c>
      <c r="AH55" s="215"/>
      <c r="AI55" s="215"/>
      <c r="AJ55" s="215"/>
      <c r="AK55" s="215"/>
      <c r="AL55" s="215"/>
      <c r="AM55" s="215"/>
      <c r="AN55" s="215"/>
      <c r="AO55" s="215"/>
      <c r="AP55" s="215"/>
      <c r="AQ55" s="215"/>
      <c r="AR55" s="215"/>
      <c r="AS55" s="215"/>
      <c r="AT55" s="215"/>
      <c r="AU55" s="215"/>
      <c r="AV55" s="215"/>
      <c r="AW55" s="215"/>
      <c r="AX55" s="215"/>
      <c r="AY55" s="215"/>
      <c r="AZ55" s="215"/>
      <c r="BA55" s="215"/>
      <c r="BB55" s="215"/>
      <c r="BC55" s="215"/>
      <c r="BD55" s="215"/>
      <c r="BE55" s="215"/>
      <c r="BF55" s="215"/>
      <c r="BG55" s="215"/>
      <c r="BH55" s="215"/>
    </row>
    <row r="56" spans="1:60" outlineLevel="1" x14ac:dyDescent="0.2">
      <c r="A56" s="257">
        <v>28</v>
      </c>
      <c r="B56" s="258" t="s">
        <v>1058</v>
      </c>
      <c r="C56" s="264" t="s">
        <v>1059</v>
      </c>
      <c r="D56" s="259" t="s">
        <v>246</v>
      </c>
      <c r="E56" s="260">
        <v>4</v>
      </c>
      <c r="F56" s="261"/>
      <c r="G56" s="262">
        <f>ROUND(E56*F56,2)</f>
        <v>0</v>
      </c>
      <c r="H56" s="261"/>
      <c r="I56" s="262">
        <f>ROUND(E56*H56,2)</f>
        <v>0</v>
      </c>
      <c r="J56" s="261"/>
      <c r="K56" s="262">
        <f>ROUND(E56*J56,2)</f>
        <v>0</v>
      </c>
      <c r="L56" s="262">
        <v>21</v>
      </c>
      <c r="M56" s="262">
        <f>G56*(1+L56/100)</f>
        <v>0</v>
      </c>
      <c r="N56" s="262">
        <v>1.0000000000000001E-5</v>
      </c>
      <c r="O56" s="262">
        <f>ROUND(E56*N56,2)</f>
        <v>0</v>
      </c>
      <c r="P56" s="262">
        <v>0</v>
      </c>
      <c r="Q56" s="262">
        <f>ROUND(E56*P56,2)</f>
        <v>0</v>
      </c>
      <c r="R56" s="262"/>
      <c r="S56" s="262" t="s">
        <v>189</v>
      </c>
      <c r="T56" s="263" t="s">
        <v>168</v>
      </c>
      <c r="U56" s="224">
        <v>0</v>
      </c>
      <c r="V56" s="224">
        <f>ROUND(E56*U56,2)</f>
        <v>0</v>
      </c>
      <c r="W56" s="224"/>
      <c r="X56" s="224" t="s">
        <v>190</v>
      </c>
      <c r="Y56" s="215"/>
      <c r="Z56" s="215"/>
      <c r="AA56" s="215"/>
      <c r="AB56" s="215"/>
      <c r="AC56" s="215"/>
      <c r="AD56" s="215"/>
      <c r="AE56" s="215"/>
      <c r="AF56" s="215"/>
      <c r="AG56" s="215" t="s">
        <v>627</v>
      </c>
      <c r="AH56" s="215"/>
      <c r="AI56" s="215"/>
      <c r="AJ56" s="215"/>
      <c r="AK56" s="215"/>
      <c r="AL56" s="215"/>
      <c r="AM56" s="215"/>
      <c r="AN56" s="215"/>
      <c r="AO56" s="215"/>
      <c r="AP56" s="215"/>
      <c r="AQ56" s="215"/>
      <c r="AR56" s="215"/>
      <c r="AS56" s="215"/>
      <c r="AT56" s="215"/>
      <c r="AU56" s="215"/>
      <c r="AV56" s="215"/>
      <c r="AW56" s="215"/>
      <c r="AX56" s="215"/>
      <c r="AY56" s="215"/>
      <c r="AZ56" s="215"/>
      <c r="BA56" s="215"/>
      <c r="BB56" s="215"/>
      <c r="BC56" s="215"/>
      <c r="BD56" s="215"/>
      <c r="BE56" s="215"/>
      <c r="BF56" s="215"/>
      <c r="BG56" s="215"/>
      <c r="BH56" s="215"/>
    </row>
    <row r="57" spans="1:60" outlineLevel="1" x14ac:dyDescent="0.2">
      <c r="A57" s="257">
        <v>29</v>
      </c>
      <c r="B57" s="258" t="s">
        <v>1060</v>
      </c>
      <c r="C57" s="264" t="s">
        <v>1061</v>
      </c>
      <c r="D57" s="259" t="s">
        <v>246</v>
      </c>
      <c r="E57" s="260">
        <v>1</v>
      </c>
      <c r="F57" s="261"/>
      <c r="G57" s="262">
        <f>ROUND(E57*F57,2)</f>
        <v>0</v>
      </c>
      <c r="H57" s="261"/>
      <c r="I57" s="262">
        <f>ROUND(E57*H57,2)</f>
        <v>0</v>
      </c>
      <c r="J57" s="261"/>
      <c r="K57" s="262">
        <f>ROUND(E57*J57,2)</f>
        <v>0</v>
      </c>
      <c r="L57" s="262">
        <v>21</v>
      </c>
      <c r="M57" s="262">
        <f>G57*(1+L57/100)</f>
        <v>0</v>
      </c>
      <c r="N57" s="262">
        <v>7.0000000000000001E-3</v>
      </c>
      <c r="O57" s="262">
        <f>ROUND(E57*N57,2)</f>
        <v>0.01</v>
      </c>
      <c r="P57" s="262">
        <v>0</v>
      </c>
      <c r="Q57" s="262">
        <f>ROUND(E57*P57,2)</f>
        <v>0</v>
      </c>
      <c r="R57" s="262"/>
      <c r="S57" s="262" t="s">
        <v>189</v>
      </c>
      <c r="T57" s="263" t="s">
        <v>168</v>
      </c>
      <c r="U57" s="224">
        <v>0</v>
      </c>
      <c r="V57" s="224">
        <f>ROUND(E57*U57,2)</f>
        <v>0</v>
      </c>
      <c r="W57" s="224"/>
      <c r="X57" s="224" t="s">
        <v>306</v>
      </c>
      <c r="Y57" s="215"/>
      <c r="Z57" s="215"/>
      <c r="AA57" s="215"/>
      <c r="AB57" s="215"/>
      <c r="AC57" s="215"/>
      <c r="AD57" s="215"/>
      <c r="AE57" s="215"/>
      <c r="AF57" s="215"/>
      <c r="AG57" s="215" t="s">
        <v>307</v>
      </c>
      <c r="AH57" s="215"/>
      <c r="AI57" s="215"/>
      <c r="AJ57" s="215"/>
      <c r="AK57" s="215"/>
      <c r="AL57" s="215"/>
      <c r="AM57" s="215"/>
      <c r="AN57" s="215"/>
      <c r="AO57" s="215"/>
      <c r="AP57" s="215"/>
      <c r="AQ57" s="215"/>
      <c r="AR57" s="215"/>
      <c r="AS57" s="215"/>
      <c r="AT57" s="215"/>
      <c r="AU57" s="215"/>
      <c r="AV57" s="215"/>
      <c r="AW57" s="215"/>
      <c r="AX57" s="215"/>
      <c r="AY57" s="215"/>
      <c r="AZ57" s="215"/>
      <c r="BA57" s="215"/>
      <c r="BB57" s="215"/>
      <c r="BC57" s="215"/>
      <c r="BD57" s="215"/>
      <c r="BE57" s="215"/>
      <c r="BF57" s="215"/>
      <c r="BG57" s="215"/>
      <c r="BH57" s="215"/>
    </row>
    <row r="58" spans="1:60" outlineLevel="1" x14ac:dyDescent="0.2">
      <c r="A58" s="237">
        <v>30</v>
      </c>
      <c r="B58" s="238" t="s">
        <v>1062</v>
      </c>
      <c r="C58" s="249" t="s">
        <v>1063</v>
      </c>
      <c r="D58" s="239" t="s">
        <v>246</v>
      </c>
      <c r="E58" s="240">
        <v>2</v>
      </c>
      <c r="F58" s="241"/>
      <c r="G58" s="242">
        <f>ROUND(E58*F58,2)</f>
        <v>0</v>
      </c>
      <c r="H58" s="241"/>
      <c r="I58" s="242">
        <f>ROUND(E58*H58,2)</f>
        <v>0</v>
      </c>
      <c r="J58" s="241"/>
      <c r="K58" s="242">
        <f>ROUND(E58*J58,2)</f>
        <v>0</v>
      </c>
      <c r="L58" s="242">
        <v>21</v>
      </c>
      <c r="M58" s="242">
        <f>G58*(1+L58/100)</f>
        <v>0</v>
      </c>
      <c r="N58" s="242">
        <v>7.0000000000000001E-3</v>
      </c>
      <c r="O58" s="242">
        <f>ROUND(E58*N58,2)</f>
        <v>0.01</v>
      </c>
      <c r="P58" s="242">
        <v>0</v>
      </c>
      <c r="Q58" s="242">
        <f>ROUND(E58*P58,2)</f>
        <v>0</v>
      </c>
      <c r="R58" s="242"/>
      <c r="S58" s="242" t="s">
        <v>189</v>
      </c>
      <c r="T58" s="243" t="s">
        <v>168</v>
      </c>
      <c r="U58" s="224">
        <v>0</v>
      </c>
      <c r="V58" s="224">
        <f>ROUND(E58*U58,2)</f>
        <v>0</v>
      </c>
      <c r="W58" s="224"/>
      <c r="X58" s="224" t="s">
        <v>306</v>
      </c>
      <c r="Y58" s="215"/>
      <c r="Z58" s="215"/>
      <c r="AA58" s="215"/>
      <c r="AB58" s="215"/>
      <c r="AC58" s="215"/>
      <c r="AD58" s="215"/>
      <c r="AE58" s="215"/>
      <c r="AF58" s="215"/>
      <c r="AG58" s="215" t="s">
        <v>307</v>
      </c>
      <c r="AH58" s="215"/>
      <c r="AI58" s="215"/>
      <c r="AJ58" s="215"/>
      <c r="AK58" s="215"/>
      <c r="AL58" s="215"/>
      <c r="AM58" s="215"/>
      <c r="AN58" s="215"/>
      <c r="AO58" s="215"/>
      <c r="AP58" s="215"/>
      <c r="AQ58" s="215"/>
      <c r="AR58" s="215"/>
      <c r="AS58" s="215"/>
      <c r="AT58" s="215"/>
      <c r="AU58" s="215"/>
      <c r="AV58" s="215"/>
      <c r="AW58" s="215"/>
      <c r="AX58" s="215"/>
      <c r="AY58" s="215"/>
      <c r="AZ58" s="215"/>
      <c r="BA58" s="215"/>
      <c r="BB58" s="215"/>
      <c r="BC58" s="215"/>
      <c r="BD58" s="215"/>
      <c r="BE58" s="215"/>
      <c r="BF58" s="215"/>
      <c r="BG58" s="215"/>
      <c r="BH58" s="215"/>
    </row>
    <row r="59" spans="1:60" outlineLevel="1" x14ac:dyDescent="0.2">
      <c r="A59" s="222"/>
      <c r="B59" s="223"/>
      <c r="C59" s="250" t="s">
        <v>1064</v>
      </c>
      <c r="D59" s="245"/>
      <c r="E59" s="245"/>
      <c r="F59" s="245"/>
      <c r="G59" s="245"/>
      <c r="H59" s="224"/>
      <c r="I59" s="224"/>
      <c r="J59" s="224"/>
      <c r="K59" s="224"/>
      <c r="L59" s="224"/>
      <c r="M59" s="224"/>
      <c r="N59" s="224"/>
      <c r="O59" s="224"/>
      <c r="P59" s="224"/>
      <c r="Q59" s="224"/>
      <c r="R59" s="224"/>
      <c r="S59" s="224"/>
      <c r="T59" s="224"/>
      <c r="U59" s="224"/>
      <c r="V59" s="224"/>
      <c r="W59" s="224"/>
      <c r="X59" s="224"/>
      <c r="Y59" s="215"/>
      <c r="Z59" s="215"/>
      <c r="AA59" s="215"/>
      <c r="AB59" s="215"/>
      <c r="AC59" s="215"/>
      <c r="AD59" s="215"/>
      <c r="AE59" s="215"/>
      <c r="AF59" s="215"/>
      <c r="AG59" s="215" t="s">
        <v>172</v>
      </c>
      <c r="AH59" s="215"/>
      <c r="AI59" s="215"/>
      <c r="AJ59" s="215"/>
      <c r="AK59" s="215"/>
      <c r="AL59" s="215"/>
      <c r="AM59" s="215"/>
      <c r="AN59" s="215"/>
      <c r="AO59" s="215"/>
      <c r="AP59" s="215"/>
      <c r="AQ59" s="215"/>
      <c r="AR59" s="215"/>
      <c r="AS59" s="215"/>
      <c r="AT59" s="215"/>
      <c r="AU59" s="215"/>
      <c r="AV59" s="215"/>
      <c r="AW59" s="215"/>
      <c r="AX59" s="215"/>
      <c r="AY59" s="215"/>
      <c r="AZ59" s="215"/>
      <c r="BA59" s="215"/>
      <c r="BB59" s="215"/>
      <c r="BC59" s="215"/>
      <c r="BD59" s="215"/>
      <c r="BE59" s="215"/>
      <c r="BF59" s="215"/>
      <c r="BG59" s="215"/>
      <c r="BH59" s="215"/>
    </row>
    <row r="60" spans="1:60" outlineLevel="1" x14ac:dyDescent="0.2">
      <c r="A60" s="222"/>
      <c r="B60" s="223"/>
      <c r="C60" s="252" t="s">
        <v>1065</v>
      </c>
      <c r="D60" s="246"/>
      <c r="E60" s="246"/>
      <c r="F60" s="246"/>
      <c r="G60" s="246"/>
      <c r="H60" s="224"/>
      <c r="I60" s="224"/>
      <c r="J60" s="224"/>
      <c r="K60" s="224"/>
      <c r="L60" s="224"/>
      <c r="M60" s="224"/>
      <c r="N60" s="224"/>
      <c r="O60" s="224"/>
      <c r="P60" s="224"/>
      <c r="Q60" s="224"/>
      <c r="R60" s="224"/>
      <c r="S60" s="224"/>
      <c r="T60" s="224"/>
      <c r="U60" s="224"/>
      <c r="V60" s="224"/>
      <c r="W60" s="224"/>
      <c r="X60" s="224"/>
      <c r="Y60" s="215"/>
      <c r="Z60" s="215"/>
      <c r="AA60" s="215"/>
      <c r="AB60" s="215"/>
      <c r="AC60" s="215"/>
      <c r="AD60" s="215"/>
      <c r="AE60" s="215"/>
      <c r="AF60" s="215"/>
      <c r="AG60" s="215" t="s">
        <v>172</v>
      </c>
      <c r="AH60" s="215"/>
      <c r="AI60" s="215"/>
      <c r="AJ60" s="215"/>
      <c r="AK60" s="215"/>
      <c r="AL60" s="215"/>
      <c r="AM60" s="215"/>
      <c r="AN60" s="215"/>
      <c r="AO60" s="215"/>
      <c r="AP60" s="215"/>
      <c r="AQ60" s="215"/>
      <c r="AR60" s="215"/>
      <c r="AS60" s="215"/>
      <c r="AT60" s="215"/>
      <c r="AU60" s="215"/>
      <c r="AV60" s="215"/>
      <c r="AW60" s="215"/>
      <c r="AX60" s="215"/>
      <c r="AY60" s="215"/>
      <c r="AZ60" s="215"/>
      <c r="BA60" s="215"/>
      <c r="BB60" s="215"/>
      <c r="BC60" s="215"/>
      <c r="BD60" s="215"/>
      <c r="BE60" s="215"/>
      <c r="BF60" s="215"/>
      <c r="BG60" s="215"/>
      <c r="BH60" s="215"/>
    </row>
    <row r="61" spans="1:60" outlineLevel="1" x14ac:dyDescent="0.2">
      <c r="A61" s="257">
        <v>31</v>
      </c>
      <c r="B61" s="258" t="s">
        <v>1066</v>
      </c>
      <c r="C61" s="264" t="s">
        <v>1067</v>
      </c>
      <c r="D61" s="259" t="s">
        <v>246</v>
      </c>
      <c r="E61" s="260">
        <v>1</v>
      </c>
      <c r="F61" s="261"/>
      <c r="G61" s="262">
        <f>ROUND(E61*F61,2)</f>
        <v>0</v>
      </c>
      <c r="H61" s="261"/>
      <c r="I61" s="262">
        <f>ROUND(E61*H61,2)</f>
        <v>0</v>
      </c>
      <c r="J61" s="261"/>
      <c r="K61" s="262">
        <f>ROUND(E61*J61,2)</f>
        <v>0</v>
      </c>
      <c r="L61" s="262">
        <v>21</v>
      </c>
      <c r="M61" s="262">
        <f>G61*(1+L61/100)</f>
        <v>0</v>
      </c>
      <c r="N61" s="262">
        <v>4.2999999999999999E-4</v>
      </c>
      <c r="O61" s="262">
        <f>ROUND(E61*N61,2)</f>
        <v>0</v>
      </c>
      <c r="P61" s="262">
        <v>0</v>
      </c>
      <c r="Q61" s="262">
        <f>ROUND(E61*P61,2)</f>
        <v>0</v>
      </c>
      <c r="R61" s="262"/>
      <c r="S61" s="262" t="s">
        <v>189</v>
      </c>
      <c r="T61" s="263" t="s">
        <v>168</v>
      </c>
      <c r="U61" s="224">
        <v>0</v>
      </c>
      <c r="V61" s="224">
        <f>ROUND(E61*U61,2)</f>
        <v>0</v>
      </c>
      <c r="W61" s="224"/>
      <c r="X61" s="224" t="s">
        <v>306</v>
      </c>
      <c r="Y61" s="215"/>
      <c r="Z61" s="215"/>
      <c r="AA61" s="215"/>
      <c r="AB61" s="215"/>
      <c r="AC61" s="215"/>
      <c r="AD61" s="215"/>
      <c r="AE61" s="215"/>
      <c r="AF61" s="215"/>
      <c r="AG61" s="215" t="s">
        <v>307</v>
      </c>
      <c r="AH61" s="215"/>
      <c r="AI61" s="215"/>
      <c r="AJ61" s="215"/>
      <c r="AK61" s="215"/>
      <c r="AL61" s="215"/>
      <c r="AM61" s="215"/>
      <c r="AN61" s="215"/>
      <c r="AO61" s="215"/>
      <c r="AP61" s="215"/>
      <c r="AQ61" s="215"/>
      <c r="AR61" s="215"/>
      <c r="AS61" s="215"/>
      <c r="AT61" s="215"/>
      <c r="AU61" s="215"/>
      <c r="AV61" s="215"/>
      <c r="AW61" s="215"/>
      <c r="AX61" s="215"/>
      <c r="AY61" s="215"/>
      <c r="AZ61" s="215"/>
      <c r="BA61" s="215"/>
      <c r="BB61" s="215"/>
      <c r="BC61" s="215"/>
      <c r="BD61" s="215"/>
      <c r="BE61" s="215"/>
      <c r="BF61" s="215"/>
      <c r="BG61" s="215"/>
      <c r="BH61" s="215"/>
    </row>
    <row r="62" spans="1:60" outlineLevel="1" x14ac:dyDescent="0.2">
      <c r="A62" s="257">
        <v>32</v>
      </c>
      <c r="B62" s="258" t="s">
        <v>1068</v>
      </c>
      <c r="C62" s="264" t="s">
        <v>1069</v>
      </c>
      <c r="D62" s="259" t="s">
        <v>246</v>
      </c>
      <c r="E62" s="260">
        <v>2</v>
      </c>
      <c r="F62" s="261"/>
      <c r="G62" s="262">
        <f>ROUND(E62*F62,2)</f>
        <v>0</v>
      </c>
      <c r="H62" s="261"/>
      <c r="I62" s="262">
        <f>ROUND(E62*H62,2)</f>
        <v>0</v>
      </c>
      <c r="J62" s="261"/>
      <c r="K62" s="262">
        <f>ROUND(E62*J62,2)</f>
        <v>0</v>
      </c>
      <c r="L62" s="262">
        <v>21</v>
      </c>
      <c r="M62" s="262">
        <f>G62*(1+L62/100)</f>
        <v>0</v>
      </c>
      <c r="N62" s="262">
        <v>4.2999999999999999E-4</v>
      </c>
      <c r="O62" s="262">
        <f>ROUND(E62*N62,2)</f>
        <v>0</v>
      </c>
      <c r="P62" s="262">
        <v>0</v>
      </c>
      <c r="Q62" s="262">
        <f>ROUND(E62*P62,2)</f>
        <v>0</v>
      </c>
      <c r="R62" s="262"/>
      <c r="S62" s="262" t="s">
        <v>189</v>
      </c>
      <c r="T62" s="263" t="s">
        <v>168</v>
      </c>
      <c r="U62" s="224">
        <v>0</v>
      </c>
      <c r="V62" s="224">
        <f>ROUND(E62*U62,2)</f>
        <v>0</v>
      </c>
      <c r="W62" s="224"/>
      <c r="X62" s="224" t="s">
        <v>306</v>
      </c>
      <c r="Y62" s="215"/>
      <c r="Z62" s="215"/>
      <c r="AA62" s="215"/>
      <c r="AB62" s="215"/>
      <c r="AC62" s="215"/>
      <c r="AD62" s="215"/>
      <c r="AE62" s="215"/>
      <c r="AF62" s="215"/>
      <c r="AG62" s="215" t="s">
        <v>307</v>
      </c>
      <c r="AH62" s="215"/>
      <c r="AI62" s="215"/>
      <c r="AJ62" s="215"/>
      <c r="AK62" s="215"/>
      <c r="AL62" s="215"/>
      <c r="AM62" s="215"/>
      <c r="AN62" s="215"/>
      <c r="AO62" s="215"/>
      <c r="AP62" s="215"/>
      <c r="AQ62" s="215"/>
      <c r="AR62" s="215"/>
      <c r="AS62" s="215"/>
      <c r="AT62" s="215"/>
      <c r="AU62" s="215"/>
      <c r="AV62" s="215"/>
      <c r="AW62" s="215"/>
      <c r="AX62" s="215"/>
      <c r="AY62" s="215"/>
      <c r="AZ62" s="215"/>
      <c r="BA62" s="215"/>
      <c r="BB62" s="215"/>
      <c r="BC62" s="215"/>
      <c r="BD62" s="215"/>
      <c r="BE62" s="215"/>
      <c r="BF62" s="215"/>
      <c r="BG62" s="215"/>
      <c r="BH62" s="215"/>
    </row>
    <row r="63" spans="1:60" outlineLevel="1" x14ac:dyDescent="0.2">
      <c r="A63" s="237">
        <v>33</v>
      </c>
      <c r="B63" s="238" t="s">
        <v>1070</v>
      </c>
      <c r="C63" s="249" t="s">
        <v>1071</v>
      </c>
      <c r="D63" s="239" t="s">
        <v>246</v>
      </c>
      <c r="E63" s="240">
        <v>6</v>
      </c>
      <c r="F63" s="241"/>
      <c r="G63" s="242">
        <f>ROUND(E63*F63,2)</f>
        <v>0</v>
      </c>
      <c r="H63" s="241"/>
      <c r="I63" s="242">
        <f>ROUND(E63*H63,2)</f>
        <v>0</v>
      </c>
      <c r="J63" s="241"/>
      <c r="K63" s="242">
        <f>ROUND(E63*J63,2)</f>
        <v>0</v>
      </c>
      <c r="L63" s="242">
        <v>21</v>
      </c>
      <c r="M63" s="242">
        <f>G63*(1+L63/100)</f>
        <v>0</v>
      </c>
      <c r="N63" s="242">
        <v>2.3E-3</v>
      </c>
      <c r="O63" s="242">
        <f>ROUND(E63*N63,2)</f>
        <v>0.01</v>
      </c>
      <c r="P63" s="242">
        <v>0</v>
      </c>
      <c r="Q63" s="242">
        <f>ROUND(E63*P63,2)</f>
        <v>0</v>
      </c>
      <c r="R63" s="242"/>
      <c r="S63" s="242" t="s">
        <v>189</v>
      </c>
      <c r="T63" s="243" t="s">
        <v>168</v>
      </c>
      <c r="U63" s="224">
        <v>0</v>
      </c>
      <c r="V63" s="224">
        <f>ROUND(E63*U63,2)</f>
        <v>0</v>
      </c>
      <c r="W63" s="224"/>
      <c r="X63" s="224" t="s">
        <v>306</v>
      </c>
      <c r="Y63" s="215"/>
      <c r="Z63" s="215"/>
      <c r="AA63" s="215"/>
      <c r="AB63" s="215"/>
      <c r="AC63" s="215"/>
      <c r="AD63" s="215"/>
      <c r="AE63" s="215"/>
      <c r="AF63" s="215"/>
      <c r="AG63" s="215" t="s">
        <v>307</v>
      </c>
      <c r="AH63" s="215"/>
      <c r="AI63" s="215"/>
      <c r="AJ63" s="215"/>
      <c r="AK63" s="215"/>
      <c r="AL63" s="215"/>
      <c r="AM63" s="215"/>
      <c r="AN63" s="215"/>
      <c r="AO63" s="215"/>
      <c r="AP63" s="215"/>
      <c r="AQ63" s="215"/>
      <c r="AR63" s="215"/>
      <c r="AS63" s="215"/>
      <c r="AT63" s="215"/>
      <c r="AU63" s="215"/>
      <c r="AV63" s="215"/>
      <c r="AW63" s="215"/>
      <c r="AX63" s="215"/>
      <c r="AY63" s="215"/>
      <c r="AZ63" s="215"/>
      <c r="BA63" s="215"/>
      <c r="BB63" s="215"/>
      <c r="BC63" s="215"/>
      <c r="BD63" s="215"/>
      <c r="BE63" s="215"/>
      <c r="BF63" s="215"/>
      <c r="BG63" s="215"/>
      <c r="BH63" s="215"/>
    </row>
    <row r="64" spans="1:60" outlineLevel="1" x14ac:dyDescent="0.2">
      <c r="A64" s="222"/>
      <c r="B64" s="223"/>
      <c r="C64" s="250" t="s">
        <v>1072</v>
      </c>
      <c r="D64" s="245"/>
      <c r="E64" s="245"/>
      <c r="F64" s="245"/>
      <c r="G64" s="245"/>
      <c r="H64" s="224"/>
      <c r="I64" s="224"/>
      <c r="J64" s="224"/>
      <c r="K64" s="224"/>
      <c r="L64" s="224"/>
      <c r="M64" s="224"/>
      <c r="N64" s="224"/>
      <c r="O64" s="224"/>
      <c r="P64" s="224"/>
      <c r="Q64" s="224"/>
      <c r="R64" s="224"/>
      <c r="S64" s="224"/>
      <c r="T64" s="224"/>
      <c r="U64" s="224"/>
      <c r="V64" s="224"/>
      <c r="W64" s="224"/>
      <c r="X64" s="224"/>
      <c r="Y64" s="215"/>
      <c r="Z64" s="215"/>
      <c r="AA64" s="215"/>
      <c r="AB64" s="215"/>
      <c r="AC64" s="215"/>
      <c r="AD64" s="215"/>
      <c r="AE64" s="215"/>
      <c r="AF64" s="215"/>
      <c r="AG64" s="215" t="s">
        <v>172</v>
      </c>
      <c r="AH64" s="215"/>
      <c r="AI64" s="215"/>
      <c r="AJ64" s="215"/>
      <c r="AK64" s="215"/>
      <c r="AL64" s="215"/>
      <c r="AM64" s="215"/>
      <c r="AN64" s="215"/>
      <c r="AO64" s="215"/>
      <c r="AP64" s="215"/>
      <c r="AQ64" s="215"/>
      <c r="AR64" s="215"/>
      <c r="AS64" s="215"/>
      <c r="AT64" s="215"/>
      <c r="AU64" s="215"/>
      <c r="AV64" s="215"/>
      <c r="AW64" s="215"/>
      <c r="AX64" s="215"/>
      <c r="AY64" s="215"/>
      <c r="AZ64" s="215"/>
      <c r="BA64" s="215"/>
      <c r="BB64" s="215"/>
      <c r="BC64" s="215"/>
      <c r="BD64" s="215"/>
      <c r="BE64" s="215"/>
      <c r="BF64" s="215"/>
      <c r="BG64" s="215"/>
      <c r="BH64" s="215"/>
    </row>
    <row r="65" spans="1:60" outlineLevel="1" x14ac:dyDescent="0.2">
      <c r="A65" s="237">
        <v>34</v>
      </c>
      <c r="B65" s="238" t="s">
        <v>1073</v>
      </c>
      <c r="C65" s="249" t="s">
        <v>1074</v>
      </c>
      <c r="D65" s="239" t="s">
        <v>246</v>
      </c>
      <c r="E65" s="240">
        <v>8.8000000000000007</v>
      </c>
      <c r="F65" s="241"/>
      <c r="G65" s="242">
        <f>ROUND(E65*F65,2)</f>
        <v>0</v>
      </c>
      <c r="H65" s="241"/>
      <c r="I65" s="242">
        <f>ROUND(E65*H65,2)</f>
        <v>0</v>
      </c>
      <c r="J65" s="241"/>
      <c r="K65" s="242">
        <f>ROUND(E65*J65,2)</f>
        <v>0</v>
      </c>
      <c r="L65" s="242">
        <v>21</v>
      </c>
      <c r="M65" s="242">
        <f>G65*(1+L65/100)</f>
        <v>0</v>
      </c>
      <c r="N65" s="242">
        <v>2.0500000000000002E-3</v>
      </c>
      <c r="O65" s="242">
        <f>ROUND(E65*N65,2)</f>
        <v>0.02</v>
      </c>
      <c r="P65" s="242">
        <v>0</v>
      </c>
      <c r="Q65" s="242">
        <f>ROUND(E65*P65,2)</f>
        <v>0</v>
      </c>
      <c r="R65" s="242" t="s">
        <v>304</v>
      </c>
      <c r="S65" s="242" t="s">
        <v>167</v>
      </c>
      <c r="T65" s="243" t="s">
        <v>168</v>
      </c>
      <c r="U65" s="224">
        <v>0</v>
      </c>
      <c r="V65" s="224">
        <f>ROUND(E65*U65,2)</f>
        <v>0</v>
      </c>
      <c r="W65" s="224"/>
      <c r="X65" s="224" t="s">
        <v>306</v>
      </c>
      <c r="Y65" s="215"/>
      <c r="Z65" s="215"/>
      <c r="AA65" s="215"/>
      <c r="AB65" s="215"/>
      <c r="AC65" s="215"/>
      <c r="AD65" s="215"/>
      <c r="AE65" s="215"/>
      <c r="AF65" s="215"/>
      <c r="AG65" s="215" t="s">
        <v>307</v>
      </c>
      <c r="AH65" s="215"/>
      <c r="AI65" s="215"/>
      <c r="AJ65" s="215"/>
      <c r="AK65" s="215"/>
      <c r="AL65" s="215"/>
      <c r="AM65" s="215"/>
      <c r="AN65" s="215"/>
      <c r="AO65" s="215"/>
      <c r="AP65" s="215"/>
      <c r="AQ65" s="215"/>
      <c r="AR65" s="215"/>
      <c r="AS65" s="215"/>
      <c r="AT65" s="215"/>
      <c r="AU65" s="215"/>
      <c r="AV65" s="215"/>
      <c r="AW65" s="215"/>
      <c r="AX65" s="215"/>
      <c r="AY65" s="215"/>
      <c r="AZ65" s="215"/>
      <c r="BA65" s="215"/>
      <c r="BB65" s="215"/>
      <c r="BC65" s="215"/>
      <c r="BD65" s="215"/>
      <c r="BE65" s="215"/>
      <c r="BF65" s="215"/>
      <c r="BG65" s="215"/>
      <c r="BH65" s="215"/>
    </row>
    <row r="66" spans="1:60" outlineLevel="1" x14ac:dyDescent="0.2">
      <c r="A66" s="222"/>
      <c r="B66" s="223"/>
      <c r="C66" s="253" t="s">
        <v>1075</v>
      </c>
      <c r="D66" s="228"/>
      <c r="E66" s="229">
        <v>8.8000000000000007</v>
      </c>
      <c r="F66" s="224"/>
      <c r="G66" s="224"/>
      <c r="H66" s="224"/>
      <c r="I66" s="224"/>
      <c r="J66" s="224"/>
      <c r="K66" s="224"/>
      <c r="L66" s="224"/>
      <c r="M66" s="224"/>
      <c r="N66" s="224"/>
      <c r="O66" s="224"/>
      <c r="P66" s="224"/>
      <c r="Q66" s="224"/>
      <c r="R66" s="224"/>
      <c r="S66" s="224"/>
      <c r="T66" s="224"/>
      <c r="U66" s="224"/>
      <c r="V66" s="224"/>
      <c r="W66" s="224"/>
      <c r="X66" s="224"/>
      <c r="Y66" s="215"/>
      <c r="Z66" s="215"/>
      <c r="AA66" s="215"/>
      <c r="AB66" s="215"/>
      <c r="AC66" s="215"/>
      <c r="AD66" s="215"/>
      <c r="AE66" s="215"/>
      <c r="AF66" s="215"/>
      <c r="AG66" s="215" t="s">
        <v>176</v>
      </c>
      <c r="AH66" s="215">
        <v>0</v>
      </c>
      <c r="AI66" s="215"/>
      <c r="AJ66" s="215"/>
      <c r="AK66" s="215"/>
      <c r="AL66" s="215"/>
      <c r="AM66" s="215"/>
      <c r="AN66" s="215"/>
      <c r="AO66" s="215"/>
      <c r="AP66" s="215"/>
      <c r="AQ66" s="215"/>
      <c r="AR66" s="215"/>
      <c r="AS66" s="215"/>
      <c r="AT66" s="215"/>
      <c r="AU66" s="215"/>
      <c r="AV66" s="215"/>
      <c r="AW66" s="215"/>
      <c r="AX66" s="215"/>
      <c r="AY66" s="215"/>
      <c r="AZ66" s="215"/>
      <c r="BA66" s="215"/>
      <c r="BB66" s="215"/>
      <c r="BC66" s="215"/>
      <c r="BD66" s="215"/>
      <c r="BE66" s="215"/>
      <c r="BF66" s="215"/>
      <c r="BG66" s="215"/>
      <c r="BH66" s="215"/>
    </row>
    <row r="67" spans="1:60" outlineLevel="1" x14ac:dyDescent="0.2">
      <c r="A67" s="237">
        <v>35</v>
      </c>
      <c r="B67" s="238" t="s">
        <v>1076</v>
      </c>
      <c r="C67" s="249" t="s">
        <v>1077</v>
      </c>
      <c r="D67" s="239" t="s">
        <v>246</v>
      </c>
      <c r="E67" s="240">
        <v>10.34</v>
      </c>
      <c r="F67" s="241"/>
      <c r="G67" s="242">
        <f>ROUND(E67*F67,2)</f>
        <v>0</v>
      </c>
      <c r="H67" s="241"/>
      <c r="I67" s="242">
        <f>ROUND(E67*H67,2)</f>
        <v>0</v>
      </c>
      <c r="J67" s="241"/>
      <c r="K67" s="242">
        <f>ROUND(E67*J67,2)</f>
        <v>0</v>
      </c>
      <c r="L67" s="242">
        <v>21</v>
      </c>
      <c r="M67" s="242">
        <f>G67*(1+L67/100)</f>
        <v>0</v>
      </c>
      <c r="N67" s="242">
        <v>2.65E-3</v>
      </c>
      <c r="O67" s="242">
        <f>ROUND(E67*N67,2)</f>
        <v>0.03</v>
      </c>
      <c r="P67" s="242">
        <v>0</v>
      </c>
      <c r="Q67" s="242">
        <f>ROUND(E67*P67,2)</f>
        <v>0</v>
      </c>
      <c r="R67" s="242" t="s">
        <v>304</v>
      </c>
      <c r="S67" s="242" t="s">
        <v>167</v>
      </c>
      <c r="T67" s="243" t="s">
        <v>168</v>
      </c>
      <c r="U67" s="224">
        <v>0</v>
      </c>
      <c r="V67" s="224">
        <f>ROUND(E67*U67,2)</f>
        <v>0</v>
      </c>
      <c r="W67" s="224"/>
      <c r="X67" s="224" t="s">
        <v>306</v>
      </c>
      <c r="Y67" s="215"/>
      <c r="Z67" s="215"/>
      <c r="AA67" s="215"/>
      <c r="AB67" s="215"/>
      <c r="AC67" s="215"/>
      <c r="AD67" s="215"/>
      <c r="AE67" s="215"/>
      <c r="AF67" s="215"/>
      <c r="AG67" s="215" t="s">
        <v>307</v>
      </c>
      <c r="AH67" s="215"/>
      <c r="AI67" s="215"/>
      <c r="AJ67" s="215"/>
      <c r="AK67" s="215"/>
      <c r="AL67" s="215"/>
      <c r="AM67" s="215"/>
      <c r="AN67" s="215"/>
      <c r="AO67" s="215"/>
      <c r="AP67" s="215"/>
      <c r="AQ67" s="215"/>
      <c r="AR67" s="215"/>
      <c r="AS67" s="215"/>
      <c r="AT67" s="215"/>
      <c r="AU67" s="215"/>
      <c r="AV67" s="215"/>
      <c r="AW67" s="215"/>
      <c r="AX67" s="215"/>
      <c r="AY67" s="215"/>
      <c r="AZ67" s="215"/>
      <c r="BA67" s="215"/>
      <c r="BB67" s="215"/>
      <c r="BC67" s="215"/>
      <c r="BD67" s="215"/>
      <c r="BE67" s="215"/>
      <c r="BF67" s="215"/>
      <c r="BG67" s="215"/>
      <c r="BH67" s="215"/>
    </row>
    <row r="68" spans="1:60" outlineLevel="1" x14ac:dyDescent="0.2">
      <c r="A68" s="222"/>
      <c r="B68" s="223"/>
      <c r="C68" s="253" t="s">
        <v>1078</v>
      </c>
      <c r="D68" s="228"/>
      <c r="E68" s="229">
        <v>6.16</v>
      </c>
      <c r="F68" s="224"/>
      <c r="G68" s="224"/>
      <c r="H68" s="224"/>
      <c r="I68" s="224"/>
      <c r="J68" s="224"/>
      <c r="K68" s="224"/>
      <c r="L68" s="224"/>
      <c r="M68" s="224"/>
      <c r="N68" s="224"/>
      <c r="O68" s="224"/>
      <c r="P68" s="224"/>
      <c r="Q68" s="224"/>
      <c r="R68" s="224"/>
      <c r="S68" s="224"/>
      <c r="T68" s="224"/>
      <c r="U68" s="224"/>
      <c r="V68" s="224"/>
      <c r="W68" s="224"/>
      <c r="X68" s="224"/>
      <c r="Y68" s="215"/>
      <c r="Z68" s="215"/>
      <c r="AA68" s="215"/>
      <c r="AB68" s="215"/>
      <c r="AC68" s="215"/>
      <c r="AD68" s="215"/>
      <c r="AE68" s="215"/>
      <c r="AF68" s="215"/>
      <c r="AG68" s="215" t="s">
        <v>176</v>
      </c>
      <c r="AH68" s="215">
        <v>0</v>
      </c>
      <c r="AI68" s="215"/>
      <c r="AJ68" s="215"/>
      <c r="AK68" s="215"/>
      <c r="AL68" s="215"/>
      <c r="AM68" s="215"/>
      <c r="AN68" s="215"/>
      <c r="AO68" s="215"/>
      <c r="AP68" s="215"/>
      <c r="AQ68" s="215"/>
      <c r="AR68" s="215"/>
      <c r="AS68" s="215"/>
      <c r="AT68" s="215"/>
      <c r="AU68" s="215"/>
      <c r="AV68" s="215"/>
      <c r="AW68" s="215"/>
      <c r="AX68" s="215"/>
      <c r="AY68" s="215"/>
      <c r="AZ68" s="215"/>
      <c r="BA68" s="215"/>
      <c r="BB68" s="215"/>
      <c r="BC68" s="215"/>
      <c r="BD68" s="215"/>
      <c r="BE68" s="215"/>
      <c r="BF68" s="215"/>
      <c r="BG68" s="215"/>
      <c r="BH68" s="215"/>
    </row>
    <row r="69" spans="1:60" outlineLevel="1" x14ac:dyDescent="0.2">
      <c r="A69" s="222"/>
      <c r="B69" s="223"/>
      <c r="C69" s="253" t="s">
        <v>1079</v>
      </c>
      <c r="D69" s="228"/>
      <c r="E69" s="229">
        <v>4.18</v>
      </c>
      <c r="F69" s="224"/>
      <c r="G69" s="224"/>
      <c r="H69" s="224"/>
      <c r="I69" s="224"/>
      <c r="J69" s="224"/>
      <c r="K69" s="224"/>
      <c r="L69" s="224"/>
      <c r="M69" s="224"/>
      <c r="N69" s="224"/>
      <c r="O69" s="224"/>
      <c r="P69" s="224"/>
      <c r="Q69" s="224"/>
      <c r="R69" s="224"/>
      <c r="S69" s="224"/>
      <c r="T69" s="224"/>
      <c r="U69" s="224"/>
      <c r="V69" s="224"/>
      <c r="W69" s="224"/>
      <c r="X69" s="224"/>
      <c r="Y69" s="215"/>
      <c r="Z69" s="215"/>
      <c r="AA69" s="215"/>
      <c r="AB69" s="215"/>
      <c r="AC69" s="215"/>
      <c r="AD69" s="215"/>
      <c r="AE69" s="215"/>
      <c r="AF69" s="215"/>
      <c r="AG69" s="215" t="s">
        <v>176</v>
      </c>
      <c r="AH69" s="215">
        <v>0</v>
      </c>
      <c r="AI69" s="215"/>
      <c r="AJ69" s="215"/>
      <c r="AK69" s="215"/>
      <c r="AL69" s="215"/>
      <c r="AM69" s="215"/>
      <c r="AN69" s="215"/>
      <c r="AO69" s="215"/>
      <c r="AP69" s="215"/>
      <c r="AQ69" s="215"/>
      <c r="AR69" s="215"/>
      <c r="AS69" s="215"/>
      <c r="AT69" s="215"/>
      <c r="AU69" s="215"/>
      <c r="AV69" s="215"/>
      <c r="AW69" s="215"/>
      <c r="AX69" s="215"/>
      <c r="AY69" s="215"/>
      <c r="AZ69" s="215"/>
      <c r="BA69" s="215"/>
      <c r="BB69" s="215"/>
      <c r="BC69" s="215"/>
      <c r="BD69" s="215"/>
      <c r="BE69" s="215"/>
      <c r="BF69" s="215"/>
      <c r="BG69" s="215"/>
      <c r="BH69" s="215"/>
    </row>
    <row r="70" spans="1:60" outlineLevel="1" x14ac:dyDescent="0.2">
      <c r="A70" s="257">
        <v>36</v>
      </c>
      <c r="B70" s="258" t="s">
        <v>1080</v>
      </c>
      <c r="C70" s="264" t="s">
        <v>1081</v>
      </c>
      <c r="D70" s="259" t="s">
        <v>246</v>
      </c>
      <c r="E70" s="260">
        <v>5</v>
      </c>
      <c r="F70" s="261"/>
      <c r="G70" s="262">
        <f>ROUND(E70*F70,2)</f>
        <v>0</v>
      </c>
      <c r="H70" s="261"/>
      <c r="I70" s="262">
        <f>ROUND(E70*H70,2)</f>
        <v>0</v>
      </c>
      <c r="J70" s="261"/>
      <c r="K70" s="262">
        <f>ROUND(E70*J70,2)</f>
        <v>0</v>
      </c>
      <c r="L70" s="262">
        <v>21</v>
      </c>
      <c r="M70" s="262">
        <f>G70*(1+L70/100)</f>
        <v>0</v>
      </c>
      <c r="N70" s="262">
        <v>1.6000000000000001E-3</v>
      </c>
      <c r="O70" s="262">
        <f>ROUND(E70*N70,2)</f>
        <v>0.01</v>
      </c>
      <c r="P70" s="262">
        <v>0</v>
      </c>
      <c r="Q70" s="262">
        <f>ROUND(E70*P70,2)</f>
        <v>0</v>
      </c>
      <c r="R70" s="262" t="s">
        <v>304</v>
      </c>
      <c r="S70" s="262" t="s">
        <v>167</v>
      </c>
      <c r="T70" s="263" t="s">
        <v>168</v>
      </c>
      <c r="U70" s="224">
        <v>0</v>
      </c>
      <c r="V70" s="224">
        <f>ROUND(E70*U70,2)</f>
        <v>0</v>
      </c>
      <c r="W70" s="224"/>
      <c r="X70" s="224" t="s">
        <v>306</v>
      </c>
      <c r="Y70" s="215"/>
      <c r="Z70" s="215"/>
      <c r="AA70" s="215"/>
      <c r="AB70" s="215"/>
      <c r="AC70" s="215"/>
      <c r="AD70" s="215"/>
      <c r="AE70" s="215"/>
      <c r="AF70" s="215"/>
      <c r="AG70" s="215" t="s">
        <v>681</v>
      </c>
      <c r="AH70" s="215"/>
      <c r="AI70" s="215"/>
      <c r="AJ70" s="215"/>
      <c r="AK70" s="215"/>
      <c r="AL70" s="215"/>
      <c r="AM70" s="215"/>
      <c r="AN70" s="215"/>
      <c r="AO70" s="215"/>
      <c r="AP70" s="215"/>
      <c r="AQ70" s="215"/>
      <c r="AR70" s="215"/>
      <c r="AS70" s="215"/>
      <c r="AT70" s="215"/>
      <c r="AU70" s="215"/>
      <c r="AV70" s="215"/>
      <c r="AW70" s="215"/>
      <c r="AX70" s="215"/>
      <c r="AY70" s="215"/>
      <c r="AZ70" s="215"/>
      <c r="BA70" s="215"/>
      <c r="BB70" s="215"/>
      <c r="BC70" s="215"/>
      <c r="BD70" s="215"/>
      <c r="BE70" s="215"/>
      <c r="BF70" s="215"/>
      <c r="BG70" s="215"/>
      <c r="BH70" s="215"/>
    </row>
    <row r="71" spans="1:60" outlineLevel="1" x14ac:dyDescent="0.2">
      <c r="A71" s="257">
        <v>37</v>
      </c>
      <c r="B71" s="258" t="s">
        <v>1082</v>
      </c>
      <c r="C71" s="264" t="s">
        <v>1083</v>
      </c>
      <c r="D71" s="259" t="s">
        <v>246</v>
      </c>
      <c r="E71" s="260">
        <v>2</v>
      </c>
      <c r="F71" s="261"/>
      <c r="G71" s="262">
        <f>ROUND(E71*F71,2)</f>
        <v>0</v>
      </c>
      <c r="H71" s="261"/>
      <c r="I71" s="262">
        <f>ROUND(E71*H71,2)</f>
        <v>0</v>
      </c>
      <c r="J71" s="261"/>
      <c r="K71" s="262">
        <f>ROUND(E71*J71,2)</f>
        <v>0</v>
      </c>
      <c r="L71" s="262">
        <v>21</v>
      </c>
      <c r="M71" s="262">
        <f>G71*(1+L71/100)</f>
        <v>0</v>
      </c>
      <c r="N71" s="262">
        <v>2.2799999999999999E-3</v>
      </c>
      <c r="O71" s="262">
        <f>ROUND(E71*N71,2)</f>
        <v>0</v>
      </c>
      <c r="P71" s="262">
        <v>0</v>
      </c>
      <c r="Q71" s="262">
        <f>ROUND(E71*P71,2)</f>
        <v>0</v>
      </c>
      <c r="R71" s="262"/>
      <c r="S71" s="262" t="s">
        <v>189</v>
      </c>
      <c r="T71" s="263" t="s">
        <v>168</v>
      </c>
      <c r="U71" s="224">
        <v>0</v>
      </c>
      <c r="V71" s="224">
        <f>ROUND(E71*U71,2)</f>
        <v>0</v>
      </c>
      <c r="W71" s="224"/>
      <c r="X71" s="224" t="s">
        <v>190</v>
      </c>
      <c r="Y71" s="215"/>
      <c r="Z71" s="215"/>
      <c r="AA71" s="215"/>
      <c r="AB71" s="215"/>
      <c r="AC71" s="215"/>
      <c r="AD71" s="215"/>
      <c r="AE71" s="215"/>
      <c r="AF71" s="215"/>
      <c r="AG71" s="215" t="s">
        <v>627</v>
      </c>
      <c r="AH71" s="215"/>
      <c r="AI71" s="215"/>
      <c r="AJ71" s="215"/>
      <c r="AK71" s="215"/>
      <c r="AL71" s="215"/>
      <c r="AM71" s="215"/>
      <c r="AN71" s="215"/>
      <c r="AO71" s="215"/>
      <c r="AP71" s="215"/>
      <c r="AQ71" s="215"/>
      <c r="AR71" s="215"/>
      <c r="AS71" s="215"/>
      <c r="AT71" s="215"/>
      <c r="AU71" s="215"/>
      <c r="AV71" s="215"/>
      <c r="AW71" s="215"/>
      <c r="AX71" s="215"/>
      <c r="AY71" s="215"/>
      <c r="AZ71" s="215"/>
      <c r="BA71" s="215"/>
      <c r="BB71" s="215"/>
      <c r="BC71" s="215"/>
      <c r="BD71" s="215"/>
      <c r="BE71" s="215"/>
      <c r="BF71" s="215"/>
      <c r="BG71" s="215"/>
      <c r="BH71" s="215"/>
    </row>
    <row r="72" spans="1:60" outlineLevel="1" x14ac:dyDescent="0.2">
      <c r="A72" s="257">
        <v>38</v>
      </c>
      <c r="B72" s="258" t="s">
        <v>1084</v>
      </c>
      <c r="C72" s="264" t="s">
        <v>1085</v>
      </c>
      <c r="D72" s="259" t="s">
        <v>246</v>
      </c>
      <c r="E72" s="260">
        <v>5</v>
      </c>
      <c r="F72" s="261"/>
      <c r="G72" s="262">
        <f>ROUND(E72*F72,2)</f>
        <v>0</v>
      </c>
      <c r="H72" s="261"/>
      <c r="I72" s="262">
        <f>ROUND(E72*H72,2)</f>
        <v>0</v>
      </c>
      <c r="J72" s="261"/>
      <c r="K72" s="262">
        <f>ROUND(E72*J72,2)</f>
        <v>0</v>
      </c>
      <c r="L72" s="262">
        <v>21</v>
      </c>
      <c r="M72" s="262">
        <f>G72*(1+L72/100)</f>
        <v>0</v>
      </c>
      <c r="N72" s="262">
        <v>8.0000000000000004E-4</v>
      </c>
      <c r="O72" s="262">
        <f>ROUND(E72*N72,2)</f>
        <v>0</v>
      </c>
      <c r="P72" s="262">
        <v>0</v>
      </c>
      <c r="Q72" s="262">
        <f>ROUND(E72*P72,2)</f>
        <v>0</v>
      </c>
      <c r="R72" s="262" t="s">
        <v>304</v>
      </c>
      <c r="S72" s="262" t="s">
        <v>167</v>
      </c>
      <c r="T72" s="263" t="s">
        <v>168</v>
      </c>
      <c r="U72" s="224">
        <v>0</v>
      </c>
      <c r="V72" s="224">
        <f>ROUND(E72*U72,2)</f>
        <v>0</v>
      </c>
      <c r="W72" s="224"/>
      <c r="X72" s="224" t="s">
        <v>306</v>
      </c>
      <c r="Y72" s="215"/>
      <c r="Z72" s="215"/>
      <c r="AA72" s="215"/>
      <c r="AB72" s="215"/>
      <c r="AC72" s="215"/>
      <c r="AD72" s="215"/>
      <c r="AE72" s="215"/>
      <c r="AF72" s="215"/>
      <c r="AG72" s="215" t="s">
        <v>681</v>
      </c>
      <c r="AH72" s="215"/>
      <c r="AI72" s="215"/>
      <c r="AJ72" s="215"/>
      <c r="AK72" s="215"/>
      <c r="AL72" s="215"/>
      <c r="AM72" s="215"/>
      <c r="AN72" s="215"/>
      <c r="AO72" s="215"/>
      <c r="AP72" s="215"/>
      <c r="AQ72" s="215"/>
      <c r="AR72" s="215"/>
      <c r="AS72" s="215"/>
      <c r="AT72" s="215"/>
      <c r="AU72" s="215"/>
      <c r="AV72" s="215"/>
      <c r="AW72" s="215"/>
      <c r="AX72" s="215"/>
      <c r="AY72" s="215"/>
      <c r="AZ72" s="215"/>
      <c r="BA72" s="215"/>
      <c r="BB72" s="215"/>
      <c r="BC72" s="215"/>
      <c r="BD72" s="215"/>
      <c r="BE72" s="215"/>
      <c r="BF72" s="215"/>
      <c r="BG72" s="215"/>
      <c r="BH72" s="215"/>
    </row>
    <row r="73" spans="1:60" outlineLevel="1" x14ac:dyDescent="0.2">
      <c r="A73" s="257">
        <v>39</v>
      </c>
      <c r="B73" s="258" t="s">
        <v>1086</v>
      </c>
      <c r="C73" s="264" t="s">
        <v>1087</v>
      </c>
      <c r="D73" s="259" t="s">
        <v>246</v>
      </c>
      <c r="E73" s="260">
        <v>4</v>
      </c>
      <c r="F73" s="261"/>
      <c r="G73" s="262">
        <f>ROUND(E73*F73,2)</f>
        <v>0</v>
      </c>
      <c r="H73" s="261"/>
      <c r="I73" s="262">
        <f>ROUND(E73*H73,2)</f>
        <v>0</v>
      </c>
      <c r="J73" s="261"/>
      <c r="K73" s="262">
        <f>ROUND(E73*J73,2)</f>
        <v>0</v>
      </c>
      <c r="L73" s="262">
        <v>21</v>
      </c>
      <c r="M73" s="262">
        <f>G73*(1+L73/100)</f>
        <v>0</v>
      </c>
      <c r="N73" s="262">
        <v>1.1000000000000001E-3</v>
      </c>
      <c r="O73" s="262">
        <f>ROUND(E73*N73,2)</f>
        <v>0</v>
      </c>
      <c r="P73" s="262">
        <v>0</v>
      </c>
      <c r="Q73" s="262">
        <f>ROUND(E73*P73,2)</f>
        <v>0</v>
      </c>
      <c r="R73" s="262"/>
      <c r="S73" s="262" t="s">
        <v>189</v>
      </c>
      <c r="T73" s="263" t="s">
        <v>168</v>
      </c>
      <c r="U73" s="224">
        <v>0</v>
      </c>
      <c r="V73" s="224">
        <f>ROUND(E73*U73,2)</f>
        <v>0</v>
      </c>
      <c r="W73" s="224"/>
      <c r="X73" s="224" t="s">
        <v>190</v>
      </c>
      <c r="Y73" s="215"/>
      <c r="Z73" s="215"/>
      <c r="AA73" s="215"/>
      <c r="AB73" s="215"/>
      <c r="AC73" s="215"/>
      <c r="AD73" s="215"/>
      <c r="AE73" s="215"/>
      <c r="AF73" s="215"/>
      <c r="AG73" s="215" t="s">
        <v>627</v>
      </c>
      <c r="AH73" s="215"/>
      <c r="AI73" s="215"/>
      <c r="AJ73" s="215"/>
      <c r="AK73" s="215"/>
      <c r="AL73" s="215"/>
      <c r="AM73" s="215"/>
      <c r="AN73" s="215"/>
      <c r="AO73" s="215"/>
      <c r="AP73" s="215"/>
      <c r="AQ73" s="215"/>
      <c r="AR73" s="215"/>
      <c r="AS73" s="215"/>
      <c r="AT73" s="215"/>
      <c r="AU73" s="215"/>
      <c r="AV73" s="215"/>
      <c r="AW73" s="215"/>
      <c r="AX73" s="215"/>
      <c r="AY73" s="215"/>
      <c r="AZ73" s="215"/>
      <c r="BA73" s="215"/>
      <c r="BB73" s="215"/>
      <c r="BC73" s="215"/>
      <c r="BD73" s="215"/>
      <c r="BE73" s="215"/>
      <c r="BF73" s="215"/>
      <c r="BG73" s="215"/>
      <c r="BH73" s="215"/>
    </row>
    <row r="74" spans="1:60" outlineLevel="1" x14ac:dyDescent="0.2">
      <c r="A74" s="257">
        <v>40</v>
      </c>
      <c r="B74" s="258" t="s">
        <v>1088</v>
      </c>
      <c r="C74" s="264" t="s">
        <v>1089</v>
      </c>
      <c r="D74" s="259" t="s">
        <v>1090</v>
      </c>
      <c r="E74" s="260">
        <v>6</v>
      </c>
      <c r="F74" s="261"/>
      <c r="G74" s="262">
        <f>ROUND(E74*F74,2)</f>
        <v>0</v>
      </c>
      <c r="H74" s="261"/>
      <c r="I74" s="262">
        <f>ROUND(E74*H74,2)</f>
        <v>0</v>
      </c>
      <c r="J74" s="261"/>
      <c r="K74" s="262">
        <f>ROUND(E74*J74,2)</f>
        <v>0</v>
      </c>
      <c r="L74" s="262">
        <v>21</v>
      </c>
      <c r="M74" s="262">
        <f>G74*(1+L74/100)</f>
        <v>0</v>
      </c>
      <c r="N74" s="262">
        <v>0</v>
      </c>
      <c r="O74" s="262">
        <f>ROUND(E74*N74,2)</f>
        <v>0</v>
      </c>
      <c r="P74" s="262">
        <v>0</v>
      </c>
      <c r="Q74" s="262">
        <f>ROUND(E74*P74,2)</f>
        <v>0</v>
      </c>
      <c r="R74" s="262" t="s">
        <v>945</v>
      </c>
      <c r="S74" s="262" t="s">
        <v>167</v>
      </c>
      <c r="T74" s="263" t="s">
        <v>168</v>
      </c>
      <c r="U74" s="224">
        <v>1</v>
      </c>
      <c r="V74" s="224">
        <f>ROUND(E74*U74,2)</f>
        <v>6</v>
      </c>
      <c r="W74" s="224"/>
      <c r="X74" s="224" t="s">
        <v>946</v>
      </c>
      <c r="Y74" s="215"/>
      <c r="Z74" s="215"/>
      <c r="AA74" s="215"/>
      <c r="AB74" s="215"/>
      <c r="AC74" s="215"/>
      <c r="AD74" s="215"/>
      <c r="AE74" s="215"/>
      <c r="AF74" s="215"/>
      <c r="AG74" s="215" t="s">
        <v>947</v>
      </c>
      <c r="AH74" s="215"/>
      <c r="AI74" s="215"/>
      <c r="AJ74" s="215"/>
      <c r="AK74" s="215"/>
      <c r="AL74" s="215"/>
      <c r="AM74" s="215"/>
      <c r="AN74" s="215"/>
      <c r="AO74" s="215"/>
      <c r="AP74" s="215"/>
      <c r="AQ74" s="215"/>
      <c r="AR74" s="215"/>
      <c r="AS74" s="215"/>
      <c r="AT74" s="215"/>
      <c r="AU74" s="215"/>
      <c r="AV74" s="215"/>
      <c r="AW74" s="215"/>
      <c r="AX74" s="215"/>
      <c r="AY74" s="215"/>
      <c r="AZ74" s="215"/>
      <c r="BA74" s="215"/>
      <c r="BB74" s="215"/>
      <c r="BC74" s="215"/>
      <c r="BD74" s="215"/>
      <c r="BE74" s="215"/>
      <c r="BF74" s="215"/>
      <c r="BG74" s="215"/>
      <c r="BH74" s="215"/>
    </row>
    <row r="75" spans="1:60" x14ac:dyDescent="0.2">
      <c r="A75" s="231" t="s">
        <v>162</v>
      </c>
      <c r="B75" s="232" t="s">
        <v>131</v>
      </c>
      <c r="C75" s="248" t="s">
        <v>132</v>
      </c>
      <c r="D75" s="233"/>
      <c r="E75" s="234"/>
      <c r="F75" s="235"/>
      <c r="G75" s="235">
        <f>SUMIF(AG76:AG83,"&lt;&gt;NOR",G76:G83)</f>
        <v>0</v>
      </c>
      <c r="H75" s="235"/>
      <c r="I75" s="235">
        <f>SUM(I76:I83)</f>
        <v>0</v>
      </c>
      <c r="J75" s="235"/>
      <c r="K75" s="235">
        <f>SUM(K76:K83)</f>
        <v>0</v>
      </c>
      <c r="L75" s="235"/>
      <c r="M75" s="235">
        <f>SUM(M76:M83)</f>
        <v>0</v>
      </c>
      <c r="N75" s="235"/>
      <c r="O75" s="235">
        <f>SUM(O76:O83)</f>
        <v>0</v>
      </c>
      <c r="P75" s="235"/>
      <c r="Q75" s="235">
        <f>SUM(Q76:Q83)</f>
        <v>0</v>
      </c>
      <c r="R75" s="235"/>
      <c r="S75" s="235"/>
      <c r="T75" s="236"/>
      <c r="U75" s="230"/>
      <c r="V75" s="230">
        <f>SUM(V76:V83)</f>
        <v>0.15</v>
      </c>
      <c r="W75" s="230"/>
      <c r="X75" s="230"/>
      <c r="AG75" t="s">
        <v>163</v>
      </c>
    </row>
    <row r="76" spans="1:60" outlineLevel="1" x14ac:dyDescent="0.2">
      <c r="A76" s="257">
        <v>41</v>
      </c>
      <c r="B76" s="258" t="s">
        <v>625</v>
      </c>
      <c r="C76" s="264" t="s">
        <v>626</v>
      </c>
      <c r="D76" s="259" t="s">
        <v>255</v>
      </c>
      <c r="E76" s="260">
        <v>7.6499999999999999E-2</v>
      </c>
      <c r="F76" s="261"/>
      <c r="G76" s="262">
        <f>ROUND(E76*F76,2)</f>
        <v>0</v>
      </c>
      <c r="H76" s="261"/>
      <c r="I76" s="262">
        <f>ROUND(E76*H76,2)</f>
        <v>0</v>
      </c>
      <c r="J76" s="261"/>
      <c r="K76" s="262">
        <f>ROUND(E76*J76,2)</f>
        <v>0</v>
      </c>
      <c r="L76" s="262">
        <v>21</v>
      </c>
      <c r="M76" s="262">
        <f>G76*(1+L76/100)</f>
        <v>0</v>
      </c>
      <c r="N76" s="262">
        <v>0</v>
      </c>
      <c r="O76" s="262">
        <f>ROUND(E76*N76,2)</f>
        <v>0</v>
      </c>
      <c r="P76" s="262">
        <v>0</v>
      </c>
      <c r="Q76" s="262">
        <f>ROUND(E76*P76,2)</f>
        <v>0</v>
      </c>
      <c r="R76" s="262"/>
      <c r="S76" s="262" t="s">
        <v>167</v>
      </c>
      <c r="T76" s="263" t="s">
        <v>168</v>
      </c>
      <c r="U76" s="224">
        <v>0.749</v>
      </c>
      <c r="V76" s="224">
        <f>ROUND(E76*U76,2)</f>
        <v>0.06</v>
      </c>
      <c r="W76" s="224"/>
      <c r="X76" s="224" t="s">
        <v>190</v>
      </c>
      <c r="Y76" s="215"/>
      <c r="Z76" s="215"/>
      <c r="AA76" s="215"/>
      <c r="AB76" s="215"/>
      <c r="AC76" s="215"/>
      <c r="AD76" s="215"/>
      <c r="AE76" s="215"/>
      <c r="AF76" s="215"/>
      <c r="AG76" s="215" t="s">
        <v>627</v>
      </c>
      <c r="AH76" s="215"/>
      <c r="AI76" s="215"/>
      <c r="AJ76" s="215"/>
      <c r="AK76" s="215"/>
      <c r="AL76" s="215"/>
      <c r="AM76" s="215"/>
      <c r="AN76" s="215"/>
      <c r="AO76" s="215"/>
      <c r="AP76" s="215"/>
      <c r="AQ76" s="215"/>
      <c r="AR76" s="215"/>
      <c r="AS76" s="215"/>
      <c r="AT76" s="215"/>
      <c r="AU76" s="215"/>
      <c r="AV76" s="215"/>
      <c r="AW76" s="215"/>
      <c r="AX76" s="215"/>
      <c r="AY76" s="215"/>
      <c r="AZ76" s="215"/>
      <c r="BA76" s="215"/>
      <c r="BB76" s="215"/>
      <c r="BC76" s="215"/>
      <c r="BD76" s="215"/>
      <c r="BE76" s="215"/>
      <c r="BF76" s="215"/>
      <c r="BG76" s="215"/>
      <c r="BH76" s="215"/>
    </row>
    <row r="77" spans="1:60" outlineLevel="1" x14ac:dyDescent="0.2">
      <c r="A77" s="257">
        <v>42</v>
      </c>
      <c r="B77" s="258" t="s">
        <v>628</v>
      </c>
      <c r="C77" s="264" t="s">
        <v>629</v>
      </c>
      <c r="D77" s="259" t="s">
        <v>255</v>
      </c>
      <c r="E77" s="260">
        <v>3.8249999999999999E-2</v>
      </c>
      <c r="F77" s="261"/>
      <c r="G77" s="262">
        <f>ROUND(E77*F77,2)</f>
        <v>0</v>
      </c>
      <c r="H77" s="261"/>
      <c r="I77" s="262">
        <f>ROUND(E77*H77,2)</f>
        <v>0</v>
      </c>
      <c r="J77" s="261"/>
      <c r="K77" s="262">
        <f>ROUND(E77*J77,2)</f>
        <v>0</v>
      </c>
      <c r="L77" s="262">
        <v>21</v>
      </c>
      <c r="M77" s="262">
        <f>G77*(1+L77/100)</f>
        <v>0</v>
      </c>
      <c r="N77" s="262">
        <v>0</v>
      </c>
      <c r="O77" s="262">
        <f>ROUND(E77*N77,2)</f>
        <v>0</v>
      </c>
      <c r="P77" s="262">
        <v>0</v>
      </c>
      <c r="Q77" s="262">
        <f>ROUND(E77*P77,2)</f>
        <v>0</v>
      </c>
      <c r="R77" s="262"/>
      <c r="S77" s="262" t="s">
        <v>167</v>
      </c>
      <c r="T77" s="263" t="s">
        <v>168</v>
      </c>
      <c r="U77" s="224">
        <v>0.49</v>
      </c>
      <c r="V77" s="224">
        <f>ROUND(E77*U77,2)</f>
        <v>0.02</v>
      </c>
      <c r="W77" s="224"/>
      <c r="X77" s="224" t="s">
        <v>190</v>
      </c>
      <c r="Y77" s="215"/>
      <c r="Z77" s="215"/>
      <c r="AA77" s="215"/>
      <c r="AB77" s="215"/>
      <c r="AC77" s="215"/>
      <c r="AD77" s="215"/>
      <c r="AE77" s="215"/>
      <c r="AF77" s="215"/>
      <c r="AG77" s="215" t="s">
        <v>627</v>
      </c>
      <c r="AH77" s="215"/>
      <c r="AI77" s="215"/>
      <c r="AJ77" s="215"/>
      <c r="AK77" s="215"/>
      <c r="AL77" s="215"/>
      <c r="AM77" s="215"/>
      <c r="AN77" s="215"/>
      <c r="AO77" s="215"/>
      <c r="AP77" s="215"/>
      <c r="AQ77" s="215"/>
      <c r="AR77" s="215"/>
      <c r="AS77" s="215"/>
      <c r="AT77" s="215"/>
      <c r="AU77" s="215"/>
      <c r="AV77" s="215"/>
      <c r="AW77" s="215"/>
      <c r="AX77" s="215"/>
      <c r="AY77" s="215"/>
      <c r="AZ77" s="215"/>
      <c r="BA77" s="215"/>
      <c r="BB77" s="215"/>
      <c r="BC77" s="215"/>
      <c r="BD77" s="215"/>
      <c r="BE77" s="215"/>
      <c r="BF77" s="215"/>
      <c r="BG77" s="215"/>
      <c r="BH77" s="215"/>
    </row>
    <row r="78" spans="1:60" outlineLevel="1" x14ac:dyDescent="0.2">
      <c r="A78" s="257">
        <v>43</v>
      </c>
      <c r="B78" s="258" t="s">
        <v>630</v>
      </c>
      <c r="C78" s="264" t="s">
        <v>631</v>
      </c>
      <c r="D78" s="259" t="s">
        <v>255</v>
      </c>
      <c r="E78" s="260">
        <v>0.38250000000000001</v>
      </c>
      <c r="F78" s="261"/>
      <c r="G78" s="262">
        <f>ROUND(E78*F78,2)</f>
        <v>0</v>
      </c>
      <c r="H78" s="261"/>
      <c r="I78" s="262">
        <f>ROUND(E78*H78,2)</f>
        <v>0</v>
      </c>
      <c r="J78" s="261"/>
      <c r="K78" s="262">
        <f>ROUND(E78*J78,2)</f>
        <v>0</v>
      </c>
      <c r="L78" s="262">
        <v>21</v>
      </c>
      <c r="M78" s="262">
        <f>G78*(1+L78/100)</f>
        <v>0</v>
      </c>
      <c r="N78" s="262">
        <v>0</v>
      </c>
      <c r="O78" s="262">
        <f>ROUND(E78*N78,2)</f>
        <v>0</v>
      </c>
      <c r="P78" s="262">
        <v>0</v>
      </c>
      <c r="Q78" s="262">
        <f>ROUND(E78*P78,2)</f>
        <v>0</v>
      </c>
      <c r="R78" s="262"/>
      <c r="S78" s="262" t="s">
        <v>167</v>
      </c>
      <c r="T78" s="263" t="s">
        <v>168</v>
      </c>
      <c r="U78" s="224">
        <v>0</v>
      </c>
      <c r="V78" s="224">
        <f>ROUND(E78*U78,2)</f>
        <v>0</v>
      </c>
      <c r="W78" s="224"/>
      <c r="X78" s="224" t="s">
        <v>190</v>
      </c>
      <c r="Y78" s="215"/>
      <c r="Z78" s="215"/>
      <c r="AA78" s="215"/>
      <c r="AB78" s="215"/>
      <c r="AC78" s="215"/>
      <c r="AD78" s="215"/>
      <c r="AE78" s="215"/>
      <c r="AF78" s="215"/>
      <c r="AG78" s="215" t="s">
        <v>627</v>
      </c>
      <c r="AH78" s="215"/>
      <c r="AI78" s="215"/>
      <c r="AJ78" s="215"/>
      <c r="AK78" s="215"/>
      <c r="AL78" s="215"/>
      <c r="AM78" s="215"/>
      <c r="AN78" s="215"/>
      <c r="AO78" s="215"/>
      <c r="AP78" s="215"/>
      <c r="AQ78" s="215"/>
      <c r="AR78" s="215"/>
      <c r="AS78" s="215"/>
      <c r="AT78" s="215"/>
      <c r="AU78" s="215"/>
      <c r="AV78" s="215"/>
      <c r="AW78" s="215"/>
      <c r="AX78" s="215"/>
      <c r="AY78" s="215"/>
      <c r="AZ78" s="215"/>
      <c r="BA78" s="215"/>
      <c r="BB78" s="215"/>
      <c r="BC78" s="215"/>
      <c r="BD78" s="215"/>
      <c r="BE78" s="215"/>
      <c r="BF78" s="215"/>
      <c r="BG78" s="215"/>
      <c r="BH78" s="215"/>
    </row>
    <row r="79" spans="1:60" outlineLevel="1" x14ac:dyDescent="0.2">
      <c r="A79" s="257">
        <v>44</v>
      </c>
      <c r="B79" s="258" t="s">
        <v>632</v>
      </c>
      <c r="C79" s="264" t="s">
        <v>633</v>
      </c>
      <c r="D79" s="259" t="s">
        <v>255</v>
      </c>
      <c r="E79" s="260">
        <v>3.8249999999999999E-2</v>
      </c>
      <c r="F79" s="261"/>
      <c r="G79" s="262">
        <f>ROUND(E79*F79,2)</f>
        <v>0</v>
      </c>
      <c r="H79" s="261"/>
      <c r="I79" s="262">
        <f>ROUND(E79*H79,2)</f>
        <v>0</v>
      </c>
      <c r="J79" s="261"/>
      <c r="K79" s="262">
        <f>ROUND(E79*J79,2)</f>
        <v>0</v>
      </c>
      <c r="L79" s="262">
        <v>21</v>
      </c>
      <c r="M79" s="262">
        <f>G79*(1+L79/100)</f>
        <v>0</v>
      </c>
      <c r="N79" s="262">
        <v>0</v>
      </c>
      <c r="O79" s="262">
        <f>ROUND(E79*N79,2)</f>
        <v>0</v>
      </c>
      <c r="P79" s="262">
        <v>0</v>
      </c>
      <c r="Q79" s="262">
        <f>ROUND(E79*P79,2)</f>
        <v>0</v>
      </c>
      <c r="R79" s="262"/>
      <c r="S79" s="262" t="s">
        <v>167</v>
      </c>
      <c r="T79" s="263" t="s">
        <v>168</v>
      </c>
      <c r="U79" s="224">
        <v>0.94199999999999995</v>
      </c>
      <c r="V79" s="224">
        <f>ROUND(E79*U79,2)</f>
        <v>0.04</v>
      </c>
      <c r="W79" s="224"/>
      <c r="X79" s="224" t="s">
        <v>190</v>
      </c>
      <c r="Y79" s="215"/>
      <c r="Z79" s="215"/>
      <c r="AA79" s="215"/>
      <c r="AB79" s="215"/>
      <c r="AC79" s="215"/>
      <c r="AD79" s="215"/>
      <c r="AE79" s="215"/>
      <c r="AF79" s="215"/>
      <c r="AG79" s="215" t="s">
        <v>627</v>
      </c>
      <c r="AH79" s="215"/>
      <c r="AI79" s="215"/>
      <c r="AJ79" s="215"/>
      <c r="AK79" s="215"/>
      <c r="AL79" s="215"/>
      <c r="AM79" s="215"/>
      <c r="AN79" s="215"/>
      <c r="AO79" s="215"/>
      <c r="AP79" s="215"/>
      <c r="AQ79" s="215"/>
      <c r="AR79" s="215"/>
      <c r="AS79" s="215"/>
      <c r="AT79" s="215"/>
      <c r="AU79" s="215"/>
      <c r="AV79" s="215"/>
      <c r="AW79" s="215"/>
      <c r="AX79" s="215"/>
      <c r="AY79" s="215"/>
      <c r="AZ79" s="215"/>
      <c r="BA79" s="215"/>
      <c r="BB79" s="215"/>
      <c r="BC79" s="215"/>
      <c r="BD79" s="215"/>
      <c r="BE79" s="215"/>
      <c r="BF79" s="215"/>
      <c r="BG79" s="215"/>
      <c r="BH79" s="215"/>
    </row>
    <row r="80" spans="1:60" outlineLevel="1" x14ac:dyDescent="0.2">
      <c r="A80" s="257">
        <v>45</v>
      </c>
      <c r="B80" s="258" t="s">
        <v>634</v>
      </c>
      <c r="C80" s="264" t="s">
        <v>635</v>
      </c>
      <c r="D80" s="259" t="s">
        <v>255</v>
      </c>
      <c r="E80" s="260">
        <v>0.19125</v>
      </c>
      <c r="F80" s="261"/>
      <c r="G80" s="262">
        <f>ROUND(E80*F80,2)</f>
        <v>0</v>
      </c>
      <c r="H80" s="261"/>
      <c r="I80" s="262">
        <f>ROUND(E80*H80,2)</f>
        <v>0</v>
      </c>
      <c r="J80" s="261"/>
      <c r="K80" s="262">
        <f>ROUND(E80*J80,2)</f>
        <v>0</v>
      </c>
      <c r="L80" s="262">
        <v>21</v>
      </c>
      <c r="M80" s="262">
        <f>G80*(1+L80/100)</f>
        <v>0</v>
      </c>
      <c r="N80" s="262">
        <v>0</v>
      </c>
      <c r="O80" s="262">
        <f>ROUND(E80*N80,2)</f>
        <v>0</v>
      </c>
      <c r="P80" s="262">
        <v>0</v>
      </c>
      <c r="Q80" s="262">
        <f>ROUND(E80*P80,2)</f>
        <v>0</v>
      </c>
      <c r="R80" s="262"/>
      <c r="S80" s="262" t="s">
        <v>167</v>
      </c>
      <c r="T80" s="263" t="s">
        <v>168</v>
      </c>
      <c r="U80" s="224">
        <v>0.105</v>
      </c>
      <c r="V80" s="224">
        <f>ROUND(E80*U80,2)</f>
        <v>0.02</v>
      </c>
      <c r="W80" s="224"/>
      <c r="X80" s="224" t="s">
        <v>190</v>
      </c>
      <c r="Y80" s="215"/>
      <c r="Z80" s="215"/>
      <c r="AA80" s="215"/>
      <c r="AB80" s="215"/>
      <c r="AC80" s="215"/>
      <c r="AD80" s="215"/>
      <c r="AE80" s="215"/>
      <c r="AF80" s="215"/>
      <c r="AG80" s="215" t="s">
        <v>627</v>
      </c>
      <c r="AH80" s="215"/>
      <c r="AI80" s="215"/>
      <c r="AJ80" s="215"/>
      <c r="AK80" s="215"/>
      <c r="AL80" s="215"/>
      <c r="AM80" s="215"/>
      <c r="AN80" s="215"/>
      <c r="AO80" s="215"/>
      <c r="AP80" s="215"/>
      <c r="AQ80" s="215"/>
      <c r="AR80" s="215"/>
      <c r="AS80" s="215"/>
      <c r="AT80" s="215"/>
      <c r="AU80" s="215"/>
      <c r="AV80" s="215"/>
      <c r="AW80" s="215"/>
      <c r="AX80" s="215"/>
      <c r="AY80" s="215"/>
      <c r="AZ80" s="215"/>
      <c r="BA80" s="215"/>
      <c r="BB80" s="215"/>
      <c r="BC80" s="215"/>
      <c r="BD80" s="215"/>
      <c r="BE80" s="215"/>
      <c r="BF80" s="215"/>
      <c r="BG80" s="215"/>
      <c r="BH80" s="215"/>
    </row>
    <row r="81" spans="1:60" outlineLevel="1" x14ac:dyDescent="0.2">
      <c r="A81" s="257">
        <v>46</v>
      </c>
      <c r="B81" s="258" t="s">
        <v>636</v>
      </c>
      <c r="C81" s="264" t="s">
        <v>637</v>
      </c>
      <c r="D81" s="259" t="s">
        <v>255</v>
      </c>
      <c r="E81" s="260">
        <v>3.8249999999999999E-2</v>
      </c>
      <c r="F81" s="261"/>
      <c r="G81" s="262">
        <f>ROUND(E81*F81,2)</f>
        <v>0</v>
      </c>
      <c r="H81" s="261"/>
      <c r="I81" s="262">
        <f>ROUND(E81*H81,2)</f>
        <v>0</v>
      </c>
      <c r="J81" s="261"/>
      <c r="K81" s="262">
        <f>ROUND(E81*J81,2)</f>
        <v>0</v>
      </c>
      <c r="L81" s="262">
        <v>21</v>
      </c>
      <c r="M81" s="262">
        <f>G81*(1+L81/100)</f>
        <v>0</v>
      </c>
      <c r="N81" s="262">
        <v>0</v>
      </c>
      <c r="O81" s="262">
        <f>ROUND(E81*N81,2)</f>
        <v>0</v>
      </c>
      <c r="P81" s="262">
        <v>0</v>
      </c>
      <c r="Q81" s="262">
        <f>ROUND(E81*P81,2)</f>
        <v>0</v>
      </c>
      <c r="R81" s="262"/>
      <c r="S81" s="262" t="s">
        <v>167</v>
      </c>
      <c r="T81" s="263" t="s">
        <v>168</v>
      </c>
      <c r="U81" s="224">
        <v>0.16400000000000001</v>
      </c>
      <c r="V81" s="224">
        <f>ROUND(E81*U81,2)</f>
        <v>0.01</v>
      </c>
      <c r="W81" s="224"/>
      <c r="X81" s="224" t="s">
        <v>190</v>
      </c>
      <c r="Y81" s="215"/>
      <c r="Z81" s="215"/>
      <c r="AA81" s="215"/>
      <c r="AB81" s="215"/>
      <c r="AC81" s="215"/>
      <c r="AD81" s="215"/>
      <c r="AE81" s="215"/>
      <c r="AF81" s="215"/>
      <c r="AG81" s="215" t="s">
        <v>627</v>
      </c>
      <c r="AH81" s="215"/>
      <c r="AI81" s="215"/>
      <c r="AJ81" s="215"/>
      <c r="AK81" s="215"/>
      <c r="AL81" s="215"/>
      <c r="AM81" s="215"/>
      <c r="AN81" s="215"/>
      <c r="AO81" s="215"/>
      <c r="AP81" s="215"/>
      <c r="AQ81" s="215"/>
      <c r="AR81" s="215"/>
      <c r="AS81" s="215"/>
      <c r="AT81" s="215"/>
      <c r="AU81" s="215"/>
      <c r="AV81" s="215"/>
      <c r="AW81" s="215"/>
      <c r="AX81" s="215"/>
      <c r="AY81" s="215"/>
      <c r="AZ81" s="215"/>
      <c r="BA81" s="215"/>
      <c r="BB81" s="215"/>
      <c r="BC81" s="215"/>
      <c r="BD81" s="215"/>
      <c r="BE81" s="215"/>
      <c r="BF81" s="215"/>
      <c r="BG81" s="215"/>
      <c r="BH81" s="215"/>
    </row>
    <row r="82" spans="1:60" outlineLevel="1" x14ac:dyDescent="0.2">
      <c r="A82" s="237">
        <v>47</v>
      </c>
      <c r="B82" s="238" t="s">
        <v>638</v>
      </c>
      <c r="C82" s="249" t="s">
        <v>896</v>
      </c>
      <c r="D82" s="239" t="s">
        <v>255</v>
      </c>
      <c r="E82" s="240">
        <v>3.8249999999999999E-2</v>
      </c>
      <c r="F82" s="241"/>
      <c r="G82" s="242">
        <f>ROUND(E82*F82,2)</f>
        <v>0</v>
      </c>
      <c r="H82" s="241"/>
      <c r="I82" s="242">
        <f>ROUND(E82*H82,2)</f>
        <v>0</v>
      </c>
      <c r="J82" s="241"/>
      <c r="K82" s="242">
        <f>ROUND(E82*J82,2)</f>
        <v>0</v>
      </c>
      <c r="L82" s="242">
        <v>21</v>
      </c>
      <c r="M82" s="242">
        <f>G82*(1+L82/100)</f>
        <v>0</v>
      </c>
      <c r="N82" s="242">
        <v>0</v>
      </c>
      <c r="O82" s="242">
        <f>ROUND(E82*N82,2)</f>
        <v>0</v>
      </c>
      <c r="P82" s="242">
        <v>0</v>
      </c>
      <c r="Q82" s="242">
        <f>ROUND(E82*P82,2)</f>
        <v>0</v>
      </c>
      <c r="R82" s="242"/>
      <c r="S82" s="242" t="s">
        <v>167</v>
      </c>
      <c r="T82" s="243" t="s">
        <v>168</v>
      </c>
      <c r="U82" s="224">
        <v>0</v>
      </c>
      <c r="V82" s="224">
        <f>ROUND(E82*U82,2)</f>
        <v>0</v>
      </c>
      <c r="W82" s="224"/>
      <c r="X82" s="224" t="s">
        <v>190</v>
      </c>
      <c r="Y82" s="215"/>
      <c r="Z82" s="215"/>
      <c r="AA82" s="215"/>
      <c r="AB82" s="215"/>
      <c r="AC82" s="215"/>
      <c r="AD82" s="215"/>
      <c r="AE82" s="215"/>
      <c r="AF82" s="215"/>
      <c r="AG82" s="215" t="s">
        <v>627</v>
      </c>
      <c r="AH82" s="215"/>
      <c r="AI82" s="215"/>
      <c r="AJ82" s="215"/>
      <c r="AK82" s="215"/>
      <c r="AL82" s="215"/>
      <c r="AM82" s="215"/>
      <c r="AN82" s="215"/>
      <c r="AO82" s="215"/>
      <c r="AP82" s="215"/>
      <c r="AQ82" s="215"/>
      <c r="AR82" s="215"/>
      <c r="AS82" s="215"/>
      <c r="AT82" s="215"/>
      <c r="AU82" s="215"/>
      <c r="AV82" s="215"/>
      <c r="AW82" s="215"/>
      <c r="AX82" s="215"/>
      <c r="AY82" s="215"/>
      <c r="AZ82" s="215"/>
      <c r="BA82" s="215"/>
      <c r="BB82" s="215"/>
      <c r="BC82" s="215"/>
      <c r="BD82" s="215"/>
      <c r="BE82" s="215"/>
      <c r="BF82" s="215"/>
      <c r="BG82" s="215"/>
      <c r="BH82" s="215"/>
    </row>
    <row r="83" spans="1:60" outlineLevel="1" x14ac:dyDescent="0.2">
      <c r="A83" s="222"/>
      <c r="B83" s="223"/>
      <c r="C83" s="250" t="s">
        <v>640</v>
      </c>
      <c r="D83" s="245"/>
      <c r="E83" s="245"/>
      <c r="F83" s="245"/>
      <c r="G83" s="245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15"/>
      <c r="Z83" s="215"/>
      <c r="AA83" s="215"/>
      <c r="AB83" s="215"/>
      <c r="AC83" s="215"/>
      <c r="AD83" s="215"/>
      <c r="AE83" s="215"/>
      <c r="AF83" s="215"/>
      <c r="AG83" s="215" t="s">
        <v>172</v>
      </c>
      <c r="AH83" s="215"/>
      <c r="AI83" s="215"/>
      <c r="AJ83" s="215"/>
      <c r="AK83" s="215"/>
      <c r="AL83" s="215"/>
      <c r="AM83" s="215"/>
      <c r="AN83" s="215"/>
      <c r="AO83" s="215"/>
      <c r="AP83" s="215"/>
      <c r="AQ83" s="215"/>
      <c r="AR83" s="215"/>
      <c r="AS83" s="215"/>
      <c r="AT83" s="215"/>
      <c r="AU83" s="215"/>
      <c r="AV83" s="215"/>
      <c r="AW83" s="215"/>
      <c r="AX83" s="215"/>
      <c r="AY83" s="215"/>
      <c r="AZ83" s="215"/>
      <c r="BA83" s="215"/>
      <c r="BB83" s="215"/>
      <c r="BC83" s="215"/>
      <c r="BD83" s="215"/>
      <c r="BE83" s="215"/>
      <c r="BF83" s="215"/>
      <c r="BG83" s="215"/>
      <c r="BH83" s="215"/>
    </row>
    <row r="84" spans="1:60" x14ac:dyDescent="0.2">
      <c r="A84" s="3"/>
      <c r="B84" s="4"/>
      <c r="C84" s="254"/>
      <c r="D84" s="6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AE84">
        <v>15</v>
      </c>
      <c r="AF84">
        <v>21</v>
      </c>
      <c r="AG84" t="s">
        <v>149</v>
      </c>
    </row>
    <row r="85" spans="1:60" x14ac:dyDescent="0.2">
      <c r="A85" s="218"/>
      <c r="B85" s="219" t="s">
        <v>29</v>
      </c>
      <c r="C85" s="255"/>
      <c r="D85" s="220"/>
      <c r="E85" s="221"/>
      <c r="F85" s="221"/>
      <c r="G85" s="247">
        <f>G8+G10+G12+G14+G16+G25+G33+G36+G39+G75</f>
        <v>0</v>
      </c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AE85">
        <f>SUMIF(L7:L83,AE84,G7:G83)</f>
        <v>0</v>
      </c>
      <c r="AF85">
        <f>SUMIF(L7:L83,AF84,G7:G83)</f>
        <v>0</v>
      </c>
      <c r="AG85" t="s">
        <v>199</v>
      </c>
    </row>
    <row r="86" spans="1:60" x14ac:dyDescent="0.2">
      <c r="C86" s="256"/>
      <c r="D86" s="10"/>
      <c r="AG86" t="s">
        <v>200</v>
      </c>
    </row>
    <row r="87" spans="1:60" x14ac:dyDescent="0.2">
      <c r="D87" s="10"/>
    </row>
    <row r="88" spans="1:60" x14ac:dyDescent="0.2">
      <c r="D88" s="10"/>
    </row>
    <row r="89" spans="1:60" x14ac:dyDescent="0.2">
      <c r="D89" s="10"/>
    </row>
    <row r="90" spans="1:60" x14ac:dyDescent="0.2">
      <c r="D90" s="10"/>
    </row>
    <row r="91" spans="1:60" x14ac:dyDescent="0.2">
      <c r="D91" s="10"/>
    </row>
    <row r="92" spans="1:60" x14ac:dyDescent="0.2">
      <c r="D92" s="10"/>
    </row>
    <row r="93" spans="1:60" x14ac:dyDescent="0.2">
      <c r="D93" s="10"/>
    </row>
    <row r="94" spans="1:60" x14ac:dyDescent="0.2">
      <c r="D94" s="10"/>
    </row>
    <row r="95" spans="1:60" x14ac:dyDescent="0.2">
      <c r="D95" s="10"/>
    </row>
    <row r="96" spans="1:60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x++auh4x176ZfK/MZ3ZQ1bSfWP1JLFgEx5uroAur8B1EEkRYHPO3o9fwabdOQ9imE2nsoLsUxZjFMnCSAcSxKQ==" saltValue="fXpfBoECSFCbsER8tUfP/Q==" spinCount="100000" sheet="1"/>
  <mergeCells count="15">
    <mergeCell ref="C60:G60"/>
    <mergeCell ref="C64:G64"/>
    <mergeCell ref="C83:G83"/>
    <mergeCell ref="C27:G27"/>
    <mergeCell ref="C29:G29"/>
    <mergeCell ref="C31:G31"/>
    <mergeCell ref="C38:G38"/>
    <mergeCell ref="C43:G43"/>
    <mergeCell ref="C59:G59"/>
    <mergeCell ref="A1:G1"/>
    <mergeCell ref="C2:G2"/>
    <mergeCell ref="C3:G3"/>
    <mergeCell ref="C4:G4"/>
    <mergeCell ref="C18:G18"/>
    <mergeCell ref="C21:G2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80" customWidth="1"/>
    <col min="3" max="3" width="63.28515625" style="18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00" t="s">
        <v>136</v>
      </c>
      <c r="B1" s="200"/>
      <c r="C1" s="200"/>
      <c r="D1" s="200"/>
      <c r="E1" s="200"/>
      <c r="F1" s="200"/>
      <c r="G1" s="200"/>
      <c r="AG1" t="s">
        <v>137</v>
      </c>
    </row>
    <row r="2" spans="1:60" ht="24.95" customHeight="1" x14ac:dyDescent="0.2">
      <c r="A2" s="201" t="s">
        <v>7</v>
      </c>
      <c r="B2" s="49" t="s">
        <v>43</v>
      </c>
      <c r="C2" s="204" t="s">
        <v>44</v>
      </c>
      <c r="D2" s="202"/>
      <c r="E2" s="202"/>
      <c r="F2" s="202"/>
      <c r="G2" s="203"/>
      <c r="AG2" t="s">
        <v>138</v>
      </c>
    </row>
    <row r="3" spans="1:60" ht="24.95" customHeight="1" x14ac:dyDescent="0.2">
      <c r="A3" s="201" t="s">
        <v>8</v>
      </c>
      <c r="B3" s="49" t="s">
        <v>52</v>
      </c>
      <c r="C3" s="204" t="s">
        <v>53</v>
      </c>
      <c r="D3" s="202"/>
      <c r="E3" s="202"/>
      <c r="F3" s="202"/>
      <c r="G3" s="203"/>
      <c r="AC3" s="180" t="s">
        <v>138</v>
      </c>
      <c r="AG3" t="s">
        <v>139</v>
      </c>
    </row>
    <row r="4" spans="1:60" ht="24.95" customHeight="1" x14ac:dyDescent="0.2">
      <c r="A4" s="205" t="s">
        <v>9</v>
      </c>
      <c r="B4" s="206" t="s">
        <v>65</v>
      </c>
      <c r="C4" s="207" t="s">
        <v>66</v>
      </c>
      <c r="D4" s="208"/>
      <c r="E4" s="208"/>
      <c r="F4" s="208"/>
      <c r="G4" s="209"/>
      <c r="AG4" t="s">
        <v>140</v>
      </c>
    </row>
    <row r="5" spans="1:60" x14ac:dyDescent="0.2">
      <c r="D5" s="10"/>
    </row>
    <row r="6" spans="1:60" ht="38.25" x14ac:dyDescent="0.2">
      <c r="A6" s="211" t="s">
        <v>141</v>
      </c>
      <c r="B6" s="213" t="s">
        <v>142</v>
      </c>
      <c r="C6" s="213" t="s">
        <v>143</v>
      </c>
      <c r="D6" s="212" t="s">
        <v>144</v>
      </c>
      <c r="E6" s="211" t="s">
        <v>145</v>
      </c>
      <c r="F6" s="210" t="s">
        <v>146</v>
      </c>
      <c r="G6" s="211" t="s">
        <v>29</v>
      </c>
      <c r="H6" s="214" t="s">
        <v>30</v>
      </c>
      <c r="I6" s="214" t="s">
        <v>147</v>
      </c>
      <c r="J6" s="214" t="s">
        <v>31</v>
      </c>
      <c r="K6" s="214" t="s">
        <v>148</v>
      </c>
      <c r="L6" s="214" t="s">
        <v>149</v>
      </c>
      <c r="M6" s="214" t="s">
        <v>150</v>
      </c>
      <c r="N6" s="214" t="s">
        <v>151</v>
      </c>
      <c r="O6" s="214" t="s">
        <v>152</v>
      </c>
      <c r="P6" s="214" t="s">
        <v>153</v>
      </c>
      <c r="Q6" s="214" t="s">
        <v>154</v>
      </c>
      <c r="R6" s="214" t="s">
        <v>155</v>
      </c>
      <c r="S6" s="214" t="s">
        <v>156</v>
      </c>
      <c r="T6" s="214" t="s">
        <v>157</v>
      </c>
      <c r="U6" s="214" t="s">
        <v>158</v>
      </c>
      <c r="V6" s="214" t="s">
        <v>159</v>
      </c>
      <c r="W6" s="214" t="s">
        <v>160</v>
      </c>
      <c r="X6" s="214" t="s">
        <v>161</v>
      </c>
    </row>
    <row r="7" spans="1:60" hidden="1" x14ac:dyDescent="0.2">
      <c r="A7" s="3"/>
      <c r="B7" s="4"/>
      <c r="C7" s="4"/>
      <c r="D7" s="6"/>
      <c r="E7" s="216"/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7"/>
      <c r="R7" s="217"/>
      <c r="S7" s="217"/>
      <c r="T7" s="217"/>
      <c r="U7" s="217"/>
      <c r="V7" s="217"/>
      <c r="W7" s="217"/>
      <c r="X7" s="217"/>
    </row>
    <row r="8" spans="1:60" x14ac:dyDescent="0.2">
      <c r="A8" s="231" t="s">
        <v>162</v>
      </c>
      <c r="B8" s="232" t="s">
        <v>55</v>
      </c>
      <c r="C8" s="248" t="s">
        <v>73</v>
      </c>
      <c r="D8" s="233"/>
      <c r="E8" s="234"/>
      <c r="F8" s="235"/>
      <c r="G8" s="235">
        <f>SUMIF(AG9:AG10,"&lt;&gt;NOR",G9:G10)</f>
        <v>0</v>
      </c>
      <c r="H8" s="235"/>
      <c r="I8" s="235">
        <f>SUM(I9:I10)</f>
        <v>0</v>
      </c>
      <c r="J8" s="235"/>
      <c r="K8" s="235">
        <f>SUM(K9:K10)</f>
        <v>0</v>
      </c>
      <c r="L8" s="235"/>
      <c r="M8" s="235">
        <f>SUM(M9:M10)</f>
        <v>0</v>
      </c>
      <c r="N8" s="235"/>
      <c r="O8" s="235">
        <f>SUM(O9:O10)</f>
        <v>0.11</v>
      </c>
      <c r="P8" s="235"/>
      <c r="Q8" s="235">
        <f>SUM(Q9:Q10)</f>
        <v>0</v>
      </c>
      <c r="R8" s="235"/>
      <c r="S8" s="235"/>
      <c r="T8" s="236"/>
      <c r="U8" s="230"/>
      <c r="V8" s="230">
        <f>SUM(V9:V10)</f>
        <v>0.87</v>
      </c>
      <c r="W8" s="230"/>
      <c r="X8" s="230"/>
      <c r="AG8" t="s">
        <v>163</v>
      </c>
    </row>
    <row r="9" spans="1:60" outlineLevel="1" x14ac:dyDescent="0.2">
      <c r="A9" s="257">
        <v>1</v>
      </c>
      <c r="B9" s="258" t="s">
        <v>1001</v>
      </c>
      <c r="C9" s="264" t="s">
        <v>1002</v>
      </c>
      <c r="D9" s="259" t="s">
        <v>246</v>
      </c>
      <c r="E9" s="260">
        <v>4</v>
      </c>
      <c r="F9" s="261"/>
      <c r="G9" s="262">
        <f>ROUND(E9*F9,2)</f>
        <v>0</v>
      </c>
      <c r="H9" s="261"/>
      <c r="I9" s="262">
        <f>ROUND(E9*H9,2)</f>
        <v>0</v>
      </c>
      <c r="J9" s="261"/>
      <c r="K9" s="262">
        <f>ROUND(E9*J9,2)</f>
        <v>0</v>
      </c>
      <c r="L9" s="262">
        <v>21</v>
      </c>
      <c r="M9" s="262">
        <f>G9*(1+L9/100)</f>
        <v>0</v>
      </c>
      <c r="N9" s="262">
        <v>1.469E-2</v>
      </c>
      <c r="O9" s="262">
        <f>ROUND(E9*N9,2)</f>
        <v>0.06</v>
      </c>
      <c r="P9" s="262">
        <v>0</v>
      </c>
      <c r="Q9" s="262">
        <f>ROUND(E9*P9,2)</f>
        <v>0</v>
      </c>
      <c r="R9" s="262"/>
      <c r="S9" s="262" t="s">
        <v>167</v>
      </c>
      <c r="T9" s="263" t="s">
        <v>168</v>
      </c>
      <c r="U9" s="224">
        <v>0.16</v>
      </c>
      <c r="V9" s="224">
        <f>ROUND(E9*U9,2)</f>
        <v>0.64</v>
      </c>
      <c r="W9" s="224"/>
      <c r="X9" s="224" t="s">
        <v>190</v>
      </c>
      <c r="Y9" s="215"/>
      <c r="Z9" s="215"/>
      <c r="AA9" s="215"/>
      <c r="AB9" s="215"/>
      <c r="AC9" s="215"/>
      <c r="AD9" s="215"/>
      <c r="AE9" s="215"/>
      <c r="AF9" s="215"/>
      <c r="AG9" s="215" t="s">
        <v>191</v>
      </c>
      <c r="AH9" s="215"/>
      <c r="AI9" s="215"/>
      <c r="AJ9" s="215"/>
      <c r="AK9" s="215"/>
      <c r="AL9" s="215"/>
      <c r="AM9" s="215"/>
      <c r="AN9" s="215"/>
      <c r="AO9" s="215"/>
      <c r="AP9" s="215"/>
      <c r="AQ9" s="215"/>
      <c r="AR9" s="215"/>
      <c r="AS9" s="215"/>
      <c r="AT9" s="215"/>
      <c r="AU9" s="215"/>
      <c r="AV9" s="215"/>
      <c r="AW9" s="215"/>
      <c r="AX9" s="215"/>
      <c r="AY9" s="215"/>
      <c r="AZ9" s="215"/>
      <c r="BA9" s="215"/>
      <c r="BB9" s="215"/>
      <c r="BC9" s="215"/>
      <c r="BD9" s="215"/>
      <c r="BE9" s="215"/>
      <c r="BF9" s="215"/>
      <c r="BG9" s="215"/>
      <c r="BH9" s="215"/>
    </row>
    <row r="10" spans="1:60" outlineLevel="1" x14ac:dyDescent="0.2">
      <c r="A10" s="257">
        <v>2</v>
      </c>
      <c r="B10" s="258" t="s">
        <v>1091</v>
      </c>
      <c r="C10" s="264" t="s">
        <v>1092</v>
      </c>
      <c r="D10" s="259" t="s">
        <v>246</v>
      </c>
      <c r="E10" s="260">
        <v>1</v>
      </c>
      <c r="F10" s="261"/>
      <c r="G10" s="262">
        <f>ROUND(E10*F10,2)</f>
        <v>0</v>
      </c>
      <c r="H10" s="261"/>
      <c r="I10" s="262">
        <f>ROUND(E10*H10,2)</f>
        <v>0</v>
      </c>
      <c r="J10" s="261"/>
      <c r="K10" s="262">
        <f>ROUND(E10*J10,2)</f>
        <v>0</v>
      </c>
      <c r="L10" s="262">
        <v>21</v>
      </c>
      <c r="M10" s="262">
        <f>G10*(1+L10/100)</f>
        <v>0</v>
      </c>
      <c r="N10" s="262">
        <v>5.45E-2</v>
      </c>
      <c r="O10" s="262">
        <f>ROUND(E10*N10,2)</f>
        <v>0.05</v>
      </c>
      <c r="P10" s="262">
        <v>0</v>
      </c>
      <c r="Q10" s="262">
        <f>ROUND(E10*P10,2)</f>
        <v>0</v>
      </c>
      <c r="R10" s="262"/>
      <c r="S10" s="262" t="s">
        <v>167</v>
      </c>
      <c r="T10" s="263" t="s">
        <v>168</v>
      </c>
      <c r="U10" s="224">
        <v>0.23100000000000001</v>
      </c>
      <c r="V10" s="224">
        <f>ROUND(E10*U10,2)</f>
        <v>0.23</v>
      </c>
      <c r="W10" s="224"/>
      <c r="X10" s="224" t="s">
        <v>190</v>
      </c>
      <c r="Y10" s="215"/>
      <c r="Z10" s="215"/>
      <c r="AA10" s="215"/>
      <c r="AB10" s="215"/>
      <c r="AC10" s="215"/>
      <c r="AD10" s="215"/>
      <c r="AE10" s="215"/>
      <c r="AF10" s="215"/>
      <c r="AG10" s="215" t="s">
        <v>191</v>
      </c>
      <c r="AH10" s="215"/>
      <c r="AI10" s="215"/>
      <c r="AJ10" s="215"/>
      <c r="AK10" s="215"/>
      <c r="AL10" s="215"/>
      <c r="AM10" s="215"/>
      <c r="AN10" s="215"/>
      <c r="AO10" s="215"/>
      <c r="AP10" s="215"/>
      <c r="AQ10" s="215"/>
      <c r="AR10" s="215"/>
      <c r="AS10" s="215"/>
      <c r="AT10" s="215"/>
      <c r="AU10" s="215"/>
      <c r="AV10" s="215"/>
      <c r="AW10" s="215"/>
      <c r="AX10" s="215"/>
      <c r="AY10" s="215"/>
      <c r="AZ10" s="215"/>
      <c r="BA10" s="215"/>
      <c r="BB10" s="215"/>
      <c r="BC10" s="215"/>
      <c r="BD10" s="215"/>
      <c r="BE10" s="215"/>
      <c r="BF10" s="215"/>
      <c r="BG10" s="215"/>
      <c r="BH10" s="215"/>
    </row>
    <row r="11" spans="1:60" x14ac:dyDescent="0.2">
      <c r="A11" s="231" t="s">
        <v>162</v>
      </c>
      <c r="B11" s="232" t="s">
        <v>75</v>
      </c>
      <c r="C11" s="248" t="s">
        <v>76</v>
      </c>
      <c r="D11" s="233"/>
      <c r="E11" s="234"/>
      <c r="F11" s="235"/>
      <c r="G11" s="235">
        <f>SUMIF(AG12:AG15,"&lt;&gt;NOR",G12:G15)</f>
        <v>0</v>
      </c>
      <c r="H11" s="235"/>
      <c r="I11" s="235">
        <f>SUM(I12:I15)</f>
        <v>0</v>
      </c>
      <c r="J11" s="235"/>
      <c r="K11" s="235">
        <f>SUM(K12:K15)</f>
        <v>0</v>
      </c>
      <c r="L11" s="235"/>
      <c r="M11" s="235">
        <f>SUM(M12:M15)</f>
        <v>0</v>
      </c>
      <c r="N11" s="235"/>
      <c r="O11" s="235">
        <f>SUM(O12:O15)</f>
        <v>0.71000000000000008</v>
      </c>
      <c r="P11" s="235"/>
      <c r="Q11" s="235">
        <f>SUM(Q12:Q15)</f>
        <v>0</v>
      </c>
      <c r="R11" s="235"/>
      <c r="S11" s="235"/>
      <c r="T11" s="236"/>
      <c r="U11" s="230"/>
      <c r="V11" s="230">
        <f>SUM(V12:V15)</f>
        <v>8.2199999999999989</v>
      </c>
      <c r="W11" s="230"/>
      <c r="X11" s="230"/>
      <c r="AG11" t="s">
        <v>163</v>
      </c>
    </row>
    <row r="12" spans="1:60" outlineLevel="1" x14ac:dyDescent="0.2">
      <c r="A12" s="237">
        <v>3</v>
      </c>
      <c r="B12" s="238" t="s">
        <v>690</v>
      </c>
      <c r="C12" s="249" t="s">
        <v>691</v>
      </c>
      <c r="D12" s="239" t="s">
        <v>268</v>
      </c>
      <c r="E12" s="240">
        <v>5</v>
      </c>
      <c r="F12" s="241"/>
      <c r="G12" s="242">
        <f>ROUND(E12*F12,2)</f>
        <v>0</v>
      </c>
      <c r="H12" s="241"/>
      <c r="I12" s="242">
        <f>ROUND(E12*H12,2)</f>
        <v>0</v>
      </c>
      <c r="J12" s="241"/>
      <c r="K12" s="242">
        <f>ROUND(E12*J12,2)</f>
        <v>0</v>
      </c>
      <c r="L12" s="242">
        <v>21</v>
      </c>
      <c r="M12" s="242">
        <f>G12*(1+L12/100)</f>
        <v>0</v>
      </c>
      <c r="N12" s="242">
        <v>0.10712000000000001</v>
      </c>
      <c r="O12" s="242">
        <f>ROUND(E12*N12,2)</f>
        <v>0.54</v>
      </c>
      <c r="P12" s="242">
        <v>0</v>
      </c>
      <c r="Q12" s="242">
        <f>ROUND(E12*P12,2)</f>
        <v>0</v>
      </c>
      <c r="R12" s="242"/>
      <c r="S12" s="242" t="s">
        <v>167</v>
      </c>
      <c r="T12" s="243" t="s">
        <v>168</v>
      </c>
      <c r="U12" s="224">
        <v>0.69998000000000005</v>
      </c>
      <c r="V12" s="224">
        <f>ROUND(E12*U12,2)</f>
        <v>3.5</v>
      </c>
      <c r="W12" s="224"/>
      <c r="X12" s="224" t="s">
        <v>190</v>
      </c>
      <c r="Y12" s="215"/>
      <c r="Z12" s="215"/>
      <c r="AA12" s="215"/>
      <c r="AB12" s="215"/>
      <c r="AC12" s="215"/>
      <c r="AD12" s="215"/>
      <c r="AE12" s="215"/>
      <c r="AF12" s="215"/>
      <c r="AG12" s="215" t="s">
        <v>191</v>
      </c>
      <c r="AH12" s="215"/>
      <c r="AI12" s="215"/>
      <c r="AJ12" s="215"/>
      <c r="AK12" s="215"/>
      <c r="AL12" s="215"/>
      <c r="AM12" s="215"/>
      <c r="AN12" s="215"/>
      <c r="AO12" s="215"/>
      <c r="AP12" s="215"/>
      <c r="AQ12" s="215"/>
      <c r="AR12" s="215"/>
      <c r="AS12" s="215"/>
      <c r="AT12" s="215"/>
      <c r="AU12" s="215"/>
      <c r="AV12" s="215"/>
      <c r="AW12" s="215"/>
      <c r="AX12" s="215"/>
      <c r="AY12" s="215"/>
      <c r="AZ12" s="215"/>
      <c r="BA12" s="215"/>
      <c r="BB12" s="215"/>
      <c r="BC12" s="215"/>
      <c r="BD12" s="215"/>
      <c r="BE12" s="215"/>
      <c r="BF12" s="215"/>
      <c r="BG12" s="215"/>
      <c r="BH12" s="215"/>
    </row>
    <row r="13" spans="1:60" outlineLevel="1" x14ac:dyDescent="0.2">
      <c r="A13" s="222"/>
      <c r="B13" s="223"/>
      <c r="C13" s="253" t="s">
        <v>1093</v>
      </c>
      <c r="D13" s="228"/>
      <c r="E13" s="229">
        <v>5</v>
      </c>
      <c r="F13" s="224"/>
      <c r="G13" s="224"/>
      <c r="H13" s="224"/>
      <c r="I13" s="224"/>
      <c r="J13" s="224"/>
      <c r="K13" s="224"/>
      <c r="L13" s="224"/>
      <c r="M13" s="224"/>
      <c r="N13" s="224"/>
      <c r="O13" s="224"/>
      <c r="P13" s="224"/>
      <c r="Q13" s="224"/>
      <c r="R13" s="224"/>
      <c r="S13" s="224"/>
      <c r="T13" s="224"/>
      <c r="U13" s="224"/>
      <c r="V13" s="224"/>
      <c r="W13" s="224"/>
      <c r="X13" s="224"/>
      <c r="Y13" s="215"/>
      <c r="Z13" s="215"/>
      <c r="AA13" s="215"/>
      <c r="AB13" s="215"/>
      <c r="AC13" s="215"/>
      <c r="AD13" s="215"/>
      <c r="AE13" s="215"/>
      <c r="AF13" s="215"/>
      <c r="AG13" s="215" t="s">
        <v>176</v>
      </c>
      <c r="AH13" s="215">
        <v>0</v>
      </c>
      <c r="AI13" s="215"/>
      <c r="AJ13" s="215"/>
      <c r="AK13" s="215"/>
      <c r="AL13" s="215"/>
      <c r="AM13" s="215"/>
      <c r="AN13" s="215"/>
      <c r="AO13" s="215"/>
      <c r="AP13" s="215"/>
      <c r="AQ13" s="215"/>
      <c r="AR13" s="215"/>
      <c r="AS13" s="215"/>
      <c r="AT13" s="215"/>
      <c r="AU13" s="215"/>
      <c r="AV13" s="215"/>
      <c r="AW13" s="215"/>
      <c r="AX13" s="215"/>
      <c r="AY13" s="215"/>
      <c r="AZ13" s="215"/>
      <c r="BA13" s="215"/>
      <c r="BB13" s="215"/>
      <c r="BC13" s="215"/>
      <c r="BD13" s="215"/>
      <c r="BE13" s="215"/>
      <c r="BF13" s="215"/>
      <c r="BG13" s="215"/>
      <c r="BH13" s="215"/>
    </row>
    <row r="14" spans="1:60" outlineLevel="1" x14ac:dyDescent="0.2">
      <c r="A14" s="237">
        <v>4</v>
      </c>
      <c r="B14" s="238" t="s">
        <v>1094</v>
      </c>
      <c r="C14" s="249" t="s">
        <v>1095</v>
      </c>
      <c r="D14" s="239" t="s">
        <v>268</v>
      </c>
      <c r="E14" s="240">
        <v>3</v>
      </c>
      <c r="F14" s="241"/>
      <c r="G14" s="242">
        <f>ROUND(E14*F14,2)</f>
        <v>0</v>
      </c>
      <c r="H14" s="241"/>
      <c r="I14" s="242">
        <f>ROUND(E14*H14,2)</f>
        <v>0</v>
      </c>
      <c r="J14" s="241"/>
      <c r="K14" s="242">
        <f>ROUND(E14*J14,2)</f>
        <v>0</v>
      </c>
      <c r="L14" s="242">
        <v>21</v>
      </c>
      <c r="M14" s="242">
        <f>G14*(1+L14/100)</f>
        <v>0</v>
      </c>
      <c r="N14" s="242">
        <v>5.629E-2</v>
      </c>
      <c r="O14" s="242">
        <f>ROUND(E14*N14,2)</f>
        <v>0.17</v>
      </c>
      <c r="P14" s="242">
        <v>0</v>
      </c>
      <c r="Q14" s="242">
        <f>ROUND(E14*P14,2)</f>
        <v>0</v>
      </c>
      <c r="R14" s="242"/>
      <c r="S14" s="242" t="s">
        <v>167</v>
      </c>
      <c r="T14" s="243" t="s">
        <v>168</v>
      </c>
      <c r="U14" s="224">
        <v>1.5729900000000001</v>
      </c>
      <c r="V14" s="224">
        <f>ROUND(E14*U14,2)</f>
        <v>4.72</v>
      </c>
      <c r="W14" s="224"/>
      <c r="X14" s="224" t="s">
        <v>190</v>
      </c>
      <c r="Y14" s="215"/>
      <c r="Z14" s="215"/>
      <c r="AA14" s="215"/>
      <c r="AB14" s="215"/>
      <c r="AC14" s="215"/>
      <c r="AD14" s="215"/>
      <c r="AE14" s="215"/>
      <c r="AF14" s="215"/>
      <c r="AG14" s="215" t="s">
        <v>191</v>
      </c>
      <c r="AH14" s="215"/>
      <c r="AI14" s="215"/>
      <c r="AJ14" s="215"/>
      <c r="AK14" s="215"/>
      <c r="AL14" s="215"/>
      <c r="AM14" s="215"/>
      <c r="AN14" s="215"/>
      <c r="AO14" s="215"/>
      <c r="AP14" s="215"/>
      <c r="AQ14" s="215"/>
      <c r="AR14" s="215"/>
      <c r="AS14" s="215"/>
      <c r="AT14" s="215"/>
      <c r="AU14" s="215"/>
      <c r="AV14" s="215"/>
      <c r="AW14" s="215"/>
      <c r="AX14" s="215"/>
      <c r="AY14" s="215"/>
      <c r="AZ14" s="215"/>
      <c r="BA14" s="215"/>
      <c r="BB14" s="215"/>
      <c r="BC14" s="215"/>
      <c r="BD14" s="215"/>
      <c r="BE14" s="215"/>
      <c r="BF14" s="215"/>
      <c r="BG14" s="215"/>
      <c r="BH14" s="215"/>
    </row>
    <row r="15" spans="1:60" outlineLevel="1" x14ac:dyDescent="0.2">
      <c r="A15" s="222"/>
      <c r="B15" s="223"/>
      <c r="C15" s="253" t="s">
        <v>1096</v>
      </c>
      <c r="D15" s="228"/>
      <c r="E15" s="229">
        <v>3</v>
      </c>
      <c r="F15" s="224"/>
      <c r="G15" s="224"/>
      <c r="H15" s="224"/>
      <c r="I15" s="224"/>
      <c r="J15" s="224"/>
      <c r="K15" s="224"/>
      <c r="L15" s="224"/>
      <c r="M15" s="224"/>
      <c r="N15" s="224"/>
      <c r="O15" s="224"/>
      <c r="P15" s="224"/>
      <c r="Q15" s="224"/>
      <c r="R15" s="224"/>
      <c r="S15" s="224"/>
      <c r="T15" s="224"/>
      <c r="U15" s="224"/>
      <c r="V15" s="224"/>
      <c r="W15" s="224"/>
      <c r="X15" s="224"/>
      <c r="Y15" s="215"/>
      <c r="Z15" s="215"/>
      <c r="AA15" s="215"/>
      <c r="AB15" s="215"/>
      <c r="AC15" s="215"/>
      <c r="AD15" s="215"/>
      <c r="AE15" s="215"/>
      <c r="AF15" s="215"/>
      <c r="AG15" s="215" t="s">
        <v>176</v>
      </c>
      <c r="AH15" s="215">
        <v>0</v>
      </c>
      <c r="AI15" s="215"/>
      <c r="AJ15" s="215"/>
      <c r="AK15" s="215"/>
      <c r="AL15" s="215"/>
      <c r="AM15" s="215"/>
      <c r="AN15" s="215"/>
      <c r="AO15" s="215"/>
      <c r="AP15" s="215"/>
      <c r="AQ15" s="215"/>
      <c r="AR15" s="215"/>
      <c r="AS15" s="215"/>
      <c r="AT15" s="215"/>
      <c r="AU15" s="215"/>
      <c r="AV15" s="215"/>
      <c r="AW15" s="215"/>
      <c r="AX15" s="215"/>
      <c r="AY15" s="215"/>
      <c r="AZ15" s="215"/>
      <c r="BA15" s="215"/>
      <c r="BB15" s="215"/>
      <c r="BC15" s="215"/>
      <c r="BD15" s="215"/>
      <c r="BE15" s="215"/>
      <c r="BF15" s="215"/>
      <c r="BG15" s="215"/>
      <c r="BH15" s="215"/>
    </row>
    <row r="16" spans="1:60" x14ac:dyDescent="0.2">
      <c r="A16" s="231" t="s">
        <v>162</v>
      </c>
      <c r="B16" s="232" t="s">
        <v>87</v>
      </c>
      <c r="C16" s="248" t="s">
        <v>88</v>
      </c>
      <c r="D16" s="233"/>
      <c r="E16" s="234"/>
      <c r="F16" s="235"/>
      <c r="G16" s="235">
        <f>SUMIF(AG17:AG33,"&lt;&gt;NOR",G17:G33)</f>
        <v>0</v>
      </c>
      <c r="H16" s="235"/>
      <c r="I16" s="235">
        <f>SUM(I17:I33)</f>
        <v>0</v>
      </c>
      <c r="J16" s="235"/>
      <c r="K16" s="235">
        <f>SUM(K17:K33)</f>
        <v>0</v>
      </c>
      <c r="L16" s="235"/>
      <c r="M16" s="235">
        <f>SUM(M17:M33)</f>
        <v>0</v>
      </c>
      <c r="N16" s="235"/>
      <c r="O16" s="235">
        <f>SUM(O17:O33)</f>
        <v>0.05</v>
      </c>
      <c r="P16" s="235"/>
      <c r="Q16" s="235">
        <f>SUM(Q17:Q33)</f>
        <v>0.80999999999999994</v>
      </c>
      <c r="R16" s="235"/>
      <c r="S16" s="235"/>
      <c r="T16" s="236"/>
      <c r="U16" s="230"/>
      <c r="V16" s="230">
        <f>SUM(V17:V33)</f>
        <v>34.519999999999996</v>
      </c>
      <c r="W16" s="230"/>
      <c r="X16" s="230"/>
      <c r="AG16" t="s">
        <v>163</v>
      </c>
    </row>
    <row r="17" spans="1:60" outlineLevel="1" x14ac:dyDescent="0.2">
      <c r="A17" s="237">
        <v>5</v>
      </c>
      <c r="B17" s="238" t="s">
        <v>1097</v>
      </c>
      <c r="C17" s="249" t="s">
        <v>1098</v>
      </c>
      <c r="D17" s="239" t="s">
        <v>246</v>
      </c>
      <c r="E17" s="240">
        <v>4</v>
      </c>
      <c r="F17" s="241"/>
      <c r="G17" s="242">
        <f>ROUND(E17*F17,2)</f>
        <v>0</v>
      </c>
      <c r="H17" s="241"/>
      <c r="I17" s="242">
        <f>ROUND(E17*H17,2)</f>
        <v>0</v>
      </c>
      <c r="J17" s="241"/>
      <c r="K17" s="242">
        <f>ROUND(E17*J17,2)</f>
        <v>0</v>
      </c>
      <c r="L17" s="242">
        <v>21</v>
      </c>
      <c r="M17" s="242">
        <f>G17*(1+L17/100)</f>
        <v>0</v>
      </c>
      <c r="N17" s="242">
        <v>0</v>
      </c>
      <c r="O17" s="242">
        <f>ROUND(E17*N17,2)</f>
        <v>0</v>
      </c>
      <c r="P17" s="242">
        <v>8.0000000000000002E-3</v>
      </c>
      <c r="Q17" s="242">
        <f>ROUND(E17*P17,2)</f>
        <v>0.03</v>
      </c>
      <c r="R17" s="242"/>
      <c r="S17" s="242" t="s">
        <v>167</v>
      </c>
      <c r="T17" s="243" t="s">
        <v>168</v>
      </c>
      <c r="U17" s="224">
        <v>0.2</v>
      </c>
      <c r="V17" s="224">
        <f>ROUND(E17*U17,2)</f>
        <v>0.8</v>
      </c>
      <c r="W17" s="224"/>
      <c r="X17" s="224" t="s">
        <v>190</v>
      </c>
      <c r="Y17" s="215"/>
      <c r="Z17" s="215"/>
      <c r="AA17" s="215"/>
      <c r="AB17" s="215"/>
      <c r="AC17" s="215"/>
      <c r="AD17" s="215"/>
      <c r="AE17" s="215"/>
      <c r="AF17" s="215"/>
      <c r="AG17" s="215" t="s">
        <v>191</v>
      </c>
      <c r="AH17" s="215"/>
      <c r="AI17" s="215"/>
      <c r="AJ17" s="215"/>
      <c r="AK17" s="215"/>
      <c r="AL17" s="215"/>
      <c r="AM17" s="215"/>
      <c r="AN17" s="215"/>
      <c r="AO17" s="215"/>
      <c r="AP17" s="215"/>
      <c r="AQ17" s="215"/>
      <c r="AR17" s="215"/>
      <c r="AS17" s="215"/>
      <c r="AT17" s="215"/>
      <c r="AU17" s="215"/>
      <c r="AV17" s="215"/>
      <c r="AW17" s="215"/>
      <c r="AX17" s="215"/>
      <c r="AY17" s="215"/>
      <c r="AZ17" s="215"/>
      <c r="BA17" s="215"/>
      <c r="BB17" s="215"/>
      <c r="BC17" s="215"/>
      <c r="BD17" s="215"/>
      <c r="BE17" s="215"/>
      <c r="BF17" s="215"/>
      <c r="BG17" s="215"/>
      <c r="BH17" s="215"/>
    </row>
    <row r="18" spans="1:60" outlineLevel="1" x14ac:dyDescent="0.2">
      <c r="A18" s="222"/>
      <c r="B18" s="223"/>
      <c r="C18" s="250" t="s">
        <v>1099</v>
      </c>
      <c r="D18" s="245"/>
      <c r="E18" s="245"/>
      <c r="F18" s="245"/>
      <c r="G18" s="245"/>
      <c r="H18" s="224"/>
      <c r="I18" s="224"/>
      <c r="J18" s="224"/>
      <c r="K18" s="224"/>
      <c r="L18" s="224"/>
      <c r="M18" s="224"/>
      <c r="N18" s="224"/>
      <c r="O18" s="224"/>
      <c r="P18" s="224"/>
      <c r="Q18" s="224"/>
      <c r="R18" s="224"/>
      <c r="S18" s="224"/>
      <c r="T18" s="224"/>
      <c r="U18" s="224"/>
      <c r="V18" s="224"/>
      <c r="W18" s="224"/>
      <c r="X18" s="224"/>
      <c r="Y18" s="215"/>
      <c r="Z18" s="215"/>
      <c r="AA18" s="215"/>
      <c r="AB18" s="215"/>
      <c r="AC18" s="215"/>
      <c r="AD18" s="215"/>
      <c r="AE18" s="215"/>
      <c r="AF18" s="215"/>
      <c r="AG18" s="215" t="s">
        <v>172</v>
      </c>
      <c r="AH18" s="215"/>
      <c r="AI18" s="215"/>
      <c r="AJ18" s="215"/>
      <c r="AK18" s="215"/>
      <c r="AL18" s="215"/>
      <c r="AM18" s="215"/>
      <c r="AN18" s="215"/>
      <c r="AO18" s="215"/>
      <c r="AP18" s="215"/>
      <c r="AQ18" s="215"/>
      <c r="AR18" s="215"/>
      <c r="AS18" s="215"/>
      <c r="AT18" s="215"/>
      <c r="AU18" s="215"/>
      <c r="AV18" s="215"/>
      <c r="AW18" s="215"/>
      <c r="AX18" s="215"/>
      <c r="AY18" s="215"/>
      <c r="AZ18" s="215"/>
      <c r="BA18" s="215"/>
      <c r="BB18" s="215"/>
      <c r="BC18" s="215"/>
      <c r="BD18" s="215"/>
      <c r="BE18" s="215"/>
      <c r="BF18" s="215"/>
      <c r="BG18" s="215"/>
      <c r="BH18" s="215"/>
    </row>
    <row r="19" spans="1:60" outlineLevel="1" x14ac:dyDescent="0.2">
      <c r="A19" s="237">
        <v>6</v>
      </c>
      <c r="B19" s="238" t="s">
        <v>1100</v>
      </c>
      <c r="C19" s="249" t="s">
        <v>1101</v>
      </c>
      <c r="D19" s="239" t="s">
        <v>246</v>
      </c>
      <c r="E19" s="240">
        <v>1</v>
      </c>
      <c r="F19" s="241"/>
      <c r="G19" s="242">
        <f>ROUND(E19*F19,2)</f>
        <v>0</v>
      </c>
      <c r="H19" s="241"/>
      <c r="I19" s="242">
        <f>ROUND(E19*H19,2)</f>
        <v>0</v>
      </c>
      <c r="J19" s="241"/>
      <c r="K19" s="242">
        <f>ROUND(E19*J19,2)</f>
        <v>0</v>
      </c>
      <c r="L19" s="242">
        <v>21</v>
      </c>
      <c r="M19" s="242">
        <f>G19*(1+L19/100)</f>
        <v>0</v>
      </c>
      <c r="N19" s="242">
        <v>1.33E-3</v>
      </c>
      <c r="O19" s="242">
        <f>ROUND(E19*N19,2)</f>
        <v>0</v>
      </c>
      <c r="P19" s="242">
        <v>4.7E-2</v>
      </c>
      <c r="Q19" s="242">
        <f>ROUND(E19*P19,2)</f>
        <v>0.05</v>
      </c>
      <c r="R19" s="242"/>
      <c r="S19" s="242" t="s">
        <v>167</v>
      </c>
      <c r="T19" s="243" t="s">
        <v>168</v>
      </c>
      <c r="U19" s="224">
        <v>0.501</v>
      </c>
      <c r="V19" s="224">
        <f>ROUND(E19*U19,2)</f>
        <v>0.5</v>
      </c>
      <c r="W19" s="224"/>
      <c r="X19" s="224" t="s">
        <v>190</v>
      </c>
      <c r="Y19" s="215"/>
      <c r="Z19" s="215"/>
      <c r="AA19" s="215"/>
      <c r="AB19" s="215"/>
      <c r="AC19" s="215"/>
      <c r="AD19" s="215"/>
      <c r="AE19" s="215"/>
      <c r="AF19" s="215"/>
      <c r="AG19" s="215" t="s">
        <v>191</v>
      </c>
      <c r="AH19" s="215"/>
      <c r="AI19" s="215"/>
      <c r="AJ19" s="215"/>
      <c r="AK19" s="215"/>
      <c r="AL19" s="215"/>
      <c r="AM19" s="215"/>
      <c r="AN19" s="215"/>
      <c r="AO19" s="215"/>
      <c r="AP19" s="215"/>
      <c r="AQ19" s="215"/>
      <c r="AR19" s="215"/>
      <c r="AS19" s="215"/>
      <c r="AT19" s="215"/>
      <c r="AU19" s="215"/>
      <c r="AV19" s="215"/>
      <c r="AW19" s="215"/>
      <c r="AX19" s="215"/>
      <c r="AY19" s="215"/>
      <c r="AZ19" s="215"/>
      <c r="BA19" s="215"/>
      <c r="BB19" s="215"/>
      <c r="BC19" s="215"/>
      <c r="BD19" s="215"/>
      <c r="BE19" s="215"/>
      <c r="BF19" s="215"/>
      <c r="BG19" s="215"/>
      <c r="BH19" s="215"/>
    </row>
    <row r="20" spans="1:60" outlineLevel="1" x14ac:dyDescent="0.2">
      <c r="A20" s="222"/>
      <c r="B20" s="223"/>
      <c r="C20" s="250" t="s">
        <v>1102</v>
      </c>
      <c r="D20" s="245"/>
      <c r="E20" s="245"/>
      <c r="F20" s="245"/>
      <c r="G20" s="245"/>
      <c r="H20" s="224"/>
      <c r="I20" s="224"/>
      <c r="J20" s="224"/>
      <c r="K20" s="224"/>
      <c r="L20" s="224"/>
      <c r="M20" s="224"/>
      <c r="N20" s="224"/>
      <c r="O20" s="224"/>
      <c r="P20" s="224"/>
      <c r="Q20" s="224"/>
      <c r="R20" s="224"/>
      <c r="S20" s="224"/>
      <c r="T20" s="224"/>
      <c r="U20" s="224"/>
      <c r="V20" s="224"/>
      <c r="W20" s="224"/>
      <c r="X20" s="224"/>
      <c r="Y20" s="215"/>
      <c r="Z20" s="215"/>
      <c r="AA20" s="215"/>
      <c r="AB20" s="215"/>
      <c r="AC20" s="215"/>
      <c r="AD20" s="215"/>
      <c r="AE20" s="215"/>
      <c r="AF20" s="215"/>
      <c r="AG20" s="215" t="s">
        <v>172</v>
      </c>
      <c r="AH20" s="215"/>
      <c r="AI20" s="215"/>
      <c r="AJ20" s="215"/>
      <c r="AK20" s="215"/>
      <c r="AL20" s="215"/>
      <c r="AM20" s="215"/>
      <c r="AN20" s="215"/>
      <c r="AO20" s="215"/>
      <c r="AP20" s="215"/>
      <c r="AQ20" s="215"/>
      <c r="AR20" s="215"/>
      <c r="AS20" s="215"/>
      <c r="AT20" s="215"/>
      <c r="AU20" s="215"/>
      <c r="AV20" s="215"/>
      <c r="AW20" s="215"/>
      <c r="AX20" s="215"/>
      <c r="AY20" s="215"/>
      <c r="AZ20" s="215"/>
      <c r="BA20" s="215"/>
      <c r="BB20" s="215"/>
      <c r="BC20" s="215"/>
      <c r="BD20" s="215"/>
      <c r="BE20" s="215"/>
      <c r="BF20" s="215"/>
      <c r="BG20" s="215"/>
      <c r="BH20" s="215"/>
    </row>
    <row r="21" spans="1:60" outlineLevel="1" x14ac:dyDescent="0.2">
      <c r="A21" s="237">
        <v>7</v>
      </c>
      <c r="B21" s="238" t="s">
        <v>1103</v>
      </c>
      <c r="C21" s="249" t="s">
        <v>1104</v>
      </c>
      <c r="D21" s="239" t="s">
        <v>246</v>
      </c>
      <c r="E21" s="240">
        <v>28</v>
      </c>
      <c r="F21" s="241"/>
      <c r="G21" s="242">
        <f>ROUND(E21*F21,2)</f>
        <v>0</v>
      </c>
      <c r="H21" s="241"/>
      <c r="I21" s="242">
        <f>ROUND(E21*H21,2)</f>
        <v>0</v>
      </c>
      <c r="J21" s="241"/>
      <c r="K21" s="242">
        <f>ROUND(E21*J21,2)</f>
        <v>0</v>
      </c>
      <c r="L21" s="242">
        <v>21</v>
      </c>
      <c r="M21" s="242">
        <f>G21*(1+L21/100)</f>
        <v>0</v>
      </c>
      <c r="N21" s="242">
        <v>4.8999999999999998E-4</v>
      </c>
      <c r="O21" s="242">
        <f>ROUND(E21*N21,2)</f>
        <v>0.01</v>
      </c>
      <c r="P21" s="242">
        <v>1.4999999999999999E-2</v>
      </c>
      <c r="Q21" s="242">
        <f>ROUND(E21*P21,2)</f>
        <v>0.42</v>
      </c>
      <c r="R21" s="242"/>
      <c r="S21" s="242" t="s">
        <v>167</v>
      </c>
      <c r="T21" s="243" t="s">
        <v>168</v>
      </c>
      <c r="U21" s="224">
        <v>0.54200000000000004</v>
      </c>
      <c r="V21" s="224">
        <f>ROUND(E21*U21,2)</f>
        <v>15.18</v>
      </c>
      <c r="W21" s="224"/>
      <c r="X21" s="224" t="s">
        <v>190</v>
      </c>
      <c r="Y21" s="215"/>
      <c r="Z21" s="215"/>
      <c r="AA21" s="215"/>
      <c r="AB21" s="215"/>
      <c r="AC21" s="215"/>
      <c r="AD21" s="215"/>
      <c r="AE21" s="215"/>
      <c r="AF21" s="215"/>
      <c r="AG21" s="215" t="s">
        <v>191</v>
      </c>
      <c r="AH21" s="215"/>
      <c r="AI21" s="215"/>
      <c r="AJ21" s="215"/>
      <c r="AK21" s="215"/>
      <c r="AL21" s="215"/>
      <c r="AM21" s="215"/>
      <c r="AN21" s="215"/>
      <c r="AO21" s="215"/>
      <c r="AP21" s="215"/>
      <c r="AQ21" s="215"/>
      <c r="AR21" s="215"/>
      <c r="AS21" s="215"/>
      <c r="AT21" s="215"/>
      <c r="AU21" s="215"/>
      <c r="AV21" s="215"/>
      <c r="AW21" s="215"/>
      <c r="AX21" s="215"/>
      <c r="AY21" s="215"/>
      <c r="AZ21" s="215"/>
      <c r="BA21" s="215"/>
      <c r="BB21" s="215"/>
      <c r="BC21" s="215"/>
      <c r="BD21" s="215"/>
      <c r="BE21" s="215"/>
      <c r="BF21" s="215"/>
      <c r="BG21" s="215"/>
      <c r="BH21" s="215"/>
    </row>
    <row r="22" spans="1:60" outlineLevel="1" x14ac:dyDescent="0.2">
      <c r="A22" s="222"/>
      <c r="B22" s="223"/>
      <c r="C22" s="250" t="s">
        <v>1105</v>
      </c>
      <c r="D22" s="245"/>
      <c r="E22" s="245"/>
      <c r="F22" s="245"/>
      <c r="G22" s="245"/>
      <c r="H22" s="224"/>
      <c r="I22" s="224"/>
      <c r="J22" s="224"/>
      <c r="K22" s="224"/>
      <c r="L22" s="224"/>
      <c r="M22" s="224"/>
      <c r="N22" s="224"/>
      <c r="O22" s="224"/>
      <c r="P22" s="224"/>
      <c r="Q22" s="224"/>
      <c r="R22" s="224"/>
      <c r="S22" s="224"/>
      <c r="T22" s="224"/>
      <c r="U22" s="224"/>
      <c r="V22" s="224"/>
      <c r="W22" s="224"/>
      <c r="X22" s="224"/>
      <c r="Y22" s="215"/>
      <c r="Z22" s="215"/>
      <c r="AA22" s="215"/>
      <c r="AB22" s="215"/>
      <c r="AC22" s="215"/>
      <c r="AD22" s="215"/>
      <c r="AE22" s="215"/>
      <c r="AF22" s="215"/>
      <c r="AG22" s="215" t="s">
        <v>172</v>
      </c>
      <c r="AH22" s="215"/>
      <c r="AI22" s="215"/>
      <c r="AJ22" s="215"/>
      <c r="AK22" s="215"/>
      <c r="AL22" s="215"/>
      <c r="AM22" s="215"/>
      <c r="AN22" s="215"/>
      <c r="AO22" s="215"/>
      <c r="AP22" s="215"/>
      <c r="AQ22" s="215"/>
      <c r="AR22" s="215"/>
      <c r="AS22" s="215"/>
      <c r="AT22" s="215"/>
      <c r="AU22" s="215"/>
      <c r="AV22" s="215"/>
      <c r="AW22" s="215"/>
      <c r="AX22" s="215"/>
      <c r="AY22" s="215"/>
      <c r="AZ22" s="215"/>
      <c r="BA22" s="215"/>
      <c r="BB22" s="215"/>
      <c r="BC22" s="215"/>
      <c r="BD22" s="215"/>
      <c r="BE22" s="215"/>
      <c r="BF22" s="215"/>
      <c r="BG22" s="215"/>
      <c r="BH22" s="215"/>
    </row>
    <row r="23" spans="1:60" outlineLevel="1" x14ac:dyDescent="0.2">
      <c r="A23" s="237">
        <v>8</v>
      </c>
      <c r="B23" s="238" t="s">
        <v>1106</v>
      </c>
      <c r="C23" s="249" t="s">
        <v>1107</v>
      </c>
      <c r="D23" s="239" t="s">
        <v>326</v>
      </c>
      <c r="E23" s="240">
        <v>48</v>
      </c>
      <c r="F23" s="241"/>
      <c r="G23" s="242">
        <f>ROUND(E23*F23,2)</f>
        <v>0</v>
      </c>
      <c r="H23" s="241"/>
      <c r="I23" s="242">
        <f>ROUND(E23*H23,2)</f>
        <v>0</v>
      </c>
      <c r="J23" s="241"/>
      <c r="K23" s="242">
        <f>ROUND(E23*J23,2)</f>
        <v>0</v>
      </c>
      <c r="L23" s="242">
        <v>21</v>
      </c>
      <c r="M23" s="242">
        <f>G23*(1+L23/100)</f>
        <v>0</v>
      </c>
      <c r="N23" s="242">
        <v>4.8999999999999998E-4</v>
      </c>
      <c r="O23" s="242">
        <f>ROUND(E23*N23,2)</f>
        <v>0.02</v>
      </c>
      <c r="P23" s="242">
        <v>2E-3</v>
      </c>
      <c r="Q23" s="242">
        <f>ROUND(E23*P23,2)</f>
        <v>0.1</v>
      </c>
      <c r="R23" s="242"/>
      <c r="S23" s="242" t="s">
        <v>167</v>
      </c>
      <c r="T23" s="243" t="s">
        <v>168</v>
      </c>
      <c r="U23" s="224">
        <v>0.17599999999999999</v>
      </c>
      <c r="V23" s="224">
        <f>ROUND(E23*U23,2)</f>
        <v>8.4499999999999993</v>
      </c>
      <c r="W23" s="224"/>
      <c r="X23" s="224" t="s">
        <v>190</v>
      </c>
      <c r="Y23" s="215"/>
      <c r="Z23" s="215"/>
      <c r="AA23" s="215"/>
      <c r="AB23" s="215"/>
      <c r="AC23" s="215"/>
      <c r="AD23" s="215"/>
      <c r="AE23" s="215"/>
      <c r="AF23" s="215"/>
      <c r="AG23" s="215" t="s">
        <v>191</v>
      </c>
      <c r="AH23" s="215"/>
      <c r="AI23" s="215"/>
      <c r="AJ23" s="215"/>
      <c r="AK23" s="215"/>
      <c r="AL23" s="215"/>
      <c r="AM23" s="215"/>
      <c r="AN23" s="215"/>
      <c r="AO23" s="215"/>
      <c r="AP23" s="215"/>
      <c r="AQ23" s="215"/>
      <c r="AR23" s="215"/>
      <c r="AS23" s="215"/>
      <c r="AT23" s="215"/>
      <c r="AU23" s="215"/>
      <c r="AV23" s="215"/>
      <c r="AW23" s="215"/>
      <c r="AX23" s="215"/>
      <c r="AY23" s="215"/>
      <c r="AZ23" s="215"/>
      <c r="BA23" s="215"/>
      <c r="BB23" s="215"/>
      <c r="BC23" s="215"/>
      <c r="BD23" s="215"/>
      <c r="BE23" s="215"/>
      <c r="BF23" s="215"/>
      <c r="BG23" s="215"/>
      <c r="BH23" s="215"/>
    </row>
    <row r="24" spans="1:60" outlineLevel="1" x14ac:dyDescent="0.2">
      <c r="A24" s="222"/>
      <c r="B24" s="223"/>
      <c r="C24" s="250" t="s">
        <v>1108</v>
      </c>
      <c r="D24" s="245"/>
      <c r="E24" s="245"/>
      <c r="F24" s="245"/>
      <c r="G24" s="245"/>
      <c r="H24" s="224"/>
      <c r="I24" s="224"/>
      <c r="J24" s="224"/>
      <c r="K24" s="224"/>
      <c r="L24" s="224"/>
      <c r="M24" s="224"/>
      <c r="N24" s="224"/>
      <c r="O24" s="224"/>
      <c r="P24" s="224"/>
      <c r="Q24" s="224"/>
      <c r="R24" s="224"/>
      <c r="S24" s="224"/>
      <c r="T24" s="224"/>
      <c r="U24" s="224"/>
      <c r="V24" s="224"/>
      <c r="W24" s="224"/>
      <c r="X24" s="224"/>
      <c r="Y24" s="215"/>
      <c r="Z24" s="215"/>
      <c r="AA24" s="215"/>
      <c r="AB24" s="215"/>
      <c r="AC24" s="215"/>
      <c r="AD24" s="215"/>
      <c r="AE24" s="215"/>
      <c r="AF24" s="215"/>
      <c r="AG24" s="215" t="s">
        <v>172</v>
      </c>
      <c r="AH24" s="215"/>
      <c r="AI24" s="215"/>
      <c r="AJ24" s="215"/>
      <c r="AK24" s="215"/>
      <c r="AL24" s="215"/>
      <c r="AM24" s="215"/>
      <c r="AN24" s="215"/>
      <c r="AO24" s="215"/>
      <c r="AP24" s="215"/>
      <c r="AQ24" s="215"/>
      <c r="AR24" s="215"/>
      <c r="AS24" s="215"/>
      <c r="AT24" s="215"/>
      <c r="AU24" s="215"/>
      <c r="AV24" s="215"/>
      <c r="AW24" s="215"/>
      <c r="AX24" s="215"/>
      <c r="AY24" s="215"/>
      <c r="AZ24" s="215"/>
      <c r="BA24" s="215"/>
      <c r="BB24" s="215"/>
      <c r="BC24" s="215"/>
      <c r="BD24" s="215"/>
      <c r="BE24" s="215"/>
      <c r="BF24" s="215"/>
      <c r="BG24" s="215"/>
      <c r="BH24" s="215"/>
    </row>
    <row r="25" spans="1:60" outlineLevel="1" x14ac:dyDescent="0.2">
      <c r="A25" s="222"/>
      <c r="B25" s="223"/>
      <c r="C25" s="253" t="s">
        <v>1109</v>
      </c>
      <c r="D25" s="228"/>
      <c r="E25" s="229">
        <v>6</v>
      </c>
      <c r="F25" s="224"/>
      <c r="G25" s="224"/>
      <c r="H25" s="224"/>
      <c r="I25" s="224"/>
      <c r="J25" s="224"/>
      <c r="K25" s="224"/>
      <c r="L25" s="224"/>
      <c r="M25" s="224"/>
      <c r="N25" s="224"/>
      <c r="O25" s="224"/>
      <c r="P25" s="224"/>
      <c r="Q25" s="224"/>
      <c r="R25" s="224"/>
      <c r="S25" s="224"/>
      <c r="T25" s="224"/>
      <c r="U25" s="224"/>
      <c r="V25" s="224"/>
      <c r="W25" s="224"/>
      <c r="X25" s="224"/>
      <c r="Y25" s="215"/>
      <c r="Z25" s="215"/>
      <c r="AA25" s="215"/>
      <c r="AB25" s="215"/>
      <c r="AC25" s="215"/>
      <c r="AD25" s="215"/>
      <c r="AE25" s="215"/>
      <c r="AF25" s="215"/>
      <c r="AG25" s="215" t="s">
        <v>176</v>
      </c>
      <c r="AH25" s="215">
        <v>0</v>
      </c>
      <c r="AI25" s="215"/>
      <c r="AJ25" s="215"/>
      <c r="AK25" s="215"/>
      <c r="AL25" s="215"/>
      <c r="AM25" s="215"/>
      <c r="AN25" s="215"/>
      <c r="AO25" s="215"/>
      <c r="AP25" s="215"/>
      <c r="AQ25" s="215"/>
      <c r="AR25" s="215"/>
      <c r="AS25" s="215"/>
      <c r="AT25" s="215"/>
      <c r="AU25" s="215"/>
      <c r="AV25" s="215"/>
      <c r="AW25" s="215"/>
      <c r="AX25" s="215"/>
      <c r="AY25" s="215"/>
      <c r="AZ25" s="215"/>
      <c r="BA25" s="215"/>
      <c r="BB25" s="215"/>
      <c r="BC25" s="215"/>
      <c r="BD25" s="215"/>
      <c r="BE25" s="215"/>
      <c r="BF25" s="215"/>
      <c r="BG25" s="215"/>
      <c r="BH25" s="215"/>
    </row>
    <row r="26" spans="1:60" outlineLevel="1" x14ac:dyDescent="0.2">
      <c r="A26" s="222"/>
      <c r="B26" s="223"/>
      <c r="C26" s="253" t="s">
        <v>1110</v>
      </c>
      <c r="D26" s="228"/>
      <c r="E26" s="229">
        <v>12</v>
      </c>
      <c r="F26" s="224"/>
      <c r="G26" s="224"/>
      <c r="H26" s="224"/>
      <c r="I26" s="224"/>
      <c r="J26" s="224"/>
      <c r="K26" s="224"/>
      <c r="L26" s="224"/>
      <c r="M26" s="224"/>
      <c r="N26" s="224"/>
      <c r="O26" s="224"/>
      <c r="P26" s="224"/>
      <c r="Q26" s="224"/>
      <c r="R26" s="224"/>
      <c r="S26" s="224"/>
      <c r="T26" s="224"/>
      <c r="U26" s="224"/>
      <c r="V26" s="224"/>
      <c r="W26" s="224"/>
      <c r="X26" s="224"/>
      <c r="Y26" s="215"/>
      <c r="Z26" s="215"/>
      <c r="AA26" s="215"/>
      <c r="AB26" s="215"/>
      <c r="AC26" s="215"/>
      <c r="AD26" s="215"/>
      <c r="AE26" s="215"/>
      <c r="AF26" s="215"/>
      <c r="AG26" s="215" t="s">
        <v>176</v>
      </c>
      <c r="AH26" s="215">
        <v>0</v>
      </c>
      <c r="AI26" s="215"/>
      <c r="AJ26" s="215"/>
      <c r="AK26" s="215"/>
      <c r="AL26" s="215"/>
      <c r="AM26" s="215"/>
      <c r="AN26" s="215"/>
      <c r="AO26" s="215"/>
      <c r="AP26" s="215"/>
      <c r="AQ26" s="215"/>
      <c r="AR26" s="215"/>
      <c r="AS26" s="215"/>
      <c r="AT26" s="215"/>
      <c r="AU26" s="215"/>
      <c r="AV26" s="215"/>
      <c r="AW26" s="215"/>
      <c r="AX26" s="215"/>
      <c r="AY26" s="215"/>
      <c r="AZ26" s="215"/>
      <c r="BA26" s="215"/>
      <c r="BB26" s="215"/>
      <c r="BC26" s="215"/>
      <c r="BD26" s="215"/>
      <c r="BE26" s="215"/>
      <c r="BF26" s="215"/>
      <c r="BG26" s="215"/>
      <c r="BH26" s="215"/>
    </row>
    <row r="27" spans="1:60" outlineLevel="1" x14ac:dyDescent="0.2">
      <c r="A27" s="222"/>
      <c r="B27" s="223"/>
      <c r="C27" s="253" t="s">
        <v>1111</v>
      </c>
      <c r="D27" s="228"/>
      <c r="E27" s="229">
        <v>6</v>
      </c>
      <c r="F27" s="224"/>
      <c r="G27" s="224"/>
      <c r="H27" s="224"/>
      <c r="I27" s="224"/>
      <c r="J27" s="224"/>
      <c r="K27" s="224"/>
      <c r="L27" s="224"/>
      <c r="M27" s="224"/>
      <c r="N27" s="224"/>
      <c r="O27" s="224"/>
      <c r="P27" s="224"/>
      <c r="Q27" s="224"/>
      <c r="R27" s="224"/>
      <c r="S27" s="224"/>
      <c r="T27" s="224"/>
      <c r="U27" s="224"/>
      <c r="V27" s="224"/>
      <c r="W27" s="224"/>
      <c r="X27" s="224"/>
      <c r="Y27" s="215"/>
      <c r="Z27" s="215"/>
      <c r="AA27" s="215"/>
      <c r="AB27" s="215"/>
      <c r="AC27" s="215"/>
      <c r="AD27" s="215"/>
      <c r="AE27" s="215"/>
      <c r="AF27" s="215"/>
      <c r="AG27" s="215" t="s">
        <v>176</v>
      </c>
      <c r="AH27" s="215">
        <v>0</v>
      </c>
      <c r="AI27" s="215"/>
      <c r="AJ27" s="215"/>
      <c r="AK27" s="215"/>
      <c r="AL27" s="215"/>
      <c r="AM27" s="215"/>
      <c r="AN27" s="215"/>
      <c r="AO27" s="215"/>
      <c r="AP27" s="215"/>
      <c r="AQ27" s="215"/>
      <c r="AR27" s="215"/>
      <c r="AS27" s="215"/>
      <c r="AT27" s="215"/>
      <c r="AU27" s="215"/>
      <c r="AV27" s="215"/>
      <c r="AW27" s="215"/>
      <c r="AX27" s="215"/>
      <c r="AY27" s="215"/>
      <c r="AZ27" s="215"/>
      <c r="BA27" s="215"/>
      <c r="BB27" s="215"/>
      <c r="BC27" s="215"/>
      <c r="BD27" s="215"/>
      <c r="BE27" s="215"/>
      <c r="BF27" s="215"/>
      <c r="BG27" s="215"/>
      <c r="BH27" s="215"/>
    </row>
    <row r="28" spans="1:60" outlineLevel="1" x14ac:dyDescent="0.2">
      <c r="A28" s="222"/>
      <c r="B28" s="223"/>
      <c r="C28" s="253" t="s">
        <v>1112</v>
      </c>
      <c r="D28" s="228"/>
      <c r="E28" s="229">
        <v>9</v>
      </c>
      <c r="F28" s="224"/>
      <c r="G28" s="224"/>
      <c r="H28" s="224"/>
      <c r="I28" s="224"/>
      <c r="J28" s="224"/>
      <c r="K28" s="224"/>
      <c r="L28" s="224"/>
      <c r="M28" s="224"/>
      <c r="N28" s="224"/>
      <c r="O28" s="224"/>
      <c r="P28" s="224"/>
      <c r="Q28" s="224"/>
      <c r="R28" s="224"/>
      <c r="S28" s="224"/>
      <c r="T28" s="224"/>
      <c r="U28" s="224"/>
      <c r="V28" s="224"/>
      <c r="W28" s="224"/>
      <c r="X28" s="224"/>
      <c r="Y28" s="215"/>
      <c r="Z28" s="215"/>
      <c r="AA28" s="215"/>
      <c r="AB28" s="215"/>
      <c r="AC28" s="215"/>
      <c r="AD28" s="215"/>
      <c r="AE28" s="215"/>
      <c r="AF28" s="215"/>
      <c r="AG28" s="215" t="s">
        <v>176</v>
      </c>
      <c r="AH28" s="215">
        <v>0</v>
      </c>
      <c r="AI28" s="215"/>
      <c r="AJ28" s="215"/>
      <c r="AK28" s="215"/>
      <c r="AL28" s="215"/>
      <c r="AM28" s="215"/>
      <c r="AN28" s="215"/>
      <c r="AO28" s="215"/>
      <c r="AP28" s="215"/>
      <c r="AQ28" s="215"/>
      <c r="AR28" s="215"/>
      <c r="AS28" s="215"/>
      <c r="AT28" s="215"/>
      <c r="AU28" s="215"/>
      <c r="AV28" s="215"/>
      <c r="AW28" s="215"/>
      <c r="AX28" s="215"/>
      <c r="AY28" s="215"/>
      <c r="AZ28" s="215"/>
      <c r="BA28" s="215"/>
      <c r="BB28" s="215"/>
      <c r="BC28" s="215"/>
      <c r="BD28" s="215"/>
      <c r="BE28" s="215"/>
      <c r="BF28" s="215"/>
      <c r="BG28" s="215"/>
      <c r="BH28" s="215"/>
    </row>
    <row r="29" spans="1:60" outlineLevel="1" x14ac:dyDescent="0.2">
      <c r="A29" s="222"/>
      <c r="B29" s="223"/>
      <c r="C29" s="253" t="s">
        <v>1113</v>
      </c>
      <c r="D29" s="228"/>
      <c r="E29" s="229">
        <v>15</v>
      </c>
      <c r="F29" s="224"/>
      <c r="G29" s="224"/>
      <c r="H29" s="224"/>
      <c r="I29" s="224"/>
      <c r="J29" s="224"/>
      <c r="K29" s="224"/>
      <c r="L29" s="224"/>
      <c r="M29" s="224"/>
      <c r="N29" s="224"/>
      <c r="O29" s="224"/>
      <c r="P29" s="224"/>
      <c r="Q29" s="224"/>
      <c r="R29" s="224"/>
      <c r="S29" s="224"/>
      <c r="T29" s="224"/>
      <c r="U29" s="224"/>
      <c r="V29" s="224"/>
      <c r="W29" s="224"/>
      <c r="X29" s="224"/>
      <c r="Y29" s="215"/>
      <c r="Z29" s="215"/>
      <c r="AA29" s="215"/>
      <c r="AB29" s="215"/>
      <c r="AC29" s="215"/>
      <c r="AD29" s="215"/>
      <c r="AE29" s="215"/>
      <c r="AF29" s="215"/>
      <c r="AG29" s="215" t="s">
        <v>176</v>
      </c>
      <c r="AH29" s="215">
        <v>0</v>
      </c>
      <c r="AI29" s="215"/>
      <c r="AJ29" s="215"/>
      <c r="AK29" s="215"/>
      <c r="AL29" s="215"/>
      <c r="AM29" s="215"/>
      <c r="AN29" s="215"/>
      <c r="AO29" s="215"/>
      <c r="AP29" s="215"/>
      <c r="AQ29" s="215"/>
      <c r="AR29" s="215"/>
      <c r="AS29" s="215"/>
      <c r="AT29" s="215"/>
      <c r="AU29" s="215"/>
      <c r="AV29" s="215"/>
      <c r="AW29" s="215"/>
      <c r="AX29" s="215"/>
      <c r="AY29" s="215"/>
      <c r="AZ29" s="215"/>
      <c r="BA29" s="215"/>
      <c r="BB29" s="215"/>
      <c r="BC29" s="215"/>
      <c r="BD29" s="215"/>
      <c r="BE29" s="215"/>
      <c r="BF29" s="215"/>
      <c r="BG29" s="215"/>
      <c r="BH29" s="215"/>
    </row>
    <row r="30" spans="1:60" outlineLevel="1" x14ac:dyDescent="0.2">
      <c r="A30" s="237">
        <v>9</v>
      </c>
      <c r="B30" s="238" t="s">
        <v>1114</v>
      </c>
      <c r="C30" s="249" t="s">
        <v>1115</v>
      </c>
      <c r="D30" s="239" t="s">
        <v>326</v>
      </c>
      <c r="E30" s="240">
        <v>35</v>
      </c>
      <c r="F30" s="241"/>
      <c r="G30" s="242">
        <f>ROUND(E30*F30,2)</f>
        <v>0</v>
      </c>
      <c r="H30" s="241"/>
      <c r="I30" s="242">
        <f>ROUND(E30*H30,2)</f>
        <v>0</v>
      </c>
      <c r="J30" s="241"/>
      <c r="K30" s="242">
        <f>ROUND(E30*J30,2)</f>
        <v>0</v>
      </c>
      <c r="L30" s="242">
        <v>21</v>
      </c>
      <c r="M30" s="242">
        <f>G30*(1+L30/100)</f>
        <v>0</v>
      </c>
      <c r="N30" s="242">
        <v>4.8999999999999998E-4</v>
      </c>
      <c r="O30" s="242">
        <f>ROUND(E30*N30,2)</f>
        <v>0.02</v>
      </c>
      <c r="P30" s="242">
        <v>6.0000000000000001E-3</v>
      </c>
      <c r="Q30" s="242">
        <f>ROUND(E30*P30,2)</f>
        <v>0.21</v>
      </c>
      <c r="R30" s="242"/>
      <c r="S30" s="242" t="s">
        <v>167</v>
      </c>
      <c r="T30" s="243" t="s">
        <v>168</v>
      </c>
      <c r="U30" s="224">
        <v>0.27400000000000002</v>
      </c>
      <c r="V30" s="224">
        <f>ROUND(E30*U30,2)</f>
        <v>9.59</v>
      </c>
      <c r="W30" s="224"/>
      <c r="X30" s="224" t="s">
        <v>190</v>
      </c>
      <c r="Y30" s="215"/>
      <c r="Z30" s="215"/>
      <c r="AA30" s="215"/>
      <c r="AB30" s="215"/>
      <c r="AC30" s="215"/>
      <c r="AD30" s="215"/>
      <c r="AE30" s="215"/>
      <c r="AF30" s="215"/>
      <c r="AG30" s="215" t="s">
        <v>191</v>
      </c>
      <c r="AH30" s="215"/>
      <c r="AI30" s="215"/>
      <c r="AJ30" s="215"/>
      <c r="AK30" s="215"/>
      <c r="AL30" s="215"/>
      <c r="AM30" s="215"/>
      <c r="AN30" s="215"/>
      <c r="AO30" s="215"/>
      <c r="AP30" s="215"/>
      <c r="AQ30" s="215"/>
      <c r="AR30" s="215"/>
      <c r="AS30" s="215"/>
      <c r="AT30" s="215"/>
      <c r="AU30" s="215"/>
      <c r="AV30" s="215"/>
      <c r="AW30" s="215"/>
      <c r="AX30" s="215"/>
      <c r="AY30" s="215"/>
      <c r="AZ30" s="215"/>
      <c r="BA30" s="215"/>
      <c r="BB30" s="215"/>
      <c r="BC30" s="215"/>
      <c r="BD30" s="215"/>
      <c r="BE30" s="215"/>
      <c r="BF30" s="215"/>
      <c r="BG30" s="215"/>
      <c r="BH30" s="215"/>
    </row>
    <row r="31" spans="1:60" outlineLevel="1" x14ac:dyDescent="0.2">
      <c r="A31" s="222"/>
      <c r="B31" s="223"/>
      <c r="C31" s="250" t="s">
        <v>1116</v>
      </c>
      <c r="D31" s="245"/>
      <c r="E31" s="245"/>
      <c r="F31" s="245"/>
      <c r="G31" s="245"/>
      <c r="H31" s="224"/>
      <c r="I31" s="224"/>
      <c r="J31" s="224"/>
      <c r="K31" s="224"/>
      <c r="L31" s="224"/>
      <c r="M31" s="224"/>
      <c r="N31" s="224"/>
      <c r="O31" s="224"/>
      <c r="P31" s="224"/>
      <c r="Q31" s="224"/>
      <c r="R31" s="224"/>
      <c r="S31" s="224"/>
      <c r="T31" s="224"/>
      <c r="U31" s="224"/>
      <c r="V31" s="224"/>
      <c r="W31" s="224"/>
      <c r="X31" s="224"/>
      <c r="Y31" s="215"/>
      <c r="Z31" s="215"/>
      <c r="AA31" s="215"/>
      <c r="AB31" s="215"/>
      <c r="AC31" s="215"/>
      <c r="AD31" s="215"/>
      <c r="AE31" s="215"/>
      <c r="AF31" s="215"/>
      <c r="AG31" s="215" t="s">
        <v>172</v>
      </c>
      <c r="AH31" s="215"/>
      <c r="AI31" s="215"/>
      <c r="AJ31" s="215"/>
      <c r="AK31" s="215"/>
      <c r="AL31" s="215"/>
      <c r="AM31" s="215"/>
      <c r="AN31" s="215"/>
      <c r="AO31" s="215"/>
      <c r="AP31" s="215"/>
      <c r="AQ31" s="215"/>
      <c r="AR31" s="215"/>
      <c r="AS31" s="215"/>
      <c r="AT31" s="215"/>
      <c r="AU31" s="215"/>
      <c r="AV31" s="215"/>
      <c r="AW31" s="215"/>
      <c r="AX31" s="215"/>
      <c r="AY31" s="215"/>
      <c r="AZ31" s="215"/>
      <c r="BA31" s="215"/>
      <c r="BB31" s="215"/>
      <c r="BC31" s="215"/>
      <c r="BD31" s="215"/>
      <c r="BE31" s="215"/>
      <c r="BF31" s="215"/>
      <c r="BG31" s="215"/>
      <c r="BH31" s="215"/>
    </row>
    <row r="32" spans="1:60" outlineLevel="1" x14ac:dyDescent="0.2">
      <c r="A32" s="222"/>
      <c r="B32" s="223"/>
      <c r="C32" s="253" t="s">
        <v>1117</v>
      </c>
      <c r="D32" s="228"/>
      <c r="E32" s="229">
        <v>25</v>
      </c>
      <c r="F32" s="224"/>
      <c r="G32" s="224"/>
      <c r="H32" s="224"/>
      <c r="I32" s="224"/>
      <c r="J32" s="224"/>
      <c r="K32" s="224"/>
      <c r="L32" s="224"/>
      <c r="M32" s="224"/>
      <c r="N32" s="224"/>
      <c r="O32" s="224"/>
      <c r="P32" s="224"/>
      <c r="Q32" s="224"/>
      <c r="R32" s="224"/>
      <c r="S32" s="224"/>
      <c r="T32" s="224"/>
      <c r="U32" s="224"/>
      <c r="V32" s="224"/>
      <c r="W32" s="224"/>
      <c r="X32" s="224"/>
      <c r="Y32" s="215"/>
      <c r="Z32" s="215"/>
      <c r="AA32" s="215"/>
      <c r="AB32" s="215"/>
      <c r="AC32" s="215"/>
      <c r="AD32" s="215"/>
      <c r="AE32" s="215"/>
      <c r="AF32" s="215"/>
      <c r="AG32" s="215" t="s">
        <v>176</v>
      </c>
      <c r="AH32" s="215">
        <v>0</v>
      </c>
      <c r="AI32" s="215"/>
      <c r="AJ32" s="215"/>
      <c r="AK32" s="215"/>
      <c r="AL32" s="215"/>
      <c r="AM32" s="215"/>
      <c r="AN32" s="215"/>
      <c r="AO32" s="215"/>
      <c r="AP32" s="215"/>
      <c r="AQ32" s="215"/>
      <c r="AR32" s="215"/>
      <c r="AS32" s="215"/>
      <c r="AT32" s="215"/>
      <c r="AU32" s="215"/>
      <c r="AV32" s="215"/>
      <c r="AW32" s="215"/>
      <c r="AX32" s="215"/>
      <c r="AY32" s="215"/>
      <c r="AZ32" s="215"/>
      <c r="BA32" s="215"/>
      <c r="BB32" s="215"/>
      <c r="BC32" s="215"/>
      <c r="BD32" s="215"/>
      <c r="BE32" s="215"/>
      <c r="BF32" s="215"/>
      <c r="BG32" s="215"/>
      <c r="BH32" s="215"/>
    </row>
    <row r="33" spans="1:60" outlineLevel="1" x14ac:dyDescent="0.2">
      <c r="A33" s="222"/>
      <c r="B33" s="223"/>
      <c r="C33" s="253" t="s">
        <v>1118</v>
      </c>
      <c r="D33" s="228"/>
      <c r="E33" s="229">
        <v>10</v>
      </c>
      <c r="F33" s="224"/>
      <c r="G33" s="224"/>
      <c r="H33" s="224"/>
      <c r="I33" s="224"/>
      <c r="J33" s="224"/>
      <c r="K33" s="224"/>
      <c r="L33" s="224"/>
      <c r="M33" s="224"/>
      <c r="N33" s="224"/>
      <c r="O33" s="224"/>
      <c r="P33" s="224"/>
      <c r="Q33" s="224"/>
      <c r="R33" s="224"/>
      <c r="S33" s="224"/>
      <c r="T33" s="224"/>
      <c r="U33" s="224"/>
      <c r="V33" s="224"/>
      <c r="W33" s="224"/>
      <c r="X33" s="224"/>
      <c r="Y33" s="215"/>
      <c r="Z33" s="215"/>
      <c r="AA33" s="215"/>
      <c r="AB33" s="215"/>
      <c r="AC33" s="215"/>
      <c r="AD33" s="215"/>
      <c r="AE33" s="215"/>
      <c r="AF33" s="215"/>
      <c r="AG33" s="215" t="s">
        <v>176</v>
      </c>
      <c r="AH33" s="215">
        <v>0</v>
      </c>
      <c r="AI33" s="215"/>
      <c r="AJ33" s="215"/>
      <c r="AK33" s="215"/>
      <c r="AL33" s="215"/>
      <c r="AM33" s="215"/>
      <c r="AN33" s="215"/>
      <c r="AO33" s="215"/>
      <c r="AP33" s="215"/>
      <c r="AQ33" s="215"/>
      <c r="AR33" s="215"/>
      <c r="AS33" s="215"/>
      <c r="AT33" s="215"/>
      <c r="AU33" s="215"/>
      <c r="AV33" s="215"/>
      <c r="AW33" s="215"/>
      <c r="AX33" s="215"/>
      <c r="AY33" s="215"/>
      <c r="AZ33" s="215"/>
      <c r="BA33" s="215"/>
      <c r="BB33" s="215"/>
      <c r="BC33" s="215"/>
      <c r="BD33" s="215"/>
      <c r="BE33" s="215"/>
      <c r="BF33" s="215"/>
      <c r="BG33" s="215"/>
      <c r="BH33" s="215"/>
    </row>
    <row r="34" spans="1:60" x14ac:dyDescent="0.2">
      <c r="A34" s="231" t="s">
        <v>162</v>
      </c>
      <c r="B34" s="232" t="s">
        <v>89</v>
      </c>
      <c r="C34" s="248" t="s">
        <v>90</v>
      </c>
      <c r="D34" s="233"/>
      <c r="E34" s="234"/>
      <c r="F34" s="235"/>
      <c r="G34" s="235">
        <f>SUMIF(AG35:AG35,"&lt;&gt;NOR",G35:G35)</f>
        <v>0</v>
      </c>
      <c r="H34" s="235"/>
      <c r="I34" s="235">
        <f>SUM(I35:I35)</f>
        <v>0</v>
      </c>
      <c r="J34" s="235"/>
      <c r="K34" s="235">
        <f>SUM(K35:K35)</f>
        <v>0</v>
      </c>
      <c r="L34" s="235"/>
      <c r="M34" s="235">
        <f>SUM(M35:M35)</f>
        <v>0</v>
      </c>
      <c r="N34" s="235"/>
      <c r="O34" s="235">
        <f>SUM(O35:O35)</f>
        <v>0</v>
      </c>
      <c r="P34" s="235"/>
      <c r="Q34" s="235">
        <f>SUM(Q35:Q35)</f>
        <v>0</v>
      </c>
      <c r="R34" s="235"/>
      <c r="S34" s="235"/>
      <c r="T34" s="236"/>
      <c r="U34" s="230"/>
      <c r="V34" s="230">
        <f>SUM(V35:V35)</f>
        <v>0.82</v>
      </c>
      <c r="W34" s="230"/>
      <c r="X34" s="230"/>
      <c r="AG34" t="s">
        <v>163</v>
      </c>
    </row>
    <row r="35" spans="1:60" outlineLevel="1" x14ac:dyDescent="0.2">
      <c r="A35" s="257">
        <v>10</v>
      </c>
      <c r="B35" s="258" t="s">
        <v>445</v>
      </c>
      <c r="C35" s="264" t="s">
        <v>446</v>
      </c>
      <c r="D35" s="259" t="s">
        <v>255</v>
      </c>
      <c r="E35" s="260">
        <v>0.87344999999999995</v>
      </c>
      <c r="F35" s="261"/>
      <c r="G35" s="262">
        <f>ROUND(E35*F35,2)</f>
        <v>0</v>
      </c>
      <c r="H35" s="261"/>
      <c r="I35" s="262">
        <f>ROUND(E35*H35,2)</f>
        <v>0</v>
      </c>
      <c r="J35" s="261"/>
      <c r="K35" s="262">
        <f>ROUND(E35*J35,2)</f>
        <v>0</v>
      </c>
      <c r="L35" s="262">
        <v>21</v>
      </c>
      <c r="M35" s="262">
        <f>G35*(1+L35/100)</f>
        <v>0</v>
      </c>
      <c r="N35" s="262">
        <v>0</v>
      </c>
      <c r="O35" s="262">
        <f>ROUND(E35*N35,2)</f>
        <v>0</v>
      </c>
      <c r="P35" s="262">
        <v>0</v>
      </c>
      <c r="Q35" s="262">
        <f>ROUND(E35*P35,2)</f>
        <v>0</v>
      </c>
      <c r="R35" s="262"/>
      <c r="S35" s="262" t="s">
        <v>167</v>
      </c>
      <c r="T35" s="263" t="s">
        <v>168</v>
      </c>
      <c r="U35" s="224">
        <v>0.9385</v>
      </c>
      <c r="V35" s="224">
        <f>ROUND(E35*U35,2)</f>
        <v>0.82</v>
      </c>
      <c r="W35" s="224"/>
      <c r="X35" s="224" t="s">
        <v>190</v>
      </c>
      <c r="Y35" s="215"/>
      <c r="Z35" s="215"/>
      <c r="AA35" s="215"/>
      <c r="AB35" s="215"/>
      <c r="AC35" s="215"/>
      <c r="AD35" s="215"/>
      <c r="AE35" s="215"/>
      <c r="AF35" s="215"/>
      <c r="AG35" s="215" t="s">
        <v>191</v>
      </c>
      <c r="AH35" s="215"/>
      <c r="AI35" s="215"/>
      <c r="AJ35" s="215"/>
      <c r="AK35" s="215"/>
      <c r="AL35" s="215"/>
      <c r="AM35" s="215"/>
      <c r="AN35" s="215"/>
      <c r="AO35" s="215"/>
      <c r="AP35" s="215"/>
      <c r="AQ35" s="215"/>
      <c r="AR35" s="215"/>
      <c r="AS35" s="215"/>
      <c r="AT35" s="215"/>
      <c r="AU35" s="215"/>
      <c r="AV35" s="215"/>
      <c r="AW35" s="215"/>
      <c r="AX35" s="215"/>
      <c r="AY35" s="215"/>
      <c r="AZ35" s="215"/>
      <c r="BA35" s="215"/>
      <c r="BB35" s="215"/>
      <c r="BC35" s="215"/>
      <c r="BD35" s="215"/>
      <c r="BE35" s="215"/>
      <c r="BF35" s="215"/>
      <c r="BG35" s="215"/>
      <c r="BH35" s="215"/>
    </row>
    <row r="36" spans="1:60" x14ac:dyDescent="0.2">
      <c r="A36" s="231" t="s">
        <v>162</v>
      </c>
      <c r="B36" s="232" t="s">
        <v>127</v>
      </c>
      <c r="C36" s="248" t="s">
        <v>128</v>
      </c>
      <c r="D36" s="233"/>
      <c r="E36" s="234"/>
      <c r="F36" s="235"/>
      <c r="G36" s="235">
        <f>SUMIF(AG37:AG137,"&lt;&gt;NOR",G37:G137)</f>
        <v>0</v>
      </c>
      <c r="H36" s="235"/>
      <c r="I36" s="235">
        <f>SUM(I37:I137)</f>
        <v>0</v>
      </c>
      <c r="J36" s="235"/>
      <c r="K36" s="235">
        <f>SUM(K37:K137)</f>
        <v>0</v>
      </c>
      <c r="L36" s="235"/>
      <c r="M36" s="235">
        <f>SUM(M37:M137)</f>
        <v>0</v>
      </c>
      <c r="N36" s="235"/>
      <c r="O36" s="235">
        <f>SUM(O37:O137)</f>
        <v>0.28000000000000003</v>
      </c>
      <c r="P36" s="235"/>
      <c r="Q36" s="235">
        <f>SUM(Q37:Q137)</f>
        <v>0</v>
      </c>
      <c r="R36" s="235"/>
      <c r="S36" s="235"/>
      <c r="T36" s="236"/>
      <c r="U36" s="230"/>
      <c r="V36" s="230">
        <f>SUM(V37:V137)</f>
        <v>88.63000000000001</v>
      </c>
      <c r="W36" s="230"/>
      <c r="X36" s="230"/>
      <c r="AG36" t="s">
        <v>163</v>
      </c>
    </row>
    <row r="37" spans="1:60" outlineLevel="1" x14ac:dyDescent="0.2">
      <c r="A37" s="237">
        <v>11</v>
      </c>
      <c r="B37" s="238" t="s">
        <v>1119</v>
      </c>
      <c r="C37" s="249" t="s">
        <v>1120</v>
      </c>
      <c r="D37" s="239" t="s">
        <v>326</v>
      </c>
      <c r="E37" s="240">
        <v>10</v>
      </c>
      <c r="F37" s="241"/>
      <c r="G37" s="242">
        <f>ROUND(E37*F37,2)</f>
        <v>0</v>
      </c>
      <c r="H37" s="241"/>
      <c r="I37" s="242">
        <f>ROUND(E37*H37,2)</f>
        <v>0</v>
      </c>
      <c r="J37" s="241"/>
      <c r="K37" s="242">
        <f>ROUND(E37*J37,2)</f>
        <v>0</v>
      </c>
      <c r="L37" s="242">
        <v>21</v>
      </c>
      <c r="M37" s="242">
        <f>G37*(1+L37/100)</f>
        <v>0</v>
      </c>
      <c r="N37" s="242">
        <v>6.0000000000000002E-5</v>
      </c>
      <c r="O37" s="242">
        <f>ROUND(E37*N37,2)</f>
        <v>0</v>
      </c>
      <c r="P37" s="242">
        <v>0</v>
      </c>
      <c r="Q37" s="242">
        <f>ROUND(E37*P37,2)</f>
        <v>0</v>
      </c>
      <c r="R37" s="242"/>
      <c r="S37" s="242" t="s">
        <v>305</v>
      </c>
      <c r="T37" s="243" t="s">
        <v>168</v>
      </c>
      <c r="U37" s="224">
        <v>8.2170000000000007E-2</v>
      </c>
      <c r="V37" s="224">
        <f>ROUND(E37*U37,2)</f>
        <v>0.82</v>
      </c>
      <c r="W37" s="224"/>
      <c r="X37" s="224" t="s">
        <v>190</v>
      </c>
      <c r="Y37" s="215"/>
      <c r="Z37" s="215"/>
      <c r="AA37" s="215"/>
      <c r="AB37" s="215"/>
      <c r="AC37" s="215"/>
      <c r="AD37" s="215"/>
      <c r="AE37" s="215"/>
      <c r="AF37" s="215"/>
      <c r="AG37" s="215" t="s">
        <v>627</v>
      </c>
      <c r="AH37" s="215"/>
      <c r="AI37" s="215"/>
      <c r="AJ37" s="215"/>
      <c r="AK37" s="215"/>
      <c r="AL37" s="215"/>
      <c r="AM37" s="215"/>
      <c r="AN37" s="215"/>
      <c r="AO37" s="215"/>
      <c r="AP37" s="215"/>
      <c r="AQ37" s="215"/>
      <c r="AR37" s="215"/>
      <c r="AS37" s="215"/>
      <c r="AT37" s="215"/>
      <c r="AU37" s="215"/>
      <c r="AV37" s="215"/>
      <c r="AW37" s="215"/>
      <c r="AX37" s="215"/>
      <c r="AY37" s="215"/>
      <c r="AZ37" s="215"/>
      <c r="BA37" s="215"/>
      <c r="BB37" s="215"/>
      <c r="BC37" s="215"/>
      <c r="BD37" s="215"/>
      <c r="BE37" s="215"/>
      <c r="BF37" s="215"/>
      <c r="BG37" s="215"/>
      <c r="BH37" s="215"/>
    </row>
    <row r="38" spans="1:60" outlineLevel="1" x14ac:dyDescent="0.2">
      <c r="A38" s="222"/>
      <c r="B38" s="223"/>
      <c r="C38" s="250" t="s">
        <v>1121</v>
      </c>
      <c r="D38" s="245"/>
      <c r="E38" s="245"/>
      <c r="F38" s="245"/>
      <c r="G38" s="245"/>
      <c r="H38" s="224"/>
      <c r="I38" s="224"/>
      <c r="J38" s="224"/>
      <c r="K38" s="224"/>
      <c r="L38" s="224"/>
      <c r="M38" s="224"/>
      <c r="N38" s="224"/>
      <c r="O38" s="224"/>
      <c r="P38" s="224"/>
      <c r="Q38" s="224"/>
      <c r="R38" s="224"/>
      <c r="S38" s="224"/>
      <c r="T38" s="224"/>
      <c r="U38" s="224"/>
      <c r="V38" s="224"/>
      <c r="W38" s="224"/>
      <c r="X38" s="224"/>
      <c r="Y38" s="215"/>
      <c r="Z38" s="215"/>
      <c r="AA38" s="215"/>
      <c r="AB38" s="215"/>
      <c r="AC38" s="215"/>
      <c r="AD38" s="215"/>
      <c r="AE38" s="215"/>
      <c r="AF38" s="215"/>
      <c r="AG38" s="215" t="s">
        <v>172</v>
      </c>
      <c r="AH38" s="215"/>
      <c r="AI38" s="215"/>
      <c r="AJ38" s="215"/>
      <c r="AK38" s="215"/>
      <c r="AL38" s="215"/>
      <c r="AM38" s="215"/>
      <c r="AN38" s="215"/>
      <c r="AO38" s="215"/>
      <c r="AP38" s="215"/>
      <c r="AQ38" s="215"/>
      <c r="AR38" s="215"/>
      <c r="AS38" s="215"/>
      <c r="AT38" s="215"/>
      <c r="AU38" s="215"/>
      <c r="AV38" s="215"/>
      <c r="AW38" s="215"/>
      <c r="AX38" s="215"/>
      <c r="AY38" s="215"/>
      <c r="AZ38" s="215"/>
      <c r="BA38" s="215"/>
      <c r="BB38" s="215"/>
      <c r="BC38" s="215"/>
      <c r="BD38" s="215"/>
      <c r="BE38" s="215"/>
      <c r="BF38" s="215"/>
      <c r="BG38" s="215"/>
      <c r="BH38" s="215"/>
    </row>
    <row r="39" spans="1:60" outlineLevel="1" x14ac:dyDescent="0.2">
      <c r="A39" s="237">
        <v>12</v>
      </c>
      <c r="B39" s="238" t="s">
        <v>1122</v>
      </c>
      <c r="C39" s="249" t="s">
        <v>1123</v>
      </c>
      <c r="D39" s="239" t="s">
        <v>246</v>
      </c>
      <c r="E39" s="240">
        <v>28</v>
      </c>
      <c r="F39" s="241"/>
      <c r="G39" s="242">
        <f>ROUND(E39*F39,2)</f>
        <v>0</v>
      </c>
      <c r="H39" s="241"/>
      <c r="I39" s="242">
        <f>ROUND(E39*H39,2)</f>
        <v>0</v>
      </c>
      <c r="J39" s="241"/>
      <c r="K39" s="242">
        <f>ROUND(E39*J39,2)</f>
        <v>0</v>
      </c>
      <c r="L39" s="242">
        <v>21</v>
      </c>
      <c r="M39" s="242">
        <f>G39*(1+L39/100)</f>
        <v>0</v>
      </c>
      <c r="N39" s="242">
        <v>2.0000000000000002E-5</v>
      </c>
      <c r="O39" s="242">
        <f>ROUND(E39*N39,2)</f>
        <v>0</v>
      </c>
      <c r="P39" s="242">
        <v>0</v>
      </c>
      <c r="Q39" s="242">
        <f>ROUND(E39*P39,2)</f>
        <v>0</v>
      </c>
      <c r="R39" s="242"/>
      <c r="S39" s="242" t="s">
        <v>167</v>
      </c>
      <c r="T39" s="243" t="s">
        <v>168</v>
      </c>
      <c r="U39" s="224">
        <v>0.14130000000000001</v>
      </c>
      <c r="V39" s="224">
        <f>ROUND(E39*U39,2)</f>
        <v>3.96</v>
      </c>
      <c r="W39" s="224"/>
      <c r="X39" s="224" t="s">
        <v>190</v>
      </c>
      <c r="Y39" s="215"/>
      <c r="Z39" s="215"/>
      <c r="AA39" s="215"/>
      <c r="AB39" s="215"/>
      <c r="AC39" s="215"/>
      <c r="AD39" s="215"/>
      <c r="AE39" s="215"/>
      <c r="AF39" s="215"/>
      <c r="AG39" s="215" t="s">
        <v>627</v>
      </c>
      <c r="AH39" s="215"/>
      <c r="AI39" s="215"/>
      <c r="AJ39" s="215"/>
      <c r="AK39" s="215"/>
      <c r="AL39" s="215"/>
      <c r="AM39" s="215"/>
      <c r="AN39" s="215"/>
      <c r="AO39" s="215"/>
      <c r="AP39" s="215"/>
      <c r="AQ39" s="215"/>
      <c r="AR39" s="215"/>
      <c r="AS39" s="215"/>
      <c r="AT39" s="215"/>
      <c r="AU39" s="215"/>
      <c r="AV39" s="215"/>
      <c r="AW39" s="215"/>
      <c r="AX39" s="215"/>
      <c r="AY39" s="215"/>
      <c r="AZ39" s="215"/>
      <c r="BA39" s="215"/>
      <c r="BB39" s="215"/>
      <c r="BC39" s="215"/>
      <c r="BD39" s="215"/>
      <c r="BE39" s="215"/>
      <c r="BF39" s="215"/>
      <c r="BG39" s="215"/>
      <c r="BH39" s="215"/>
    </row>
    <row r="40" spans="1:60" outlineLevel="1" x14ac:dyDescent="0.2">
      <c r="A40" s="222"/>
      <c r="B40" s="223"/>
      <c r="C40" s="253" t="s">
        <v>1124</v>
      </c>
      <c r="D40" s="228"/>
      <c r="E40" s="229">
        <v>2</v>
      </c>
      <c r="F40" s="224"/>
      <c r="G40" s="224"/>
      <c r="H40" s="224"/>
      <c r="I40" s="224"/>
      <c r="J40" s="224"/>
      <c r="K40" s="224"/>
      <c r="L40" s="224"/>
      <c r="M40" s="224"/>
      <c r="N40" s="224"/>
      <c r="O40" s="224"/>
      <c r="P40" s="224"/>
      <c r="Q40" s="224"/>
      <c r="R40" s="224"/>
      <c r="S40" s="224"/>
      <c r="T40" s="224"/>
      <c r="U40" s="224"/>
      <c r="V40" s="224"/>
      <c r="W40" s="224"/>
      <c r="X40" s="224"/>
      <c r="Y40" s="215"/>
      <c r="Z40" s="215"/>
      <c r="AA40" s="215"/>
      <c r="AB40" s="215"/>
      <c r="AC40" s="215"/>
      <c r="AD40" s="215"/>
      <c r="AE40" s="215"/>
      <c r="AF40" s="215"/>
      <c r="AG40" s="215" t="s">
        <v>176</v>
      </c>
      <c r="AH40" s="215">
        <v>0</v>
      </c>
      <c r="AI40" s="215"/>
      <c r="AJ40" s="215"/>
      <c r="AK40" s="215"/>
      <c r="AL40" s="215"/>
      <c r="AM40" s="215"/>
      <c r="AN40" s="215"/>
      <c r="AO40" s="215"/>
      <c r="AP40" s="215"/>
      <c r="AQ40" s="215"/>
      <c r="AR40" s="215"/>
      <c r="AS40" s="215"/>
      <c r="AT40" s="215"/>
      <c r="AU40" s="215"/>
      <c r="AV40" s="215"/>
      <c r="AW40" s="215"/>
      <c r="AX40" s="215"/>
      <c r="AY40" s="215"/>
      <c r="AZ40" s="215"/>
      <c r="BA40" s="215"/>
      <c r="BB40" s="215"/>
      <c r="BC40" s="215"/>
      <c r="BD40" s="215"/>
      <c r="BE40" s="215"/>
      <c r="BF40" s="215"/>
      <c r="BG40" s="215"/>
      <c r="BH40" s="215"/>
    </row>
    <row r="41" spans="1:60" outlineLevel="1" x14ac:dyDescent="0.2">
      <c r="A41" s="222"/>
      <c r="B41" s="223"/>
      <c r="C41" s="253" t="s">
        <v>1125</v>
      </c>
      <c r="D41" s="228"/>
      <c r="E41" s="229">
        <v>4</v>
      </c>
      <c r="F41" s="224"/>
      <c r="G41" s="224"/>
      <c r="H41" s="224"/>
      <c r="I41" s="224"/>
      <c r="J41" s="224"/>
      <c r="K41" s="224"/>
      <c r="L41" s="224"/>
      <c r="M41" s="224"/>
      <c r="N41" s="224"/>
      <c r="O41" s="224"/>
      <c r="P41" s="224"/>
      <c r="Q41" s="224"/>
      <c r="R41" s="224"/>
      <c r="S41" s="224"/>
      <c r="T41" s="224"/>
      <c r="U41" s="224"/>
      <c r="V41" s="224"/>
      <c r="W41" s="224"/>
      <c r="X41" s="224"/>
      <c r="Y41" s="215"/>
      <c r="Z41" s="215"/>
      <c r="AA41" s="215"/>
      <c r="AB41" s="215"/>
      <c r="AC41" s="215"/>
      <c r="AD41" s="215"/>
      <c r="AE41" s="215"/>
      <c r="AF41" s="215"/>
      <c r="AG41" s="215" t="s">
        <v>176</v>
      </c>
      <c r="AH41" s="215">
        <v>0</v>
      </c>
      <c r="AI41" s="215"/>
      <c r="AJ41" s="215"/>
      <c r="AK41" s="215"/>
      <c r="AL41" s="215"/>
      <c r="AM41" s="215"/>
      <c r="AN41" s="215"/>
      <c r="AO41" s="215"/>
      <c r="AP41" s="215"/>
      <c r="AQ41" s="215"/>
      <c r="AR41" s="215"/>
      <c r="AS41" s="215"/>
      <c r="AT41" s="215"/>
      <c r="AU41" s="215"/>
      <c r="AV41" s="215"/>
      <c r="AW41" s="215"/>
      <c r="AX41" s="215"/>
      <c r="AY41" s="215"/>
      <c r="AZ41" s="215"/>
      <c r="BA41" s="215"/>
      <c r="BB41" s="215"/>
      <c r="BC41" s="215"/>
      <c r="BD41" s="215"/>
      <c r="BE41" s="215"/>
      <c r="BF41" s="215"/>
      <c r="BG41" s="215"/>
      <c r="BH41" s="215"/>
    </row>
    <row r="42" spans="1:60" outlineLevel="1" x14ac:dyDescent="0.2">
      <c r="A42" s="222"/>
      <c r="B42" s="223"/>
      <c r="C42" s="253" t="s">
        <v>1126</v>
      </c>
      <c r="D42" s="228"/>
      <c r="E42" s="229">
        <v>2</v>
      </c>
      <c r="F42" s="224"/>
      <c r="G42" s="224"/>
      <c r="H42" s="224"/>
      <c r="I42" s="224"/>
      <c r="J42" s="224"/>
      <c r="K42" s="224"/>
      <c r="L42" s="224"/>
      <c r="M42" s="224"/>
      <c r="N42" s="224"/>
      <c r="O42" s="224"/>
      <c r="P42" s="224"/>
      <c r="Q42" s="224"/>
      <c r="R42" s="224"/>
      <c r="S42" s="224"/>
      <c r="T42" s="224"/>
      <c r="U42" s="224"/>
      <c r="V42" s="224"/>
      <c r="W42" s="224"/>
      <c r="X42" s="224"/>
      <c r="Y42" s="215"/>
      <c r="Z42" s="215"/>
      <c r="AA42" s="215"/>
      <c r="AB42" s="215"/>
      <c r="AC42" s="215"/>
      <c r="AD42" s="215"/>
      <c r="AE42" s="215"/>
      <c r="AF42" s="215"/>
      <c r="AG42" s="215" t="s">
        <v>176</v>
      </c>
      <c r="AH42" s="215">
        <v>0</v>
      </c>
      <c r="AI42" s="215"/>
      <c r="AJ42" s="215"/>
      <c r="AK42" s="215"/>
      <c r="AL42" s="215"/>
      <c r="AM42" s="215"/>
      <c r="AN42" s="215"/>
      <c r="AO42" s="215"/>
      <c r="AP42" s="215"/>
      <c r="AQ42" s="215"/>
      <c r="AR42" s="215"/>
      <c r="AS42" s="215"/>
      <c r="AT42" s="215"/>
      <c r="AU42" s="215"/>
      <c r="AV42" s="215"/>
      <c r="AW42" s="215"/>
      <c r="AX42" s="215"/>
      <c r="AY42" s="215"/>
      <c r="AZ42" s="215"/>
      <c r="BA42" s="215"/>
      <c r="BB42" s="215"/>
      <c r="BC42" s="215"/>
      <c r="BD42" s="215"/>
      <c r="BE42" s="215"/>
      <c r="BF42" s="215"/>
      <c r="BG42" s="215"/>
      <c r="BH42" s="215"/>
    </row>
    <row r="43" spans="1:60" outlineLevel="1" x14ac:dyDescent="0.2">
      <c r="A43" s="222"/>
      <c r="B43" s="223"/>
      <c r="C43" s="253" t="s">
        <v>1127</v>
      </c>
      <c r="D43" s="228"/>
      <c r="E43" s="229">
        <v>6</v>
      </c>
      <c r="F43" s="224"/>
      <c r="G43" s="224"/>
      <c r="H43" s="224"/>
      <c r="I43" s="224"/>
      <c r="J43" s="224"/>
      <c r="K43" s="224"/>
      <c r="L43" s="224"/>
      <c r="M43" s="224"/>
      <c r="N43" s="224"/>
      <c r="O43" s="224"/>
      <c r="P43" s="224"/>
      <c r="Q43" s="224"/>
      <c r="R43" s="224"/>
      <c r="S43" s="224"/>
      <c r="T43" s="224"/>
      <c r="U43" s="224"/>
      <c r="V43" s="224"/>
      <c r="W43" s="224"/>
      <c r="X43" s="224"/>
      <c r="Y43" s="215"/>
      <c r="Z43" s="215"/>
      <c r="AA43" s="215"/>
      <c r="AB43" s="215"/>
      <c r="AC43" s="215"/>
      <c r="AD43" s="215"/>
      <c r="AE43" s="215"/>
      <c r="AF43" s="215"/>
      <c r="AG43" s="215" t="s">
        <v>176</v>
      </c>
      <c r="AH43" s="215">
        <v>0</v>
      </c>
      <c r="AI43" s="215"/>
      <c r="AJ43" s="215"/>
      <c r="AK43" s="215"/>
      <c r="AL43" s="215"/>
      <c r="AM43" s="215"/>
      <c r="AN43" s="215"/>
      <c r="AO43" s="215"/>
      <c r="AP43" s="215"/>
      <c r="AQ43" s="215"/>
      <c r="AR43" s="215"/>
      <c r="AS43" s="215"/>
      <c r="AT43" s="215"/>
      <c r="AU43" s="215"/>
      <c r="AV43" s="215"/>
      <c r="AW43" s="215"/>
      <c r="AX43" s="215"/>
      <c r="AY43" s="215"/>
      <c r="AZ43" s="215"/>
      <c r="BA43" s="215"/>
      <c r="BB43" s="215"/>
      <c r="BC43" s="215"/>
      <c r="BD43" s="215"/>
      <c r="BE43" s="215"/>
      <c r="BF43" s="215"/>
      <c r="BG43" s="215"/>
      <c r="BH43" s="215"/>
    </row>
    <row r="44" spans="1:60" outlineLevel="1" x14ac:dyDescent="0.2">
      <c r="A44" s="222"/>
      <c r="B44" s="223"/>
      <c r="C44" s="253" t="s">
        <v>1128</v>
      </c>
      <c r="D44" s="228"/>
      <c r="E44" s="229">
        <v>3</v>
      </c>
      <c r="F44" s="224"/>
      <c r="G44" s="224"/>
      <c r="H44" s="224"/>
      <c r="I44" s="224"/>
      <c r="J44" s="224"/>
      <c r="K44" s="224"/>
      <c r="L44" s="224"/>
      <c r="M44" s="224"/>
      <c r="N44" s="224"/>
      <c r="O44" s="224"/>
      <c r="P44" s="224"/>
      <c r="Q44" s="224"/>
      <c r="R44" s="224"/>
      <c r="S44" s="224"/>
      <c r="T44" s="224"/>
      <c r="U44" s="224"/>
      <c r="V44" s="224"/>
      <c r="W44" s="224"/>
      <c r="X44" s="224"/>
      <c r="Y44" s="215"/>
      <c r="Z44" s="215"/>
      <c r="AA44" s="215"/>
      <c r="AB44" s="215"/>
      <c r="AC44" s="215"/>
      <c r="AD44" s="215"/>
      <c r="AE44" s="215"/>
      <c r="AF44" s="215"/>
      <c r="AG44" s="215" t="s">
        <v>176</v>
      </c>
      <c r="AH44" s="215">
        <v>0</v>
      </c>
      <c r="AI44" s="215"/>
      <c r="AJ44" s="215"/>
      <c r="AK44" s="215"/>
      <c r="AL44" s="215"/>
      <c r="AM44" s="215"/>
      <c r="AN44" s="215"/>
      <c r="AO44" s="215"/>
      <c r="AP44" s="215"/>
      <c r="AQ44" s="215"/>
      <c r="AR44" s="215"/>
      <c r="AS44" s="215"/>
      <c r="AT44" s="215"/>
      <c r="AU44" s="215"/>
      <c r="AV44" s="215"/>
      <c r="AW44" s="215"/>
      <c r="AX44" s="215"/>
      <c r="AY44" s="215"/>
      <c r="AZ44" s="215"/>
      <c r="BA44" s="215"/>
      <c r="BB44" s="215"/>
      <c r="BC44" s="215"/>
      <c r="BD44" s="215"/>
      <c r="BE44" s="215"/>
      <c r="BF44" s="215"/>
      <c r="BG44" s="215"/>
      <c r="BH44" s="215"/>
    </row>
    <row r="45" spans="1:60" outlineLevel="1" x14ac:dyDescent="0.2">
      <c r="A45" s="222"/>
      <c r="B45" s="223"/>
      <c r="C45" s="253" t="s">
        <v>1129</v>
      </c>
      <c r="D45" s="228"/>
      <c r="E45" s="229">
        <v>6</v>
      </c>
      <c r="F45" s="224"/>
      <c r="G45" s="224"/>
      <c r="H45" s="224"/>
      <c r="I45" s="224"/>
      <c r="J45" s="224"/>
      <c r="K45" s="224"/>
      <c r="L45" s="224"/>
      <c r="M45" s="224"/>
      <c r="N45" s="224"/>
      <c r="O45" s="224"/>
      <c r="P45" s="224"/>
      <c r="Q45" s="224"/>
      <c r="R45" s="224"/>
      <c r="S45" s="224"/>
      <c r="T45" s="224"/>
      <c r="U45" s="224"/>
      <c r="V45" s="224"/>
      <c r="W45" s="224"/>
      <c r="X45" s="224"/>
      <c r="Y45" s="215"/>
      <c r="Z45" s="215"/>
      <c r="AA45" s="215"/>
      <c r="AB45" s="215"/>
      <c r="AC45" s="215"/>
      <c r="AD45" s="215"/>
      <c r="AE45" s="215"/>
      <c r="AF45" s="215"/>
      <c r="AG45" s="215" t="s">
        <v>176</v>
      </c>
      <c r="AH45" s="215">
        <v>0</v>
      </c>
      <c r="AI45" s="215"/>
      <c r="AJ45" s="215"/>
      <c r="AK45" s="215"/>
      <c r="AL45" s="215"/>
      <c r="AM45" s="215"/>
      <c r="AN45" s="215"/>
      <c r="AO45" s="215"/>
      <c r="AP45" s="215"/>
      <c r="AQ45" s="215"/>
      <c r="AR45" s="215"/>
      <c r="AS45" s="215"/>
      <c r="AT45" s="215"/>
      <c r="AU45" s="215"/>
      <c r="AV45" s="215"/>
      <c r="AW45" s="215"/>
      <c r="AX45" s="215"/>
      <c r="AY45" s="215"/>
      <c r="AZ45" s="215"/>
      <c r="BA45" s="215"/>
      <c r="BB45" s="215"/>
      <c r="BC45" s="215"/>
      <c r="BD45" s="215"/>
      <c r="BE45" s="215"/>
      <c r="BF45" s="215"/>
      <c r="BG45" s="215"/>
      <c r="BH45" s="215"/>
    </row>
    <row r="46" spans="1:60" outlineLevel="1" x14ac:dyDescent="0.2">
      <c r="A46" s="222"/>
      <c r="B46" s="223"/>
      <c r="C46" s="253" t="s">
        <v>1130</v>
      </c>
      <c r="D46" s="228"/>
      <c r="E46" s="229">
        <v>5</v>
      </c>
      <c r="F46" s="224"/>
      <c r="G46" s="224"/>
      <c r="H46" s="224"/>
      <c r="I46" s="224"/>
      <c r="J46" s="224"/>
      <c r="K46" s="224"/>
      <c r="L46" s="224"/>
      <c r="M46" s="224"/>
      <c r="N46" s="224"/>
      <c r="O46" s="224"/>
      <c r="P46" s="224"/>
      <c r="Q46" s="224"/>
      <c r="R46" s="224"/>
      <c r="S46" s="224"/>
      <c r="T46" s="224"/>
      <c r="U46" s="224"/>
      <c r="V46" s="224"/>
      <c r="W46" s="224"/>
      <c r="X46" s="224"/>
      <c r="Y46" s="215"/>
      <c r="Z46" s="215"/>
      <c r="AA46" s="215"/>
      <c r="AB46" s="215"/>
      <c r="AC46" s="215"/>
      <c r="AD46" s="215"/>
      <c r="AE46" s="215"/>
      <c r="AF46" s="215"/>
      <c r="AG46" s="215" t="s">
        <v>176</v>
      </c>
      <c r="AH46" s="215">
        <v>0</v>
      </c>
      <c r="AI46" s="215"/>
      <c r="AJ46" s="215"/>
      <c r="AK46" s="215"/>
      <c r="AL46" s="215"/>
      <c r="AM46" s="215"/>
      <c r="AN46" s="215"/>
      <c r="AO46" s="215"/>
      <c r="AP46" s="215"/>
      <c r="AQ46" s="215"/>
      <c r="AR46" s="215"/>
      <c r="AS46" s="215"/>
      <c r="AT46" s="215"/>
      <c r="AU46" s="215"/>
      <c r="AV46" s="215"/>
      <c r="AW46" s="215"/>
      <c r="AX46" s="215"/>
      <c r="AY46" s="215"/>
      <c r="AZ46" s="215"/>
      <c r="BA46" s="215"/>
      <c r="BB46" s="215"/>
      <c r="BC46" s="215"/>
      <c r="BD46" s="215"/>
      <c r="BE46" s="215"/>
      <c r="BF46" s="215"/>
      <c r="BG46" s="215"/>
      <c r="BH46" s="215"/>
    </row>
    <row r="47" spans="1:60" outlineLevel="1" x14ac:dyDescent="0.2">
      <c r="A47" s="237">
        <v>13</v>
      </c>
      <c r="B47" s="238" t="s">
        <v>1131</v>
      </c>
      <c r="C47" s="249" t="s">
        <v>1132</v>
      </c>
      <c r="D47" s="239" t="s">
        <v>246</v>
      </c>
      <c r="E47" s="240">
        <v>27</v>
      </c>
      <c r="F47" s="241"/>
      <c r="G47" s="242">
        <f>ROUND(E47*F47,2)</f>
        <v>0</v>
      </c>
      <c r="H47" s="241"/>
      <c r="I47" s="242">
        <f>ROUND(E47*H47,2)</f>
        <v>0</v>
      </c>
      <c r="J47" s="241"/>
      <c r="K47" s="242">
        <f>ROUND(E47*J47,2)</f>
        <v>0</v>
      </c>
      <c r="L47" s="242">
        <v>21</v>
      </c>
      <c r="M47" s="242">
        <f>G47*(1+L47/100)</f>
        <v>0</v>
      </c>
      <c r="N47" s="242">
        <v>0</v>
      </c>
      <c r="O47" s="242">
        <f>ROUND(E47*N47,2)</f>
        <v>0</v>
      </c>
      <c r="P47" s="242">
        <v>0</v>
      </c>
      <c r="Q47" s="242">
        <f>ROUND(E47*P47,2)</f>
        <v>0</v>
      </c>
      <c r="R47" s="242"/>
      <c r="S47" s="242" t="s">
        <v>167</v>
      </c>
      <c r="T47" s="243" t="s">
        <v>168</v>
      </c>
      <c r="U47" s="224">
        <v>5.0500000000000003E-2</v>
      </c>
      <c r="V47" s="224">
        <f>ROUND(E47*U47,2)</f>
        <v>1.36</v>
      </c>
      <c r="W47" s="224"/>
      <c r="X47" s="224" t="s">
        <v>190</v>
      </c>
      <c r="Y47" s="215"/>
      <c r="Z47" s="215"/>
      <c r="AA47" s="215"/>
      <c r="AB47" s="215"/>
      <c r="AC47" s="215"/>
      <c r="AD47" s="215"/>
      <c r="AE47" s="215"/>
      <c r="AF47" s="215"/>
      <c r="AG47" s="215" t="s">
        <v>627</v>
      </c>
      <c r="AH47" s="215"/>
      <c r="AI47" s="215"/>
      <c r="AJ47" s="215"/>
      <c r="AK47" s="215"/>
      <c r="AL47" s="215"/>
      <c r="AM47" s="215"/>
      <c r="AN47" s="215"/>
      <c r="AO47" s="215"/>
      <c r="AP47" s="215"/>
      <c r="AQ47" s="215"/>
      <c r="AR47" s="215"/>
      <c r="AS47" s="215"/>
      <c r="AT47" s="215"/>
      <c r="AU47" s="215"/>
      <c r="AV47" s="215"/>
      <c r="AW47" s="215"/>
      <c r="AX47" s="215"/>
      <c r="AY47" s="215"/>
      <c r="AZ47" s="215"/>
      <c r="BA47" s="215"/>
      <c r="BB47" s="215"/>
      <c r="BC47" s="215"/>
      <c r="BD47" s="215"/>
      <c r="BE47" s="215"/>
      <c r="BF47" s="215"/>
      <c r="BG47" s="215"/>
      <c r="BH47" s="215"/>
    </row>
    <row r="48" spans="1:60" outlineLevel="1" x14ac:dyDescent="0.2">
      <c r="A48" s="222"/>
      <c r="B48" s="223"/>
      <c r="C48" s="253" t="s">
        <v>1133</v>
      </c>
      <c r="D48" s="228"/>
      <c r="E48" s="229">
        <v>9</v>
      </c>
      <c r="F48" s="224"/>
      <c r="G48" s="224"/>
      <c r="H48" s="224"/>
      <c r="I48" s="224"/>
      <c r="J48" s="224"/>
      <c r="K48" s="224"/>
      <c r="L48" s="224"/>
      <c r="M48" s="224"/>
      <c r="N48" s="224"/>
      <c r="O48" s="224"/>
      <c r="P48" s="224"/>
      <c r="Q48" s="224"/>
      <c r="R48" s="224"/>
      <c r="S48" s="224"/>
      <c r="T48" s="224"/>
      <c r="U48" s="224"/>
      <c r="V48" s="224"/>
      <c r="W48" s="224"/>
      <c r="X48" s="224"/>
      <c r="Y48" s="215"/>
      <c r="Z48" s="215"/>
      <c r="AA48" s="215"/>
      <c r="AB48" s="215"/>
      <c r="AC48" s="215"/>
      <c r="AD48" s="215"/>
      <c r="AE48" s="215"/>
      <c r="AF48" s="215"/>
      <c r="AG48" s="215" t="s">
        <v>176</v>
      </c>
      <c r="AH48" s="215">
        <v>0</v>
      </c>
      <c r="AI48" s="215"/>
      <c r="AJ48" s="215"/>
      <c r="AK48" s="215"/>
      <c r="AL48" s="215"/>
      <c r="AM48" s="215"/>
      <c r="AN48" s="215"/>
      <c r="AO48" s="215"/>
      <c r="AP48" s="215"/>
      <c r="AQ48" s="215"/>
      <c r="AR48" s="215"/>
      <c r="AS48" s="215"/>
      <c r="AT48" s="215"/>
      <c r="AU48" s="215"/>
      <c r="AV48" s="215"/>
      <c r="AW48" s="215"/>
      <c r="AX48" s="215"/>
      <c r="AY48" s="215"/>
      <c r="AZ48" s="215"/>
      <c r="BA48" s="215"/>
      <c r="BB48" s="215"/>
      <c r="BC48" s="215"/>
      <c r="BD48" s="215"/>
      <c r="BE48" s="215"/>
      <c r="BF48" s="215"/>
      <c r="BG48" s="215"/>
      <c r="BH48" s="215"/>
    </row>
    <row r="49" spans="1:60" outlineLevel="1" x14ac:dyDescent="0.2">
      <c r="A49" s="222"/>
      <c r="B49" s="223"/>
      <c r="C49" s="253" t="s">
        <v>1134</v>
      </c>
      <c r="D49" s="228"/>
      <c r="E49" s="229">
        <v>18</v>
      </c>
      <c r="F49" s="224"/>
      <c r="G49" s="224"/>
      <c r="H49" s="224"/>
      <c r="I49" s="224"/>
      <c r="J49" s="224"/>
      <c r="K49" s="224"/>
      <c r="L49" s="224"/>
      <c r="M49" s="224"/>
      <c r="N49" s="224"/>
      <c r="O49" s="224"/>
      <c r="P49" s="224"/>
      <c r="Q49" s="224"/>
      <c r="R49" s="224"/>
      <c r="S49" s="224"/>
      <c r="T49" s="224"/>
      <c r="U49" s="224"/>
      <c r="V49" s="224"/>
      <c r="W49" s="224"/>
      <c r="X49" s="224"/>
      <c r="Y49" s="215"/>
      <c r="Z49" s="215"/>
      <c r="AA49" s="215"/>
      <c r="AB49" s="215"/>
      <c r="AC49" s="215"/>
      <c r="AD49" s="215"/>
      <c r="AE49" s="215"/>
      <c r="AF49" s="215"/>
      <c r="AG49" s="215" t="s">
        <v>176</v>
      </c>
      <c r="AH49" s="215">
        <v>0</v>
      </c>
      <c r="AI49" s="215"/>
      <c r="AJ49" s="215"/>
      <c r="AK49" s="215"/>
      <c r="AL49" s="215"/>
      <c r="AM49" s="215"/>
      <c r="AN49" s="215"/>
      <c r="AO49" s="215"/>
      <c r="AP49" s="215"/>
      <c r="AQ49" s="215"/>
      <c r="AR49" s="215"/>
      <c r="AS49" s="215"/>
      <c r="AT49" s="215"/>
      <c r="AU49" s="215"/>
      <c r="AV49" s="215"/>
      <c r="AW49" s="215"/>
      <c r="AX49" s="215"/>
      <c r="AY49" s="215"/>
      <c r="AZ49" s="215"/>
      <c r="BA49" s="215"/>
      <c r="BB49" s="215"/>
      <c r="BC49" s="215"/>
      <c r="BD49" s="215"/>
      <c r="BE49" s="215"/>
      <c r="BF49" s="215"/>
      <c r="BG49" s="215"/>
      <c r="BH49" s="215"/>
    </row>
    <row r="50" spans="1:60" outlineLevel="1" x14ac:dyDescent="0.2">
      <c r="A50" s="237">
        <v>14</v>
      </c>
      <c r="B50" s="238" t="s">
        <v>1135</v>
      </c>
      <c r="C50" s="249" t="s">
        <v>1136</v>
      </c>
      <c r="D50" s="239" t="s">
        <v>246</v>
      </c>
      <c r="E50" s="240">
        <v>16</v>
      </c>
      <c r="F50" s="241"/>
      <c r="G50" s="242">
        <f>ROUND(E50*F50,2)</f>
        <v>0</v>
      </c>
      <c r="H50" s="241"/>
      <c r="I50" s="242">
        <f>ROUND(E50*H50,2)</f>
        <v>0</v>
      </c>
      <c r="J50" s="241"/>
      <c r="K50" s="242">
        <f>ROUND(E50*J50,2)</f>
        <v>0</v>
      </c>
      <c r="L50" s="242">
        <v>21</v>
      </c>
      <c r="M50" s="242">
        <f>G50*(1+L50/100)</f>
        <v>0</v>
      </c>
      <c r="N50" s="242">
        <v>0</v>
      </c>
      <c r="O50" s="242">
        <f>ROUND(E50*N50,2)</f>
        <v>0</v>
      </c>
      <c r="P50" s="242">
        <v>0</v>
      </c>
      <c r="Q50" s="242">
        <f>ROUND(E50*P50,2)</f>
        <v>0</v>
      </c>
      <c r="R50" s="242"/>
      <c r="S50" s="242" t="s">
        <v>167</v>
      </c>
      <c r="T50" s="243" t="s">
        <v>168</v>
      </c>
      <c r="U50" s="224">
        <v>0.06</v>
      </c>
      <c r="V50" s="224">
        <f>ROUND(E50*U50,2)</f>
        <v>0.96</v>
      </c>
      <c r="W50" s="224"/>
      <c r="X50" s="224" t="s">
        <v>190</v>
      </c>
      <c r="Y50" s="215"/>
      <c r="Z50" s="215"/>
      <c r="AA50" s="215"/>
      <c r="AB50" s="215"/>
      <c r="AC50" s="215"/>
      <c r="AD50" s="215"/>
      <c r="AE50" s="215"/>
      <c r="AF50" s="215"/>
      <c r="AG50" s="215" t="s">
        <v>627</v>
      </c>
      <c r="AH50" s="215"/>
      <c r="AI50" s="215"/>
      <c r="AJ50" s="215"/>
      <c r="AK50" s="215"/>
      <c r="AL50" s="215"/>
      <c r="AM50" s="215"/>
      <c r="AN50" s="215"/>
      <c r="AO50" s="215"/>
      <c r="AP50" s="215"/>
      <c r="AQ50" s="215"/>
      <c r="AR50" s="215"/>
      <c r="AS50" s="215"/>
      <c r="AT50" s="215"/>
      <c r="AU50" s="215"/>
      <c r="AV50" s="215"/>
      <c r="AW50" s="215"/>
      <c r="AX50" s="215"/>
      <c r="AY50" s="215"/>
      <c r="AZ50" s="215"/>
      <c r="BA50" s="215"/>
      <c r="BB50" s="215"/>
      <c r="BC50" s="215"/>
      <c r="BD50" s="215"/>
      <c r="BE50" s="215"/>
      <c r="BF50" s="215"/>
      <c r="BG50" s="215"/>
      <c r="BH50" s="215"/>
    </row>
    <row r="51" spans="1:60" outlineLevel="1" x14ac:dyDescent="0.2">
      <c r="A51" s="222"/>
      <c r="B51" s="223"/>
      <c r="C51" s="253" t="s">
        <v>1137</v>
      </c>
      <c r="D51" s="228"/>
      <c r="E51" s="229">
        <v>10</v>
      </c>
      <c r="F51" s="224"/>
      <c r="G51" s="224"/>
      <c r="H51" s="224"/>
      <c r="I51" s="224"/>
      <c r="J51" s="224"/>
      <c r="K51" s="224"/>
      <c r="L51" s="224"/>
      <c r="M51" s="224"/>
      <c r="N51" s="224"/>
      <c r="O51" s="224"/>
      <c r="P51" s="224"/>
      <c r="Q51" s="224"/>
      <c r="R51" s="224"/>
      <c r="S51" s="224"/>
      <c r="T51" s="224"/>
      <c r="U51" s="224"/>
      <c r="V51" s="224"/>
      <c r="W51" s="224"/>
      <c r="X51" s="224"/>
      <c r="Y51" s="215"/>
      <c r="Z51" s="215"/>
      <c r="AA51" s="215"/>
      <c r="AB51" s="215"/>
      <c r="AC51" s="215"/>
      <c r="AD51" s="215"/>
      <c r="AE51" s="215"/>
      <c r="AF51" s="215"/>
      <c r="AG51" s="215" t="s">
        <v>176</v>
      </c>
      <c r="AH51" s="215">
        <v>0</v>
      </c>
      <c r="AI51" s="215"/>
      <c r="AJ51" s="215"/>
      <c r="AK51" s="215"/>
      <c r="AL51" s="215"/>
      <c r="AM51" s="215"/>
      <c r="AN51" s="215"/>
      <c r="AO51" s="215"/>
      <c r="AP51" s="215"/>
      <c r="AQ51" s="215"/>
      <c r="AR51" s="215"/>
      <c r="AS51" s="215"/>
      <c r="AT51" s="215"/>
      <c r="AU51" s="215"/>
      <c r="AV51" s="215"/>
      <c r="AW51" s="215"/>
      <c r="AX51" s="215"/>
      <c r="AY51" s="215"/>
      <c r="AZ51" s="215"/>
      <c r="BA51" s="215"/>
      <c r="BB51" s="215"/>
      <c r="BC51" s="215"/>
      <c r="BD51" s="215"/>
      <c r="BE51" s="215"/>
      <c r="BF51" s="215"/>
      <c r="BG51" s="215"/>
      <c r="BH51" s="215"/>
    </row>
    <row r="52" spans="1:60" outlineLevel="1" x14ac:dyDescent="0.2">
      <c r="A52" s="222"/>
      <c r="B52" s="223"/>
      <c r="C52" s="253" t="s">
        <v>1138</v>
      </c>
      <c r="D52" s="228"/>
      <c r="E52" s="229">
        <v>6</v>
      </c>
      <c r="F52" s="224"/>
      <c r="G52" s="224"/>
      <c r="H52" s="224"/>
      <c r="I52" s="224"/>
      <c r="J52" s="224"/>
      <c r="K52" s="224"/>
      <c r="L52" s="224"/>
      <c r="M52" s="224"/>
      <c r="N52" s="224"/>
      <c r="O52" s="224"/>
      <c r="P52" s="224"/>
      <c r="Q52" s="224"/>
      <c r="R52" s="224"/>
      <c r="S52" s="224"/>
      <c r="T52" s="224"/>
      <c r="U52" s="224"/>
      <c r="V52" s="224"/>
      <c r="W52" s="224"/>
      <c r="X52" s="224"/>
      <c r="Y52" s="215"/>
      <c r="Z52" s="215"/>
      <c r="AA52" s="215"/>
      <c r="AB52" s="215"/>
      <c r="AC52" s="215"/>
      <c r="AD52" s="215"/>
      <c r="AE52" s="215"/>
      <c r="AF52" s="215"/>
      <c r="AG52" s="215" t="s">
        <v>176</v>
      </c>
      <c r="AH52" s="215">
        <v>0</v>
      </c>
      <c r="AI52" s="215"/>
      <c r="AJ52" s="215"/>
      <c r="AK52" s="215"/>
      <c r="AL52" s="215"/>
      <c r="AM52" s="215"/>
      <c r="AN52" s="215"/>
      <c r="AO52" s="215"/>
      <c r="AP52" s="215"/>
      <c r="AQ52" s="215"/>
      <c r="AR52" s="215"/>
      <c r="AS52" s="215"/>
      <c r="AT52" s="215"/>
      <c r="AU52" s="215"/>
      <c r="AV52" s="215"/>
      <c r="AW52" s="215"/>
      <c r="AX52" s="215"/>
      <c r="AY52" s="215"/>
      <c r="AZ52" s="215"/>
      <c r="BA52" s="215"/>
      <c r="BB52" s="215"/>
      <c r="BC52" s="215"/>
      <c r="BD52" s="215"/>
      <c r="BE52" s="215"/>
      <c r="BF52" s="215"/>
      <c r="BG52" s="215"/>
      <c r="BH52" s="215"/>
    </row>
    <row r="53" spans="1:60" outlineLevel="1" x14ac:dyDescent="0.2">
      <c r="A53" s="237">
        <v>15</v>
      </c>
      <c r="B53" s="238" t="s">
        <v>1139</v>
      </c>
      <c r="C53" s="249" t="s">
        <v>1140</v>
      </c>
      <c r="D53" s="239" t="s">
        <v>246</v>
      </c>
      <c r="E53" s="240">
        <v>4</v>
      </c>
      <c r="F53" s="241"/>
      <c r="G53" s="242">
        <f>ROUND(E53*F53,2)</f>
        <v>0</v>
      </c>
      <c r="H53" s="241"/>
      <c r="I53" s="242">
        <f>ROUND(E53*H53,2)</f>
        <v>0</v>
      </c>
      <c r="J53" s="241"/>
      <c r="K53" s="242">
        <f>ROUND(E53*J53,2)</f>
        <v>0</v>
      </c>
      <c r="L53" s="242">
        <v>21</v>
      </c>
      <c r="M53" s="242">
        <f>G53*(1+L53/100)</f>
        <v>0</v>
      </c>
      <c r="N53" s="242">
        <v>0</v>
      </c>
      <c r="O53" s="242">
        <f>ROUND(E53*N53,2)</f>
        <v>0</v>
      </c>
      <c r="P53" s="242">
        <v>0</v>
      </c>
      <c r="Q53" s="242">
        <f>ROUND(E53*P53,2)</f>
        <v>0</v>
      </c>
      <c r="R53" s="242"/>
      <c r="S53" s="242" t="s">
        <v>167</v>
      </c>
      <c r="T53" s="243" t="s">
        <v>168</v>
      </c>
      <c r="U53" s="224">
        <v>8.2170000000000007E-2</v>
      </c>
      <c r="V53" s="224">
        <f>ROUND(E53*U53,2)</f>
        <v>0.33</v>
      </c>
      <c r="W53" s="224"/>
      <c r="X53" s="224" t="s">
        <v>190</v>
      </c>
      <c r="Y53" s="215"/>
      <c r="Z53" s="215"/>
      <c r="AA53" s="215"/>
      <c r="AB53" s="215"/>
      <c r="AC53" s="215"/>
      <c r="AD53" s="215"/>
      <c r="AE53" s="215"/>
      <c r="AF53" s="215"/>
      <c r="AG53" s="215" t="s">
        <v>627</v>
      </c>
      <c r="AH53" s="215"/>
      <c r="AI53" s="215"/>
      <c r="AJ53" s="215"/>
      <c r="AK53" s="215"/>
      <c r="AL53" s="215"/>
      <c r="AM53" s="215"/>
      <c r="AN53" s="215"/>
      <c r="AO53" s="215"/>
      <c r="AP53" s="215"/>
      <c r="AQ53" s="215"/>
      <c r="AR53" s="215"/>
      <c r="AS53" s="215"/>
      <c r="AT53" s="215"/>
      <c r="AU53" s="215"/>
      <c r="AV53" s="215"/>
      <c r="AW53" s="215"/>
      <c r="AX53" s="215"/>
      <c r="AY53" s="215"/>
      <c r="AZ53" s="215"/>
      <c r="BA53" s="215"/>
      <c r="BB53" s="215"/>
      <c r="BC53" s="215"/>
      <c r="BD53" s="215"/>
      <c r="BE53" s="215"/>
      <c r="BF53" s="215"/>
      <c r="BG53" s="215"/>
      <c r="BH53" s="215"/>
    </row>
    <row r="54" spans="1:60" outlineLevel="1" x14ac:dyDescent="0.2">
      <c r="A54" s="222"/>
      <c r="B54" s="223"/>
      <c r="C54" s="250" t="s">
        <v>1141</v>
      </c>
      <c r="D54" s="245"/>
      <c r="E54" s="245"/>
      <c r="F54" s="245"/>
      <c r="G54" s="245"/>
      <c r="H54" s="224"/>
      <c r="I54" s="224"/>
      <c r="J54" s="224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15"/>
      <c r="Z54" s="215"/>
      <c r="AA54" s="215"/>
      <c r="AB54" s="215"/>
      <c r="AC54" s="215"/>
      <c r="AD54" s="215"/>
      <c r="AE54" s="215"/>
      <c r="AF54" s="215"/>
      <c r="AG54" s="215" t="s">
        <v>172</v>
      </c>
      <c r="AH54" s="215"/>
      <c r="AI54" s="215"/>
      <c r="AJ54" s="215"/>
      <c r="AK54" s="215"/>
      <c r="AL54" s="215"/>
      <c r="AM54" s="215"/>
      <c r="AN54" s="215"/>
      <c r="AO54" s="215"/>
      <c r="AP54" s="215"/>
      <c r="AQ54" s="215"/>
      <c r="AR54" s="215"/>
      <c r="AS54" s="215"/>
      <c r="AT54" s="215"/>
      <c r="AU54" s="215"/>
      <c r="AV54" s="215"/>
      <c r="AW54" s="215"/>
      <c r="AX54" s="215"/>
      <c r="AY54" s="215"/>
      <c r="AZ54" s="215"/>
      <c r="BA54" s="215"/>
      <c r="BB54" s="215"/>
      <c r="BC54" s="215"/>
      <c r="BD54" s="215"/>
      <c r="BE54" s="215"/>
      <c r="BF54" s="215"/>
      <c r="BG54" s="215"/>
      <c r="BH54" s="215"/>
    </row>
    <row r="55" spans="1:60" ht="22.5" outlineLevel="1" x14ac:dyDescent="0.2">
      <c r="A55" s="257">
        <v>16</v>
      </c>
      <c r="B55" s="258" t="s">
        <v>1142</v>
      </c>
      <c r="C55" s="264" t="s">
        <v>1143</v>
      </c>
      <c r="D55" s="259" t="s">
        <v>246</v>
      </c>
      <c r="E55" s="260">
        <v>4</v>
      </c>
      <c r="F55" s="261"/>
      <c r="G55" s="262">
        <f>ROUND(E55*F55,2)</f>
        <v>0</v>
      </c>
      <c r="H55" s="261"/>
      <c r="I55" s="262">
        <f>ROUND(E55*H55,2)</f>
        <v>0</v>
      </c>
      <c r="J55" s="261"/>
      <c r="K55" s="262">
        <f>ROUND(E55*J55,2)</f>
        <v>0</v>
      </c>
      <c r="L55" s="262">
        <v>21</v>
      </c>
      <c r="M55" s="262">
        <f>G55*(1+L55/100)</f>
        <v>0</v>
      </c>
      <c r="N55" s="262">
        <v>1.0000000000000001E-5</v>
      </c>
      <c r="O55" s="262">
        <f>ROUND(E55*N55,2)</f>
        <v>0</v>
      </c>
      <c r="P55" s="262">
        <v>0</v>
      </c>
      <c r="Q55" s="262">
        <f>ROUND(E55*P55,2)</f>
        <v>0</v>
      </c>
      <c r="R55" s="262"/>
      <c r="S55" s="262" t="s">
        <v>470</v>
      </c>
      <c r="T55" s="263" t="s">
        <v>168</v>
      </c>
      <c r="U55" s="224">
        <v>0.30567</v>
      </c>
      <c r="V55" s="224">
        <f>ROUND(E55*U55,2)</f>
        <v>1.22</v>
      </c>
      <c r="W55" s="224"/>
      <c r="X55" s="224" t="s">
        <v>190</v>
      </c>
      <c r="Y55" s="215"/>
      <c r="Z55" s="215"/>
      <c r="AA55" s="215"/>
      <c r="AB55" s="215"/>
      <c r="AC55" s="215"/>
      <c r="AD55" s="215"/>
      <c r="AE55" s="215"/>
      <c r="AF55" s="215"/>
      <c r="AG55" s="215" t="s">
        <v>627</v>
      </c>
      <c r="AH55" s="215"/>
      <c r="AI55" s="215"/>
      <c r="AJ55" s="215"/>
      <c r="AK55" s="215"/>
      <c r="AL55" s="215"/>
      <c r="AM55" s="215"/>
      <c r="AN55" s="215"/>
      <c r="AO55" s="215"/>
      <c r="AP55" s="215"/>
      <c r="AQ55" s="215"/>
      <c r="AR55" s="215"/>
      <c r="AS55" s="215"/>
      <c r="AT55" s="215"/>
      <c r="AU55" s="215"/>
      <c r="AV55" s="215"/>
      <c r="AW55" s="215"/>
      <c r="AX55" s="215"/>
      <c r="AY55" s="215"/>
      <c r="AZ55" s="215"/>
      <c r="BA55" s="215"/>
      <c r="BB55" s="215"/>
      <c r="BC55" s="215"/>
      <c r="BD55" s="215"/>
      <c r="BE55" s="215"/>
      <c r="BF55" s="215"/>
      <c r="BG55" s="215"/>
      <c r="BH55" s="215"/>
    </row>
    <row r="56" spans="1:60" outlineLevel="1" x14ac:dyDescent="0.2">
      <c r="A56" s="257">
        <v>17</v>
      </c>
      <c r="B56" s="258" t="s">
        <v>1144</v>
      </c>
      <c r="C56" s="264" t="s">
        <v>1145</v>
      </c>
      <c r="D56" s="259" t="s">
        <v>246</v>
      </c>
      <c r="E56" s="260">
        <v>9</v>
      </c>
      <c r="F56" s="261"/>
      <c r="G56" s="262">
        <f>ROUND(E56*F56,2)</f>
        <v>0</v>
      </c>
      <c r="H56" s="261"/>
      <c r="I56" s="262">
        <f>ROUND(E56*H56,2)</f>
        <v>0</v>
      </c>
      <c r="J56" s="261"/>
      <c r="K56" s="262">
        <f>ROUND(E56*J56,2)</f>
        <v>0</v>
      </c>
      <c r="L56" s="262">
        <v>21</v>
      </c>
      <c r="M56" s="262">
        <f>G56*(1+L56/100)</f>
        <v>0</v>
      </c>
      <c r="N56" s="262">
        <v>0</v>
      </c>
      <c r="O56" s="262">
        <f>ROUND(E56*N56,2)</f>
        <v>0</v>
      </c>
      <c r="P56" s="262">
        <v>0</v>
      </c>
      <c r="Q56" s="262">
        <f>ROUND(E56*P56,2)</f>
        <v>0</v>
      </c>
      <c r="R56" s="262"/>
      <c r="S56" s="262" t="s">
        <v>167</v>
      </c>
      <c r="T56" s="263" t="s">
        <v>168</v>
      </c>
      <c r="U56" s="224">
        <v>0.14749999999999999</v>
      </c>
      <c r="V56" s="224">
        <f>ROUND(E56*U56,2)</f>
        <v>1.33</v>
      </c>
      <c r="W56" s="224"/>
      <c r="X56" s="224" t="s">
        <v>190</v>
      </c>
      <c r="Y56" s="215"/>
      <c r="Z56" s="215"/>
      <c r="AA56" s="215"/>
      <c r="AB56" s="215"/>
      <c r="AC56" s="215"/>
      <c r="AD56" s="215"/>
      <c r="AE56" s="215"/>
      <c r="AF56" s="215"/>
      <c r="AG56" s="215" t="s">
        <v>627</v>
      </c>
      <c r="AH56" s="215"/>
      <c r="AI56" s="215"/>
      <c r="AJ56" s="215"/>
      <c r="AK56" s="215"/>
      <c r="AL56" s="215"/>
      <c r="AM56" s="215"/>
      <c r="AN56" s="215"/>
      <c r="AO56" s="215"/>
      <c r="AP56" s="215"/>
      <c r="AQ56" s="215"/>
      <c r="AR56" s="215"/>
      <c r="AS56" s="215"/>
      <c r="AT56" s="215"/>
      <c r="AU56" s="215"/>
      <c r="AV56" s="215"/>
      <c r="AW56" s="215"/>
      <c r="AX56" s="215"/>
      <c r="AY56" s="215"/>
      <c r="AZ56" s="215"/>
      <c r="BA56" s="215"/>
      <c r="BB56" s="215"/>
      <c r="BC56" s="215"/>
      <c r="BD56" s="215"/>
      <c r="BE56" s="215"/>
      <c r="BF56" s="215"/>
      <c r="BG56" s="215"/>
      <c r="BH56" s="215"/>
    </row>
    <row r="57" spans="1:60" outlineLevel="1" x14ac:dyDescent="0.2">
      <c r="A57" s="257">
        <v>18</v>
      </c>
      <c r="B57" s="258" t="s">
        <v>1146</v>
      </c>
      <c r="C57" s="264" t="s">
        <v>1147</v>
      </c>
      <c r="D57" s="259" t="s">
        <v>246</v>
      </c>
      <c r="E57" s="260">
        <v>6</v>
      </c>
      <c r="F57" s="261"/>
      <c r="G57" s="262">
        <f>ROUND(E57*F57,2)</f>
        <v>0</v>
      </c>
      <c r="H57" s="261"/>
      <c r="I57" s="262">
        <f>ROUND(E57*H57,2)</f>
        <v>0</v>
      </c>
      <c r="J57" s="261"/>
      <c r="K57" s="262">
        <f>ROUND(E57*J57,2)</f>
        <v>0</v>
      </c>
      <c r="L57" s="262">
        <v>21</v>
      </c>
      <c r="M57" s="262">
        <f>G57*(1+L57/100)</f>
        <v>0</v>
      </c>
      <c r="N57" s="262">
        <v>0</v>
      </c>
      <c r="O57" s="262">
        <f>ROUND(E57*N57,2)</f>
        <v>0</v>
      </c>
      <c r="P57" s="262">
        <v>0</v>
      </c>
      <c r="Q57" s="262">
        <f>ROUND(E57*P57,2)</f>
        <v>0</v>
      </c>
      <c r="R57" s="262"/>
      <c r="S57" s="262" t="s">
        <v>167</v>
      </c>
      <c r="T57" s="263" t="s">
        <v>168</v>
      </c>
      <c r="U57" s="224">
        <v>0.48</v>
      </c>
      <c r="V57" s="224">
        <f>ROUND(E57*U57,2)</f>
        <v>2.88</v>
      </c>
      <c r="W57" s="224"/>
      <c r="X57" s="224" t="s">
        <v>190</v>
      </c>
      <c r="Y57" s="215"/>
      <c r="Z57" s="215"/>
      <c r="AA57" s="215"/>
      <c r="AB57" s="215"/>
      <c r="AC57" s="215"/>
      <c r="AD57" s="215"/>
      <c r="AE57" s="215"/>
      <c r="AF57" s="215"/>
      <c r="AG57" s="215" t="s">
        <v>627</v>
      </c>
      <c r="AH57" s="215"/>
      <c r="AI57" s="215"/>
      <c r="AJ57" s="215"/>
      <c r="AK57" s="215"/>
      <c r="AL57" s="215"/>
      <c r="AM57" s="215"/>
      <c r="AN57" s="215"/>
      <c r="AO57" s="215"/>
      <c r="AP57" s="215"/>
      <c r="AQ57" s="215"/>
      <c r="AR57" s="215"/>
      <c r="AS57" s="215"/>
      <c r="AT57" s="215"/>
      <c r="AU57" s="215"/>
      <c r="AV57" s="215"/>
      <c r="AW57" s="215"/>
      <c r="AX57" s="215"/>
      <c r="AY57" s="215"/>
      <c r="AZ57" s="215"/>
      <c r="BA57" s="215"/>
      <c r="BB57" s="215"/>
      <c r="BC57" s="215"/>
      <c r="BD57" s="215"/>
      <c r="BE57" s="215"/>
      <c r="BF57" s="215"/>
      <c r="BG57" s="215"/>
      <c r="BH57" s="215"/>
    </row>
    <row r="58" spans="1:60" outlineLevel="1" x14ac:dyDescent="0.2">
      <c r="A58" s="237">
        <v>19</v>
      </c>
      <c r="B58" s="238" t="s">
        <v>1148</v>
      </c>
      <c r="C58" s="249" t="s">
        <v>1149</v>
      </c>
      <c r="D58" s="239" t="s">
        <v>246</v>
      </c>
      <c r="E58" s="240">
        <v>1</v>
      </c>
      <c r="F58" s="241"/>
      <c r="G58" s="242">
        <f>ROUND(E58*F58,2)</f>
        <v>0</v>
      </c>
      <c r="H58" s="241"/>
      <c r="I58" s="242">
        <f>ROUND(E58*H58,2)</f>
        <v>0</v>
      </c>
      <c r="J58" s="241"/>
      <c r="K58" s="242">
        <f>ROUND(E58*J58,2)</f>
        <v>0</v>
      </c>
      <c r="L58" s="242">
        <v>21</v>
      </c>
      <c r="M58" s="242">
        <f>G58*(1+L58/100)</f>
        <v>0</v>
      </c>
      <c r="N58" s="242">
        <v>0</v>
      </c>
      <c r="O58" s="242">
        <f>ROUND(E58*N58,2)</f>
        <v>0</v>
      </c>
      <c r="P58" s="242">
        <v>0</v>
      </c>
      <c r="Q58" s="242">
        <f>ROUND(E58*P58,2)</f>
        <v>0</v>
      </c>
      <c r="R58" s="242"/>
      <c r="S58" s="242" t="s">
        <v>167</v>
      </c>
      <c r="T58" s="243" t="s">
        <v>168</v>
      </c>
      <c r="U58" s="224">
        <v>0.61133000000000004</v>
      </c>
      <c r="V58" s="224">
        <f>ROUND(E58*U58,2)</f>
        <v>0.61</v>
      </c>
      <c r="W58" s="224"/>
      <c r="X58" s="224" t="s">
        <v>190</v>
      </c>
      <c r="Y58" s="215"/>
      <c r="Z58" s="215"/>
      <c r="AA58" s="215"/>
      <c r="AB58" s="215"/>
      <c r="AC58" s="215"/>
      <c r="AD58" s="215"/>
      <c r="AE58" s="215"/>
      <c r="AF58" s="215"/>
      <c r="AG58" s="215" t="s">
        <v>627</v>
      </c>
      <c r="AH58" s="215"/>
      <c r="AI58" s="215"/>
      <c r="AJ58" s="215"/>
      <c r="AK58" s="215"/>
      <c r="AL58" s="215"/>
      <c r="AM58" s="215"/>
      <c r="AN58" s="215"/>
      <c r="AO58" s="215"/>
      <c r="AP58" s="215"/>
      <c r="AQ58" s="215"/>
      <c r="AR58" s="215"/>
      <c r="AS58" s="215"/>
      <c r="AT58" s="215"/>
      <c r="AU58" s="215"/>
      <c r="AV58" s="215"/>
      <c r="AW58" s="215"/>
      <c r="AX58" s="215"/>
      <c r="AY58" s="215"/>
      <c r="AZ58" s="215"/>
      <c r="BA58" s="215"/>
      <c r="BB58" s="215"/>
      <c r="BC58" s="215"/>
      <c r="BD58" s="215"/>
      <c r="BE58" s="215"/>
      <c r="BF58" s="215"/>
      <c r="BG58" s="215"/>
      <c r="BH58" s="215"/>
    </row>
    <row r="59" spans="1:60" outlineLevel="1" x14ac:dyDescent="0.2">
      <c r="A59" s="222"/>
      <c r="B59" s="223"/>
      <c r="C59" s="250" t="s">
        <v>1150</v>
      </c>
      <c r="D59" s="245"/>
      <c r="E59" s="245"/>
      <c r="F59" s="245"/>
      <c r="G59" s="245"/>
      <c r="H59" s="224"/>
      <c r="I59" s="224"/>
      <c r="J59" s="224"/>
      <c r="K59" s="224"/>
      <c r="L59" s="224"/>
      <c r="M59" s="224"/>
      <c r="N59" s="224"/>
      <c r="O59" s="224"/>
      <c r="P59" s="224"/>
      <c r="Q59" s="224"/>
      <c r="R59" s="224"/>
      <c r="S59" s="224"/>
      <c r="T59" s="224"/>
      <c r="U59" s="224"/>
      <c r="V59" s="224"/>
      <c r="W59" s="224"/>
      <c r="X59" s="224"/>
      <c r="Y59" s="215"/>
      <c r="Z59" s="215"/>
      <c r="AA59" s="215"/>
      <c r="AB59" s="215"/>
      <c r="AC59" s="215"/>
      <c r="AD59" s="215"/>
      <c r="AE59" s="215"/>
      <c r="AF59" s="215"/>
      <c r="AG59" s="215" t="s">
        <v>172</v>
      </c>
      <c r="AH59" s="215"/>
      <c r="AI59" s="215"/>
      <c r="AJ59" s="215"/>
      <c r="AK59" s="215"/>
      <c r="AL59" s="215"/>
      <c r="AM59" s="215"/>
      <c r="AN59" s="215"/>
      <c r="AO59" s="215"/>
      <c r="AP59" s="215"/>
      <c r="AQ59" s="215"/>
      <c r="AR59" s="215"/>
      <c r="AS59" s="215"/>
      <c r="AT59" s="215"/>
      <c r="AU59" s="215"/>
      <c r="AV59" s="215"/>
      <c r="AW59" s="215"/>
      <c r="AX59" s="215"/>
      <c r="AY59" s="215"/>
      <c r="AZ59" s="215"/>
      <c r="BA59" s="215"/>
      <c r="BB59" s="215"/>
      <c r="BC59" s="215"/>
      <c r="BD59" s="215"/>
      <c r="BE59" s="215"/>
      <c r="BF59" s="215"/>
      <c r="BG59" s="215"/>
      <c r="BH59" s="215"/>
    </row>
    <row r="60" spans="1:60" outlineLevel="1" x14ac:dyDescent="0.2">
      <c r="A60" s="257">
        <v>20</v>
      </c>
      <c r="B60" s="258" t="s">
        <v>1151</v>
      </c>
      <c r="C60" s="264" t="s">
        <v>1152</v>
      </c>
      <c r="D60" s="259" t="s">
        <v>246</v>
      </c>
      <c r="E60" s="260">
        <v>6</v>
      </c>
      <c r="F60" s="261"/>
      <c r="G60" s="262">
        <f>ROUND(E60*F60,2)</f>
        <v>0</v>
      </c>
      <c r="H60" s="261"/>
      <c r="I60" s="262">
        <f>ROUND(E60*H60,2)</f>
        <v>0</v>
      </c>
      <c r="J60" s="261"/>
      <c r="K60" s="262">
        <f>ROUND(E60*J60,2)</f>
        <v>0</v>
      </c>
      <c r="L60" s="262">
        <v>21</v>
      </c>
      <c r="M60" s="262">
        <f>G60*(1+L60/100)</f>
        <v>0</v>
      </c>
      <c r="N60" s="262">
        <v>0</v>
      </c>
      <c r="O60" s="262">
        <f>ROUND(E60*N60,2)</f>
        <v>0</v>
      </c>
      <c r="P60" s="262">
        <v>0</v>
      </c>
      <c r="Q60" s="262">
        <f>ROUND(E60*P60,2)</f>
        <v>0</v>
      </c>
      <c r="R60" s="262"/>
      <c r="S60" s="262" t="s">
        <v>189</v>
      </c>
      <c r="T60" s="263" t="s">
        <v>168</v>
      </c>
      <c r="U60" s="224">
        <v>0</v>
      </c>
      <c r="V60" s="224">
        <f>ROUND(E60*U60,2)</f>
        <v>0</v>
      </c>
      <c r="W60" s="224"/>
      <c r="X60" s="224" t="s">
        <v>190</v>
      </c>
      <c r="Y60" s="215"/>
      <c r="Z60" s="215"/>
      <c r="AA60" s="215"/>
      <c r="AB60" s="215"/>
      <c r="AC60" s="215"/>
      <c r="AD60" s="215"/>
      <c r="AE60" s="215"/>
      <c r="AF60" s="215"/>
      <c r="AG60" s="215" t="s">
        <v>627</v>
      </c>
      <c r="AH60" s="215"/>
      <c r="AI60" s="215"/>
      <c r="AJ60" s="215"/>
      <c r="AK60" s="215"/>
      <c r="AL60" s="215"/>
      <c r="AM60" s="215"/>
      <c r="AN60" s="215"/>
      <c r="AO60" s="215"/>
      <c r="AP60" s="215"/>
      <c r="AQ60" s="215"/>
      <c r="AR60" s="215"/>
      <c r="AS60" s="215"/>
      <c r="AT60" s="215"/>
      <c r="AU60" s="215"/>
      <c r="AV60" s="215"/>
      <c r="AW60" s="215"/>
      <c r="AX60" s="215"/>
      <c r="AY60" s="215"/>
      <c r="AZ60" s="215"/>
      <c r="BA60" s="215"/>
      <c r="BB60" s="215"/>
      <c r="BC60" s="215"/>
      <c r="BD60" s="215"/>
      <c r="BE60" s="215"/>
      <c r="BF60" s="215"/>
      <c r="BG60" s="215"/>
      <c r="BH60" s="215"/>
    </row>
    <row r="61" spans="1:60" outlineLevel="1" x14ac:dyDescent="0.2">
      <c r="A61" s="237">
        <v>21</v>
      </c>
      <c r="B61" s="238" t="s">
        <v>1153</v>
      </c>
      <c r="C61" s="249" t="s">
        <v>1154</v>
      </c>
      <c r="D61" s="239" t="s">
        <v>246</v>
      </c>
      <c r="E61" s="240">
        <v>4</v>
      </c>
      <c r="F61" s="241"/>
      <c r="G61" s="242">
        <f>ROUND(E61*F61,2)</f>
        <v>0</v>
      </c>
      <c r="H61" s="241"/>
      <c r="I61" s="242">
        <f>ROUND(E61*H61,2)</f>
        <v>0</v>
      </c>
      <c r="J61" s="241"/>
      <c r="K61" s="242">
        <f>ROUND(E61*J61,2)</f>
        <v>0</v>
      </c>
      <c r="L61" s="242">
        <v>21</v>
      </c>
      <c r="M61" s="242">
        <f>G61*(1+L61/100)</f>
        <v>0</v>
      </c>
      <c r="N61" s="242">
        <v>9.0000000000000006E-5</v>
      </c>
      <c r="O61" s="242">
        <f>ROUND(E61*N61,2)</f>
        <v>0</v>
      </c>
      <c r="P61" s="242">
        <v>0</v>
      </c>
      <c r="Q61" s="242">
        <f>ROUND(E61*P61,2)</f>
        <v>0</v>
      </c>
      <c r="R61" s="242"/>
      <c r="S61" s="242" t="s">
        <v>167</v>
      </c>
      <c r="T61" s="243" t="s">
        <v>168</v>
      </c>
      <c r="U61" s="224">
        <v>0.2475</v>
      </c>
      <c r="V61" s="224">
        <f>ROUND(E61*U61,2)</f>
        <v>0.99</v>
      </c>
      <c r="W61" s="224"/>
      <c r="X61" s="224" t="s">
        <v>190</v>
      </c>
      <c r="Y61" s="215"/>
      <c r="Z61" s="215"/>
      <c r="AA61" s="215"/>
      <c r="AB61" s="215"/>
      <c r="AC61" s="215"/>
      <c r="AD61" s="215"/>
      <c r="AE61" s="215"/>
      <c r="AF61" s="215"/>
      <c r="AG61" s="215" t="s">
        <v>627</v>
      </c>
      <c r="AH61" s="215"/>
      <c r="AI61" s="215"/>
      <c r="AJ61" s="215"/>
      <c r="AK61" s="215"/>
      <c r="AL61" s="215"/>
      <c r="AM61" s="215"/>
      <c r="AN61" s="215"/>
      <c r="AO61" s="215"/>
      <c r="AP61" s="215"/>
      <c r="AQ61" s="215"/>
      <c r="AR61" s="215"/>
      <c r="AS61" s="215"/>
      <c r="AT61" s="215"/>
      <c r="AU61" s="215"/>
      <c r="AV61" s="215"/>
      <c r="AW61" s="215"/>
      <c r="AX61" s="215"/>
      <c r="AY61" s="215"/>
      <c r="AZ61" s="215"/>
      <c r="BA61" s="215"/>
      <c r="BB61" s="215"/>
      <c r="BC61" s="215"/>
      <c r="BD61" s="215"/>
      <c r="BE61" s="215"/>
      <c r="BF61" s="215"/>
      <c r="BG61" s="215"/>
      <c r="BH61" s="215"/>
    </row>
    <row r="62" spans="1:60" outlineLevel="1" x14ac:dyDescent="0.2">
      <c r="A62" s="222"/>
      <c r="B62" s="223"/>
      <c r="C62" s="253" t="s">
        <v>1155</v>
      </c>
      <c r="D62" s="228"/>
      <c r="E62" s="229">
        <v>2</v>
      </c>
      <c r="F62" s="224"/>
      <c r="G62" s="224"/>
      <c r="H62" s="224"/>
      <c r="I62" s="224"/>
      <c r="J62" s="224"/>
      <c r="K62" s="224"/>
      <c r="L62" s="224"/>
      <c r="M62" s="224"/>
      <c r="N62" s="224"/>
      <c r="O62" s="224"/>
      <c r="P62" s="224"/>
      <c r="Q62" s="224"/>
      <c r="R62" s="224"/>
      <c r="S62" s="224"/>
      <c r="T62" s="224"/>
      <c r="U62" s="224"/>
      <c r="V62" s="224"/>
      <c r="W62" s="224"/>
      <c r="X62" s="224"/>
      <c r="Y62" s="215"/>
      <c r="Z62" s="215"/>
      <c r="AA62" s="215"/>
      <c r="AB62" s="215"/>
      <c r="AC62" s="215"/>
      <c r="AD62" s="215"/>
      <c r="AE62" s="215"/>
      <c r="AF62" s="215"/>
      <c r="AG62" s="215" t="s">
        <v>176</v>
      </c>
      <c r="AH62" s="215">
        <v>0</v>
      </c>
      <c r="AI62" s="215"/>
      <c r="AJ62" s="215"/>
      <c r="AK62" s="215"/>
      <c r="AL62" s="215"/>
      <c r="AM62" s="215"/>
      <c r="AN62" s="215"/>
      <c r="AO62" s="215"/>
      <c r="AP62" s="215"/>
      <c r="AQ62" s="215"/>
      <c r="AR62" s="215"/>
      <c r="AS62" s="215"/>
      <c r="AT62" s="215"/>
      <c r="AU62" s="215"/>
      <c r="AV62" s="215"/>
      <c r="AW62" s="215"/>
      <c r="AX62" s="215"/>
      <c r="AY62" s="215"/>
      <c r="AZ62" s="215"/>
      <c r="BA62" s="215"/>
      <c r="BB62" s="215"/>
      <c r="BC62" s="215"/>
      <c r="BD62" s="215"/>
      <c r="BE62" s="215"/>
      <c r="BF62" s="215"/>
      <c r="BG62" s="215"/>
      <c r="BH62" s="215"/>
    </row>
    <row r="63" spans="1:60" outlineLevel="1" x14ac:dyDescent="0.2">
      <c r="A63" s="222"/>
      <c r="B63" s="223"/>
      <c r="C63" s="253" t="s">
        <v>1156</v>
      </c>
      <c r="D63" s="228"/>
      <c r="E63" s="229">
        <v>2</v>
      </c>
      <c r="F63" s="224"/>
      <c r="G63" s="224"/>
      <c r="H63" s="224"/>
      <c r="I63" s="224"/>
      <c r="J63" s="224"/>
      <c r="K63" s="224"/>
      <c r="L63" s="224"/>
      <c r="M63" s="224"/>
      <c r="N63" s="224"/>
      <c r="O63" s="224"/>
      <c r="P63" s="224"/>
      <c r="Q63" s="224"/>
      <c r="R63" s="224"/>
      <c r="S63" s="224"/>
      <c r="T63" s="224"/>
      <c r="U63" s="224"/>
      <c r="V63" s="224"/>
      <c r="W63" s="224"/>
      <c r="X63" s="224"/>
      <c r="Y63" s="215"/>
      <c r="Z63" s="215"/>
      <c r="AA63" s="215"/>
      <c r="AB63" s="215"/>
      <c r="AC63" s="215"/>
      <c r="AD63" s="215"/>
      <c r="AE63" s="215"/>
      <c r="AF63" s="215"/>
      <c r="AG63" s="215" t="s">
        <v>176</v>
      </c>
      <c r="AH63" s="215">
        <v>0</v>
      </c>
      <c r="AI63" s="215"/>
      <c r="AJ63" s="215"/>
      <c r="AK63" s="215"/>
      <c r="AL63" s="215"/>
      <c r="AM63" s="215"/>
      <c r="AN63" s="215"/>
      <c r="AO63" s="215"/>
      <c r="AP63" s="215"/>
      <c r="AQ63" s="215"/>
      <c r="AR63" s="215"/>
      <c r="AS63" s="215"/>
      <c r="AT63" s="215"/>
      <c r="AU63" s="215"/>
      <c r="AV63" s="215"/>
      <c r="AW63" s="215"/>
      <c r="AX63" s="215"/>
      <c r="AY63" s="215"/>
      <c r="AZ63" s="215"/>
      <c r="BA63" s="215"/>
      <c r="BB63" s="215"/>
      <c r="BC63" s="215"/>
      <c r="BD63" s="215"/>
      <c r="BE63" s="215"/>
      <c r="BF63" s="215"/>
      <c r="BG63" s="215"/>
      <c r="BH63" s="215"/>
    </row>
    <row r="64" spans="1:60" outlineLevel="1" x14ac:dyDescent="0.2">
      <c r="A64" s="237">
        <v>22</v>
      </c>
      <c r="B64" s="238" t="s">
        <v>1157</v>
      </c>
      <c r="C64" s="249" t="s">
        <v>1158</v>
      </c>
      <c r="D64" s="239" t="s">
        <v>246</v>
      </c>
      <c r="E64" s="240">
        <v>9</v>
      </c>
      <c r="F64" s="241"/>
      <c r="G64" s="242">
        <f>ROUND(E64*F64,2)</f>
        <v>0</v>
      </c>
      <c r="H64" s="241"/>
      <c r="I64" s="242">
        <f>ROUND(E64*H64,2)</f>
        <v>0</v>
      </c>
      <c r="J64" s="241"/>
      <c r="K64" s="242">
        <f>ROUND(E64*J64,2)</f>
        <v>0</v>
      </c>
      <c r="L64" s="242">
        <v>21</v>
      </c>
      <c r="M64" s="242">
        <f>G64*(1+L64/100)</f>
        <v>0</v>
      </c>
      <c r="N64" s="242">
        <v>0</v>
      </c>
      <c r="O64" s="242">
        <f>ROUND(E64*N64,2)</f>
        <v>0</v>
      </c>
      <c r="P64" s="242">
        <v>0</v>
      </c>
      <c r="Q64" s="242">
        <f>ROUND(E64*P64,2)</f>
        <v>0</v>
      </c>
      <c r="R64" s="242"/>
      <c r="S64" s="242" t="s">
        <v>167</v>
      </c>
      <c r="T64" s="243" t="s">
        <v>168</v>
      </c>
      <c r="U64" s="224">
        <v>0.42</v>
      </c>
      <c r="V64" s="224">
        <f>ROUND(E64*U64,2)</f>
        <v>3.78</v>
      </c>
      <c r="W64" s="224"/>
      <c r="X64" s="224" t="s">
        <v>190</v>
      </c>
      <c r="Y64" s="215"/>
      <c r="Z64" s="215"/>
      <c r="AA64" s="215"/>
      <c r="AB64" s="215"/>
      <c r="AC64" s="215"/>
      <c r="AD64" s="215"/>
      <c r="AE64" s="215"/>
      <c r="AF64" s="215"/>
      <c r="AG64" s="215" t="s">
        <v>627</v>
      </c>
      <c r="AH64" s="215"/>
      <c r="AI64" s="215"/>
      <c r="AJ64" s="215"/>
      <c r="AK64" s="215"/>
      <c r="AL64" s="215"/>
      <c r="AM64" s="215"/>
      <c r="AN64" s="215"/>
      <c r="AO64" s="215"/>
      <c r="AP64" s="215"/>
      <c r="AQ64" s="215"/>
      <c r="AR64" s="215"/>
      <c r="AS64" s="215"/>
      <c r="AT64" s="215"/>
      <c r="AU64" s="215"/>
      <c r="AV64" s="215"/>
      <c r="AW64" s="215"/>
      <c r="AX64" s="215"/>
      <c r="AY64" s="215"/>
      <c r="AZ64" s="215"/>
      <c r="BA64" s="215"/>
      <c r="BB64" s="215"/>
      <c r="BC64" s="215"/>
      <c r="BD64" s="215"/>
      <c r="BE64" s="215"/>
      <c r="BF64" s="215"/>
      <c r="BG64" s="215"/>
      <c r="BH64" s="215"/>
    </row>
    <row r="65" spans="1:60" outlineLevel="1" x14ac:dyDescent="0.2">
      <c r="A65" s="222"/>
      <c r="B65" s="223"/>
      <c r="C65" s="250" t="s">
        <v>1159</v>
      </c>
      <c r="D65" s="245"/>
      <c r="E65" s="245"/>
      <c r="F65" s="245"/>
      <c r="G65" s="245"/>
      <c r="H65" s="224"/>
      <c r="I65" s="224"/>
      <c r="J65" s="224"/>
      <c r="K65" s="224"/>
      <c r="L65" s="224"/>
      <c r="M65" s="224"/>
      <c r="N65" s="224"/>
      <c r="O65" s="224"/>
      <c r="P65" s="224"/>
      <c r="Q65" s="224"/>
      <c r="R65" s="224"/>
      <c r="S65" s="224"/>
      <c r="T65" s="224"/>
      <c r="U65" s="224"/>
      <c r="V65" s="224"/>
      <c r="W65" s="224"/>
      <c r="X65" s="224"/>
      <c r="Y65" s="215"/>
      <c r="Z65" s="215"/>
      <c r="AA65" s="215"/>
      <c r="AB65" s="215"/>
      <c r="AC65" s="215"/>
      <c r="AD65" s="215"/>
      <c r="AE65" s="215"/>
      <c r="AF65" s="215"/>
      <c r="AG65" s="215" t="s">
        <v>172</v>
      </c>
      <c r="AH65" s="215"/>
      <c r="AI65" s="215"/>
      <c r="AJ65" s="215"/>
      <c r="AK65" s="215"/>
      <c r="AL65" s="215"/>
      <c r="AM65" s="215"/>
      <c r="AN65" s="215"/>
      <c r="AO65" s="215"/>
      <c r="AP65" s="215"/>
      <c r="AQ65" s="215"/>
      <c r="AR65" s="215"/>
      <c r="AS65" s="215"/>
      <c r="AT65" s="215"/>
      <c r="AU65" s="215"/>
      <c r="AV65" s="215"/>
      <c r="AW65" s="215"/>
      <c r="AX65" s="215"/>
      <c r="AY65" s="215"/>
      <c r="AZ65" s="215"/>
      <c r="BA65" s="215"/>
      <c r="BB65" s="215"/>
      <c r="BC65" s="215"/>
      <c r="BD65" s="215"/>
      <c r="BE65" s="215"/>
      <c r="BF65" s="215"/>
      <c r="BG65" s="215"/>
      <c r="BH65" s="215"/>
    </row>
    <row r="66" spans="1:60" outlineLevel="1" x14ac:dyDescent="0.2">
      <c r="A66" s="222"/>
      <c r="B66" s="223"/>
      <c r="C66" s="253" t="s">
        <v>1160</v>
      </c>
      <c r="D66" s="228"/>
      <c r="E66" s="229">
        <v>2</v>
      </c>
      <c r="F66" s="224"/>
      <c r="G66" s="224"/>
      <c r="H66" s="224"/>
      <c r="I66" s="224"/>
      <c r="J66" s="224"/>
      <c r="K66" s="224"/>
      <c r="L66" s="224"/>
      <c r="M66" s="224"/>
      <c r="N66" s="224"/>
      <c r="O66" s="224"/>
      <c r="P66" s="224"/>
      <c r="Q66" s="224"/>
      <c r="R66" s="224"/>
      <c r="S66" s="224"/>
      <c r="T66" s="224"/>
      <c r="U66" s="224"/>
      <c r="V66" s="224"/>
      <c r="W66" s="224"/>
      <c r="X66" s="224"/>
      <c r="Y66" s="215"/>
      <c r="Z66" s="215"/>
      <c r="AA66" s="215"/>
      <c r="AB66" s="215"/>
      <c r="AC66" s="215"/>
      <c r="AD66" s="215"/>
      <c r="AE66" s="215"/>
      <c r="AF66" s="215"/>
      <c r="AG66" s="215" t="s">
        <v>176</v>
      </c>
      <c r="AH66" s="215">
        <v>0</v>
      </c>
      <c r="AI66" s="215"/>
      <c r="AJ66" s="215"/>
      <c r="AK66" s="215"/>
      <c r="AL66" s="215"/>
      <c r="AM66" s="215"/>
      <c r="AN66" s="215"/>
      <c r="AO66" s="215"/>
      <c r="AP66" s="215"/>
      <c r="AQ66" s="215"/>
      <c r="AR66" s="215"/>
      <c r="AS66" s="215"/>
      <c r="AT66" s="215"/>
      <c r="AU66" s="215"/>
      <c r="AV66" s="215"/>
      <c r="AW66" s="215"/>
      <c r="AX66" s="215"/>
      <c r="AY66" s="215"/>
      <c r="AZ66" s="215"/>
      <c r="BA66" s="215"/>
      <c r="BB66" s="215"/>
      <c r="BC66" s="215"/>
      <c r="BD66" s="215"/>
      <c r="BE66" s="215"/>
      <c r="BF66" s="215"/>
      <c r="BG66" s="215"/>
      <c r="BH66" s="215"/>
    </row>
    <row r="67" spans="1:60" outlineLevel="1" x14ac:dyDescent="0.2">
      <c r="A67" s="222"/>
      <c r="B67" s="223"/>
      <c r="C67" s="253" t="s">
        <v>1161</v>
      </c>
      <c r="D67" s="228"/>
      <c r="E67" s="229">
        <v>3</v>
      </c>
      <c r="F67" s="224"/>
      <c r="G67" s="224"/>
      <c r="H67" s="224"/>
      <c r="I67" s="224"/>
      <c r="J67" s="224"/>
      <c r="K67" s="224"/>
      <c r="L67" s="224"/>
      <c r="M67" s="224"/>
      <c r="N67" s="224"/>
      <c r="O67" s="224"/>
      <c r="P67" s="224"/>
      <c r="Q67" s="224"/>
      <c r="R67" s="224"/>
      <c r="S67" s="224"/>
      <c r="T67" s="224"/>
      <c r="U67" s="224"/>
      <c r="V67" s="224"/>
      <c r="W67" s="224"/>
      <c r="X67" s="224"/>
      <c r="Y67" s="215"/>
      <c r="Z67" s="215"/>
      <c r="AA67" s="215"/>
      <c r="AB67" s="215"/>
      <c r="AC67" s="215"/>
      <c r="AD67" s="215"/>
      <c r="AE67" s="215"/>
      <c r="AF67" s="215"/>
      <c r="AG67" s="215" t="s">
        <v>176</v>
      </c>
      <c r="AH67" s="215">
        <v>0</v>
      </c>
      <c r="AI67" s="215"/>
      <c r="AJ67" s="215"/>
      <c r="AK67" s="215"/>
      <c r="AL67" s="215"/>
      <c r="AM67" s="215"/>
      <c r="AN67" s="215"/>
      <c r="AO67" s="215"/>
      <c r="AP67" s="215"/>
      <c r="AQ67" s="215"/>
      <c r="AR67" s="215"/>
      <c r="AS67" s="215"/>
      <c r="AT67" s="215"/>
      <c r="AU67" s="215"/>
      <c r="AV67" s="215"/>
      <c r="AW67" s="215"/>
      <c r="AX67" s="215"/>
      <c r="AY67" s="215"/>
      <c r="AZ67" s="215"/>
      <c r="BA67" s="215"/>
      <c r="BB67" s="215"/>
      <c r="BC67" s="215"/>
      <c r="BD67" s="215"/>
      <c r="BE67" s="215"/>
      <c r="BF67" s="215"/>
      <c r="BG67" s="215"/>
      <c r="BH67" s="215"/>
    </row>
    <row r="68" spans="1:60" outlineLevel="1" x14ac:dyDescent="0.2">
      <c r="A68" s="222"/>
      <c r="B68" s="223"/>
      <c r="C68" s="253" t="s">
        <v>1162</v>
      </c>
      <c r="D68" s="228"/>
      <c r="E68" s="229">
        <v>4</v>
      </c>
      <c r="F68" s="224"/>
      <c r="G68" s="224"/>
      <c r="H68" s="224"/>
      <c r="I68" s="224"/>
      <c r="J68" s="224"/>
      <c r="K68" s="224"/>
      <c r="L68" s="224"/>
      <c r="M68" s="224"/>
      <c r="N68" s="224"/>
      <c r="O68" s="224"/>
      <c r="P68" s="224"/>
      <c r="Q68" s="224"/>
      <c r="R68" s="224"/>
      <c r="S68" s="224"/>
      <c r="T68" s="224"/>
      <c r="U68" s="224"/>
      <c r="V68" s="224"/>
      <c r="W68" s="224"/>
      <c r="X68" s="224"/>
      <c r="Y68" s="215"/>
      <c r="Z68" s="215"/>
      <c r="AA68" s="215"/>
      <c r="AB68" s="215"/>
      <c r="AC68" s="215"/>
      <c r="AD68" s="215"/>
      <c r="AE68" s="215"/>
      <c r="AF68" s="215"/>
      <c r="AG68" s="215" t="s">
        <v>176</v>
      </c>
      <c r="AH68" s="215">
        <v>0</v>
      </c>
      <c r="AI68" s="215"/>
      <c r="AJ68" s="215"/>
      <c r="AK68" s="215"/>
      <c r="AL68" s="215"/>
      <c r="AM68" s="215"/>
      <c r="AN68" s="215"/>
      <c r="AO68" s="215"/>
      <c r="AP68" s="215"/>
      <c r="AQ68" s="215"/>
      <c r="AR68" s="215"/>
      <c r="AS68" s="215"/>
      <c r="AT68" s="215"/>
      <c r="AU68" s="215"/>
      <c r="AV68" s="215"/>
      <c r="AW68" s="215"/>
      <c r="AX68" s="215"/>
      <c r="AY68" s="215"/>
      <c r="AZ68" s="215"/>
      <c r="BA68" s="215"/>
      <c r="BB68" s="215"/>
      <c r="BC68" s="215"/>
      <c r="BD68" s="215"/>
      <c r="BE68" s="215"/>
      <c r="BF68" s="215"/>
      <c r="BG68" s="215"/>
      <c r="BH68" s="215"/>
    </row>
    <row r="69" spans="1:60" outlineLevel="1" x14ac:dyDescent="0.2">
      <c r="A69" s="237">
        <v>23</v>
      </c>
      <c r="B69" s="238" t="s">
        <v>1163</v>
      </c>
      <c r="C69" s="249" t="s">
        <v>1164</v>
      </c>
      <c r="D69" s="239" t="s">
        <v>246</v>
      </c>
      <c r="E69" s="240">
        <v>1</v>
      </c>
      <c r="F69" s="241"/>
      <c r="G69" s="242">
        <f>ROUND(E69*F69,2)</f>
        <v>0</v>
      </c>
      <c r="H69" s="241"/>
      <c r="I69" s="242">
        <f>ROUND(E69*H69,2)</f>
        <v>0</v>
      </c>
      <c r="J69" s="241"/>
      <c r="K69" s="242">
        <f>ROUND(E69*J69,2)</f>
        <v>0</v>
      </c>
      <c r="L69" s="242">
        <v>21</v>
      </c>
      <c r="M69" s="242">
        <f>G69*(1+L69/100)</f>
        <v>0</v>
      </c>
      <c r="N69" s="242">
        <v>0</v>
      </c>
      <c r="O69" s="242">
        <f>ROUND(E69*N69,2)</f>
        <v>0</v>
      </c>
      <c r="P69" s="242">
        <v>0</v>
      </c>
      <c r="Q69" s="242">
        <f>ROUND(E69*P69,2)</f>
        <v>0</v>
      </c>
      <c r="R69" s="242"/>
      <c r="S69" s="242" t="s">
        <v>167</v>
      </c>
      <c r="T69" s="243" t="s">
        <v>168</v>
      </c>
      <c r="U69" s="224">
        <v>0.34782999999999997</v>
      </c>
      <c r="V69" s="224">
        <f>ROUND(E69*U69,2)</f>
        <v>0.35</v>
      </c>
      <c r="W69" s="224"/>
      <c r="X69" s="224" t="s">
        <v>190</v>
      </c>
      <c r="Y69" s="215"/>
      <c r="Z69" s="215"/>
      <c r="AA69" s="215"/>
      <c r="AB69" s="215"/>
      <c r="AC69" s="215"/>
      <c r="AD69" s="215"/>
      <c r="AE69" s="215"/>
      <c r="AF69" s="215"/>
      <c r="AG69" s="215" t="s">
        <v>627</v>
      </c>
      <c r="AH69" s="215"/>
      <c r="AI69" s="215"/>
      <c r="AJ69" s="215"/>
      <c r="AK69" s="215"/>
      <c r="AL69" s="215"/>
      <c r="AM69" s="215"/>
      <c r="AN69" s="215"/>
      <c r="AO69" s="215"/>
      <c r="AP69" s="215"/>
      <c r="AQ69" s="215"/>
      <c r="AR69" s="215"/>
      <c r="AS69" s="215"/>
      <c r="AT69" s="215"/>
      <c r="AU69" s="215"/>
      <c r="AV69" s="215"/>
      <c r="AW69" s="215"/>
      <c r="AX69" s="215"/>
      <c r="AY69" s="215"/>
      <c r="AZ69" s="215"/>
      <c r="BA69" s="215"/>
      <c r="BB69" s="215"/>
      <c r="BC69" s="215"/>
      <c r="BD69" s="215"/>
      <c r="BE69" s="215"/>
      <c r="BF69" s="215"/>
      <c r="BG69" s="215"/>
      <c r="BH69" s="215"/>
    </row>
    <row r="70" spans="1:60" outlineLevel="1" x14ac:dyDescent="0.2">
      <c r="A70" s="222"/>
      <c r="B70" s="223"/>
      <c r="C70" s="250" t="s">
        <v>1165</v>
      </c>
      <c r="D70" s="245"/>
      <c r="E70" s="245"/>
      <c r="F70" s="245"/>
      <c r="G70" s="245"/>
      <c r="H70" s="224"/>
      <c r="I70" s="224"/>
      <c r="J70" s="224"/>
      <c r="K70" s="224"/>
      <c r="L70" s="224"/>
      <c r="M70" s="224"/>
      <c r="N70" s="224"/>
      <c r="O70" s="224"/>
      <c r="P70" s="224"/>
      <c r="Q70" s="224"/>
      <c r="R70" s="224"/>
      <c r="S70" s="224"/>
      <c r="T70" s="224"/>
      <c r="U70" s="224"/>
      <c r="V70" s="224"/>
      <c r="W70" s="224"/>
      <c r="X70" s="224"/>
      <c r="Y70" s="215"/>
      <c r="Z70" s="215"/>
      <c r="AA70" s="215"/>
      <c r="AB70" s="215"/>
      <c r="AC70" s="215"/>
      <c r="AD70" s="215"/>
      <c r="AE70" s="215"/>
      <c r="AF70" s="215"/>
      <c r="AG70" s="215" t="s">
        <v>172</v>
      </c>
      <c r="AH70" s="215"/>
      <c r="AI70" s="215"/>
      <c r="AJ70" s="215"/>
      <c r="AK70" s="215"/>
      <c r="AL70" s="215"/>
      <c r="AM70" s="215"/>
      <c r="AN70" s="215"/>
      <c r="AO70" s="215"/>
      <c r="AP70" s="215"/>
      <c r="AQ70" s="215"/>
      <c r="AR70" s="215"/>
      <c r="AS70" s="215"/>
      <c r="AT70" s="215"/>
      <c r="AU70" s="215"/>
      <c r="AV70" s="215"/>
      <c r="AW70" s="215"/>
      <c r="AX70" s="215"/>
      <c r="AY70" s="215"/>
      <c r="AZ70" s="215"/>
      <c r="BA70" s="215"/>
      <c r="BB70" s="215"/>
      <c r="BC70" s="215"/>
      <c r="BD70" s="215"/>
      <c r="BE70" s="215"/>
      <c r="BF70" s="215"/>
      <c r="BG70" s="215"/>
      <c r="BH70" s="215"/>
    </row>
    <row r="71" spans="1:60" outlineLevel="1" x14ac:dyDescent="0.2">
      <c r="A71" s="237">
        <v>24</v>
      </c>
      <c r="B71" s="238" t="s">
        <v>1166</v>
      </c>
      <c r="C71" s="249" t="s">
        <v>1167</v>
      </c>
      <c r="D71" s="239" t="s">
        <v>246</v>
      </c>
      <c r="E71" s="240">
        <v>1</v>
      </c>
      <c r="F71" s="241"/>
      <c r="G71" s="242">
        <f>ROUND(E71*F71,2)</f>
        <v>0</v>
      </c>
      <c r="H71" s="241"/>
      <c r="I71" s="242">
        <f>ROUND(E71*H71,2)</f>
        <v>0</v>
      </c>
      <c r="J71" s="241"/>
      <c r="K71" s="242">
        <f>ROUND(E71*J71,2)</f>
        <v>0</v>
      </c>
      <c r="L71" s="242">
        <v>21</v>
      </c>
      <c r="M71" s="242">
        <f>G71*(1+L71/100)</f>
        <v>0</v>
      </c>
      <c r="N71" s="242">
        <v>0</v>
      </c>
      <c r="O71" s="242">
        <f>ROUND(E71*N71,2)</f>
        <v>0</v>
      </c>
      <c r="P71" s="242">
        <v>0</v>
      </c>
      <c r="Q71" s="242">
        <f>ROUND(E71*P71,2)</f>
        <v>0</v>
      </c>
      <c r="R71" s="242"/>
      <c r="S71" s="242" t="s">
        <v>167</v>
      </c>
      <c r="T71" s="243" t="s">
        <v>168</v>
      </c>
      <c r="U71" s="224">
        <v>0.71682999999999997</v>
      </c>
      <c r="V71" s="224">
        <f>ROUND(E71*U71,2)</f>
        <v>0.72</v>
      </c>
      <c r="W71" s="224"/>
      <c r="X71" s="224" t="s">
        <v>190</v>
      </c>
      <c r="Y71" s="215"/>
      <c r="Z71" s="215"/>
      <c r="AA71" s="215"/>
      <c r="AB71" s="215"/>
      <c r="AC71" s="215"/>
      <c r="AD71" s="215"/>
      <c r="AE71" s="215"/>
      <c r="AF71" s="215"/>
      <c r="AG71" s="215" t="s">
        <v>627</v>
      </c>
      <c r="AH71" s="215"/>
      <c r="AI71" s="215"/>
      <c r="AJ71" s="215"/>
      <c r="AK71" s="215"/>
      <c r="AL71" s="215"/>
      <c r="AM71" s="215"/>
      <c r="AN71" s="215"/>
      <c r="AO71" s="215"/>
      <c r="AP71" s="215"/>
      <c r="AQ71" s="215"/>
      <c r="AR71" s="215"/>
      <c r="AS71" s="215"/>
      <c r="AT71" s="215"/>
      <c r="AU71" s="215"/>
      <c r="AV71" s="215"/>
      <c r="AW71" s="215"/>
      <c r="AX71" s="215"/>
      <c r="AY71" s="215"/>
      <c r="AZ71" s="215"/>
      <c r="BA71" s="215"/>
      <c r="BB71" s="215"/>
      <c r="BC71" s="215"/>
      <c r="BD71" s="215"/>
      <c r="BE71" s="215"/>
      <c r="BF71" s="215"/>
      <c r="BG71" s="215"/>
      <c r="BH71" s="215"/>
    </row>
    <row r="72" spans="1:60" outlineLevel="1" x14ac:dyDescent="0.2">
      <c r="A72" s="222"/>
      <c r="B72" s="223"/>
      <c r="C72" s="250" t="s">
        <v>1168</v>
      </c>
      <c r="D72" s="245"/>
      <c r="E72" s="245"/>
      <c r="F72" s="245"/>
      <c r="G72" s="245"/>
      <c r="H72" s="224"/>
      <c r="I72" s="224"/>
      <c r="J72" s="224"/>
      <c r="K72" s="224"/>
      <c r="L72" s="224"/>
      <c r="M72" s="224"/>
      <c r="N72" s="224"/>
      <c r="O72" s="224"/>
      <c r="P72" s="224"/>
      <c r="Q72" s="224"/>
      <c r="R72" s="224"/>
      <c r="S72" s="224"/>
      <c r="T72" s="224"/>
      <c r="U72" s="224"/>
      <c r="V72" s="224"/>
      <c r="W72" s="224"/>
      <c r="X72" s="224"/>
      <c r="Y72" s="215"/>
      <c r="Z72" s="215"/>
      <c r="AA72" s="215"/>
      <c r="AB72" s="215"/>
      <c r="AC72" s="215"/>
      <c r="AD72" s="215"/>
      <c r="AE72" s="215"/>
      <c r="AF72" s="215"/>
      <c r="AG72" s="215" t="s">
        <v>172</v>
      </c>
      <c r="AH72" s="215"/>
      <c r="AI72" s="215"/>
      <c r="AJ72" s="215"/>
      <c r="AK72" s="215"/>
      <c r="AL72" s="215"/>
      <c r="AM72" s="215"/>
      <c r="AN72" s="215"/>
      <c r="AO72" s="215"/>
      <c r="AP72" s="215"/>
      <c r="AQ72" s="215"/>
      <c r="AR72" s="215"/>
      <c r="AS72" s="215"/>
      <c r="AT72" s="215"/>
      <c r="AU72" s="215"/>
      <c r="AV72" s="215"/>
      <c r="AW72" s="215"/>
      <c r="AX72" s="215"/>
      <c r="AY72" s="215"/>
      <c r="AZ72" s="215"/>
      <c r="BA72" s="215"/>
      <c r="BB72" s="215"/>
      <c r="BC72" s="215"/>
      <c r="BD72" s="215"/>
      <c r="BE72" s="215"/>
      <c r="BF72" s="215"/>
      <c r="BG72" s="215"/>
      <c r="BH72" s="215"/>
    </row>
    <row r="73" spans="1:60" outlineLevel="1" x14ac:dyDescent="0.2">
      <c r="A73" s="257">
        <v>25</v>
      </c>
      <c r="B73" s="258" t="s">
        <v>1169</v>
      </c>
      <c r="C73" s="264" t="s">
        <v>1170</v>
      </c>
      <c r="D73" s="259" t="s">
        <v>246</v>
      </c>
      <c r="E73" s="260">
        <v>1</v>
      </c>
      <c r="F73" s="261"/>
      <c r="G73" s="262">
        <f>ROUND(E73*F73,2)</f>
        <v>0</v>
      </c>
      <c r="H73" s="261"/>
      <c r="I73" s="262">
        <f>ROUND(E73*H73,2)</f>
        <v>0</v>
      </c>
      <c r="J73" s="261"/>
      <c r="K73" s="262">
        <f>ROUND(E73*J73,2)</f>
        <v>0</v>
      </c>
      <c r="L73" s="262">
        <v>21</v>
      </c>
      <c r="M73" s="262">
        <f>G73*(1+L73/100)</f>
        <v>0</v>
      </c>
      <c r="N73" s="262">
        <v>0</v>
      </c>
      <c r="O73" s="262">
        <f>ROUND(E73*N73,2)</f>
        <v>0</v>
      </c>
      <c r="P73" s="262">
        <v>0</v>
      </c>
      <c r="Q73" s="262">
        <f>ROUND(E73*P73,2)</f>
        <v>0</v>
      </c>
      <c r="R73" s="262"/>
      <c r="S73" s="262" t="s">
        <v>167</v>
      </c>
      <c r="T73" s="263" t="s">
        <v>168</v>
      </c>
      <c r="U73" s="224">
        <v>0.62</v>
      </c>
      <c r="V73" s="224">
        <f>ROUND(E73*U73,2)</f>
        <v>0.62</v>
      </c>
      <c r="W73" s="224"/>
      <c r="X73" s="224" t="s">
        <v>190</v>
      </c>
      <c r="Y73" s="215"/>
      <c r="Z73" s="215"/>
      <c r="AA73" s="215"/>
      <c r="AB73" s="215"/>
      <c r="AC73" s="215"/>
      <c r="AD73" s="215"/>
      <c r="AE73" s="215"/>
      <c r="AF73" s="215"/>
      <c r="AG73" s="215" t="s">
        <v>627</v>
      </c>
      <c r="AH73" s="215"/>
      <c r="AI73" s="215"/>
      <c r="AJ73" s="215"/>
      <c r="AK73" s="215"/>
      <c r="AL73" s="215"/>
      <c r="AM73" s="215"/>
      <c r="AN73" s="215"/>
      <c r="AO73" s="215"/>
      <c r="AP73" s="215"/>
      <c r="AQ73" s="215"/>
      <c r="AR73" s="215"/>
      <c r="AS73" s="215"/>
      <c r="AT73" s="215"/>
      <c r="AU73" s="215"/>
      <c r="AV73" s="215"/>
      <c r="AW73" s="215"/>
      <c r="AX73" s="215"/>
      <c r="AY73" s="215"/>
      <c r="AZ73" s="215"/>
      <c r="BA73" s="215"/>
      <c r="BB73" s="215"/>
      <c r="BC73" s="215"/>
      <c r="BD73" s="215"/>
      <c r="BE73" s="215"/>
      <c r="BF73" s="215"/>
      <c r="BG73" s="215"/>
      <c r="BH73" s="215"/>
    </row>
    <row r="74" spans="1:60" outlineLevel="1" x14ac:dyDescent="0.2">
      <c r="A74" s="237">
        <v>26</v>
      </c>
      <c r="B74" s="238" t="s">
        <v>1171</v>
      </c>
      <c r="C74" s="249" t="s">
        <v>1172</v>
      </c>
      <c r="D74" s="239" t="s">
        <v>246</v>
      </c>
      <c r="E74" s="240">
        <v>1</v>
      </c>
      <c r="F74" s="241"/>
      <c r="G74" s="242">
        <f>ROUND(E74*F74,2)</f>
        <v>0</v>
      </c>
      <c r="H74" s="241"/>
      <c r="I74" s="242">
        <f>ROUND(E74*H74,2)</f>
        <v>0</v>
      </c>
      <c r="J74" s="241"/>
      <c r="K74" s="242">
        <f>ROUND(E74*J74,2)</f>
        <v>0</v>
      </c>
      <c r="L74" s="242">
        <v>21</v>
      </c>
      <c r="M74" s="242">
        <f>G74*(1+L74/100)</f>
        <v>0</v>
      </c>
      <c r="N74" s="242">
        <v>0</v>
      </c>
      <c r="O74" s="242">
        <f>ROUND(E74*N74,2)</f>
        <v>0</v>
      </c>
      <c r="P74" s="242">
        <v>0</v>
      </c>
      <c r="Q74" s="242">
        <f>ROUND(E74*P74,2)</f>
        <v>0</v>
      </c>
      <c r="R74" s="242"/>
      <c r="S74" s="242" t="s">
        <v>167</v>
      </c>
      <c r="T74" s="243" t="s">
        <v>168</v>
      </c>
      <c r="U74" s="224">
        <v>0.71733000000000002</v>
      </c>
      <c r="V74" s="224">
        <f>ROUND(E74*U74,2)</f>
        <v>0.72</v>
      </c>
      <c r="W74" s="224"/>
      <c r="X74" s="224" t="s">
        <v>190</v>
      </c>
      <c r="Y74" s="215"/>
      <c r="Z74" s="215"/>
      <c r="AA74" s="215"/>
      <c r="AB74" s="215"/>
      <c r="AC74" s="215"/>
      <c r="AD74" s="215"/>
      <c r="AE74" s="215"/>
      <c r="AF74" s="215"/>
      <c r="AG74" s="215" t="s">
        <v>627</v>
      </c>
      <c r="AH74" s="215"/>
      <c r="AI74" s="215"/>
      <c r="AJ74" s="215"/>
      <c r="AK74" s="215"/>
      <c r="AL74" s="215"/>
      <c r="AM74" s="215"/>
      <c r="AN74" s="215"/>
      <c r="AO74" s="215"/>
      <c r="AP74" s="215"/>
      <c r="AQ74" s="215"/>
      <c r="AR74" s="215"/>
      <c r="AS74" s="215"/>
      <c r="AT74" s="215"/>
      <c r="AU74" s="215"/>
      <c r="AV74" s="215"/>
      <c r="AW74" s="215"/>
      <c r="AX74" s="215"/>
      <c r="AY74" s="215"/>
      <c r="AZ74" s="215"/>
      <c r="BA74" s="215"/>
      <c r="BB74" s="215"/>
      <c r="BC74" s="215"/>
      <c r="BD74" s="215"/>
      <c r="BE74" s="215"/>
      <c r="BF74" s="215"/>
      <c r="BG74" s="215"/>
      <c r="BH74" s="215"/>
    </row>
    <row r="75" spans="1:60" outlineLevel="1" x14ac:dyDescent="0.2">
      <c r="A75" s="222"/>
      <c r="B75" s="223"/>
      <c r="C75" s="250" t="s">
        <v>1173</v>
      </c>
      <c r="D75" s="245"/>
      <c r="E75" s="245"/>
      <c r="F75" s="245"/>
      <c r="G75" s="245"/>
      <c r="H75" s="224"/>
      <c r="I75" s="224"/>
      <c r="J75" s="224"/>
      <c r="K75" s="224"/>
      <c r="L75" s="224"/>
      <c r="M75" s="224"/>
      <c r="N75" s="224"/>
      <c r="O75" s="224"/>
      <c r="P75" s="224"/>
      <c r="Q75" s="224"/>
      <c r="R75" s="224"/>
      <c r="S75" s="224"/>
      <c r="T75" s="224"/>
      <c r="U75" s="224"/>
      <c r="V75" s="224"/>
      <c r="W75" s="224"/>
      <c r="X75" s="224"/>
      <c r="Y75" s="215"/>
      <c r="Z75" s="215"/>
      <c r="AA75" s="215"/>
      <c r="AB75" s="215"/>
      <c r="AC75" s="215"/>
      <c r="AD75" s="215"/>
      <c r="AE75" s="215"/>
      <c r="AF75" s="215"/>
      <c r="AG75" s="215" t="s">
        <v>172</v>
      </c>
      <c r="AH75" s="215"/>
      <c r="AI75" s="215"/>
      <c r="AJ75" s="215"/>
      <c r="AK75" s="215"/>
      <c r="AL75" s="215"/>
      <c r="AM75" s="215"/>
      <c r="AN75" s="215"/>
      <c r="AO75" s="215"/>
      <c r="AP75" s="215"/>
      <c r="AQ75" s="215"/>
      <c r="AR75" s="215"/>
      <c r="AS75" s="215"/>
      <c r="AT75" s="215"/>
      <c r="AU75" s="215"/>
      <c r="AV75" s="215"/>
      <c r="AW75" s="215"/>
      <c r="AX75" s="215"/>
      <c r="AY75" s="215"/>
      <c r="AZ75" s="215"/>
      <c r="BA75" s="215"/>
      <c r="BB75" s="215"/>
      <c r="BC75" s="215"/>
      <c r="BD75" s="215"/>
      <c r="BE75" s="215"/>
      <c r="BF75" s="215"/>
      <c r="BG75" s="215"/>
      <c r="BH75" s="215"/>
    </row>
    <row r="76" spans="1:60" outlineLevel="1" x14ac:dyDescent="0.2">
      <c r="A76" s="237">
        <v>27</v>
      </c>
      <c r="B76" s="238" t="s">
        <v>1174</v>
      </c>
      <c r="C76" s="249" t="s">
        <v>1175</v>
      </c>
      <c r="D76" s="239" t="s">
        <v>246</v>
      </c>
      <c r="E76" s="240">
        <v>1</v>
      </c>
      <c r="F76" s="241"/>
      <c r="G76" s="242">
        <f>ROUND(E76*F76,2)</f>
        <v>0</v>
      </c>
      <c r="H76" s="241"/>
      <c r="I76" s="242">
        <f>ROUND(E76*H76,2)</f>
        <v>0</v>
      </c>
      <c r="J76" s="241"/>
      <c r="K76" s="242">
        <f>ROUND(E76*J76,2)</f>
        <v>0</v>
      </c>
      <c r="L76" s="242">
        <v>21</v>
      </c>
      <c r="M76" s="242">
        <f>G76*(1+L76/100)</f>
        <v>0</v>
      </c>
      <c r="N76" s="242">
        <v>0</v>
      </c>
      <c r="O76" s="242">
        <f>ROUND(E76*N76,2)</f>
        <v>0</v>
      </c>
      <c r="P76" s="242">
        <v>0</v>
      </c>
      <c r="Q76" s="242">
        <f>ROUND(E76*P76,2)</f>
        <v>0</v>
      </c>
      <c r="R76" s="242"/>
      <c r="S76" s="242" t="s">
        <v>167</v>
      </c>
      <c r="T76" s="243" t="s">
        <v>168</v>
      </c>
      <c r="U76" s="224">
        <v>1.6</v>
      </c>
      <c r="V76" s="224">
        <f>ROUND(E76*U76,2)</f>
        <v>1.6</v>
      </c>
      <c r="W76" s="224"/>
      <c r="X76" s="224" t="s">
        <v>190</v>
      </c>
      <c r="Y76" s="215"/>
      <c r="Z76" s="215"/>
      <c r="AA76" s="215"/>
      <c r="AB76" s="215"/>
      <c r="AC76" s="215"/>
      <c r="AD76" s="215"/>
      <c r="AE76" s="215"/>
      <c r="AF76" s="215"/>
      <c r="AG76" s="215" t="s">
        <v>627</v>
      </c>
      <c r="AH76" s="215"/>
      <c r="AI76" s="215"/>
      <c r="AJ76" s="215"/>
      <c r="AK76" s="215"/>
      <c r="AL76" s="215"/>
      <c r="AM76" s="215"/>
      <c r="AN76" s="215"/>
      <c r="AO76" s="215"/>
      <c r="AP76" s="215"/>
      <c r="AQ76" s="215"/>
      <c r="AR76" s="215"/>
      <c r="AS76" s="215"/>
      <c r="AT76" s="215"/>
      <c r="AU76" s="215"/>
      <c r="AV76" s="215"/>
      <c r="AW76" s="215"/>
      <c r="AX76" s="215"/>
      <c r="AY76" s="215"/>
      <c r="AZ76" s="215"/>
      <c r="BA76" s="215"/>
      <c r="BB76" s="215"/>
      <c r="BC76" s="215"/>
      <c r="BD76" s="215"/>
      <c r="BE76" s="215"/>
      <c r="BF76" s="215"/>
      <c r="BG76" s="215"/>
      <c r="BH76" s="215"/>
    </row>
    <row r="77" spans="1:60" outlineLevel="1" x14ac:dyDescent="0.2">
      <c r="A77" s="222"/>
      <c r="B77" s="223"/>
      <c r="C77" s="250" t="s">
        <v>1176</v>
      </c>
      <c r="D77" s="245"/>
      <c r="E77" s="245"/>
      <c r="F77" s="245"/>
      <c r="G77" s="245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15"/>
      <c r="Z77" s="215"/>
      <c r="AA77" s="215"/>
      <c r="AB77" s="215"/>
      <c r="AC77" s="215"/>
      <c r="AD77" s="215"/>
      <c r="AE77" s="215"/>
      <c r="AF77" s="215"/>
      <c r="AG77" s="215" t="s">
        <v>172</v>
      </c>
      <c r="AH77" s="215"/>
      <c r="AI77" s="215"/>
      <c r="AJ77" s="215"/>
      <c r="AK77" s="215"/>
      <c r="AL77" s="215"/>
      <c r="AM77" s="215"/>
      <c r="AN77" s="215"/>
      <c r="AO77" s="215"/>
      <c r="AP77" s="215"/>
      <c r="AQ77" s="215"/>
      <c r="AR77" s="215"/>
      <c r="AS77" s="215"/>
      <c r="AT77" s="215"/>
      <c r="AU77" s="215"/>
      <c r="AV77" s="215"/>
      <c r="AW77" s="215"/>
      <c r="AX77" s="215"/>
      <c r="AY77" s="215"/>
      <c r="AZ77" s="215"/>
      <c r="BA77" s="215"/>
      <c r="BB77" s="215"/>
      <c r="BC77" s="215"/>
      <c r="BD77" s="215"/>
      <c r="BE77" s="215"/>
      <c r="BF77" s="215"/>
      <c r="BG77" s="215"/>
      <c r="BH77" s="215"/>
    </row>
    <row r="78" spans="1:60" outlineLevel="1" x14ac:dyDescent="0.2">
      <c r="A78" s="237">
        <v>28</v>
      </c>
      <c r="B78" s="238" t="s">
        <v>1177</v>
      </c>
      <c r="C78" s="249" t="s">
        <v>1178</v>
      </c>
      <c r="D78" s="239" t="s">
        <v>246</v>
      </c>
      <c r="E78" s="240">
        <v>1</v>
      </c>
      <c r="F78" s="241"/>
      <c r="G78" s="242">
        <f>ROUND(E78*F78,2)</f>
        <v>0</v>
      </c>
      <c r="H78" s="241"/>
      <c r="I78" s="242">
        <f>ROUND(E78*H78,2)</f>
        <v>0</v>
      </c>
      <c r="J78" s="241"/>
      <c r="K78" s="242">
        <f>ROUND(E78*J78,2)</f>
        <v>0</v>
      </c>
      <c r="L78" s="242">
        <v>21</v>
      </c>
      <c r="M78" s="242">
        <f>G78*(1+L78/100)</f>
        <v>0</v>
      </c>
      <c r="N78" s="242">
        <v>0</v>
      </c>
      <c r="O78" s="242">
        <f>ROUND(E78*N78,2)</f>
        <v>0</v>
      </c>
      <c r="P78" s="242">
        <v>0</v>
      </c>
      <c r="Q78" s="242">
        <f>ROUND(E78*P78,2)</f>
        <v>0</v>
      </c>
      <c r="R78" s="242"/>
      <c r="S78" s="242" t="s">
        <v>167</v>
      </c>
      <c r="T78" s="243" t="s">
        <v>168</v>
      </c>
      <c r="U78" s="224">
        <v>2</v>
      </c>
      <c r="V78" s="224">
        <f>ROUND(E78*U78,2)</f>
        <v>2</v>
      </c>
      <c r="W78" s="224"/>
      <c r="X78" s="224" t="s">
        <v>190</v>
      </c>
      <c r="Y78" s="215"/>
      <c r="Z78" s="215"/>
      <c r="AA78" s="215"/>
      <c r="AB78" s="215"/>
      <c r="AC78" s="215"/>
      <c r="AD78" s="215"/>
      <c r="AE78" s="215"/>
      <c r="AF78" s="215"/>
      <c r="AG78" s="215" t="s">
        <v>627</v>
      </c>
      <c r="AH78" s="215"/>
      <c r="AI78" s="215"/>
      <c r="AJ78" s="215"/>
      <c r="AK78" s="215"/>
      <c r="AL78" s="215"/>
      <c r="AM78" s="215"/>
      <c r="AN78" s="215"/>
      <c r="AO78" s="215"/>
      <c r="AP78" s="215"/>
      <c r="AQ78" s="215"/>
      <c r="AR78" s="215"/>
      <c r="AS78" s="215"/>
      <c r="AT78" s="215"/>
      <c r="AU78" s="215"/>
      <c r="AV78" s="215"/>
      <c r="AW78" s="215"/>
      <c r="AX78" s="215"/>
      <c r="AY78" s="215"/>
      <c r="AZ78" s="215"/>
      <c r="BA78" s="215"/>
      <c r="BB78" s="215"/>
      <c r="BC78" s="215"/>
      <c r="BD78" s="215"/>
      <c r="BE78" s="215"/>
      <c r="BF78" s="215"/>
      <c r="BG78" s="215"/>
      <c r="BH78" s="215"/>
    </row>
    <row r="79" spans="1:60" outlineLevel="1" x14ac:dyDescent="0.2">
      <c r="A79" s="222"/>
      <c r="B79" s="223"/>
      <c r="C79" s="250" t="s">
        <v>1179</v>
      </c>
      <c r="D79" s="245"/>
      <c r="E79" s="245"/>
      <c r="F79" s="245"/>
      <c r="G79" s="245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15"/>
      <c r="Z79" s="215"/>
      <c r="AA79" s="215"/>
      <c r="AB79" s="215"/>
      <c r="AC79" s="215"/>
      <c r="AD79" s="215"/>
      <c r="AE79" s="215"/>
      <c r="AF79" s="215"/>
      <c r="AG79" s="215" t="s">
        <v>172</v>
      </c>
      <c r="AH79" s="215"/>
      <c r="AI79" s="215"/>
      <c r="AJ79" s="215"/>
      <c r="AK79" s="215"/>
      <c r="AL79" s="215"/>
      <c r="AM79" s="215"/>
      <c r="AN79" s="215"/>
      <c r="AO79" s="215"/>
      <c r="AP79" s="215"/>
      <c r="AQ79" s="215"/>
      <c r="AR79" s="215"/>
      <c r="AS79" s="215"/>
      <c r="AT79" s="215"/>
      <c r="AU79" s="215"/>
      <c r="AV79" s="215"/>
      <c r="AW79" s="215"/>
      <c r="AX79" s="215"/>
      <c r="AY79" s="215"/>
      <c r="AZ79" s="215"/>
      <c r="BA79" s="215"/>
      <c r="BB79" s="215"/>
      <c r="BC79" s="215"/>
      <c r="BD79" s="215"/>
      <c r="BE79" s="215"/>
      <c r="BF79" s="215"/>
      <c r="BG79" s="215"/>
      <c r="BH79" s="215"/>
    </row>
    <row r="80" spans="1:60" outlineLevel="1" x14ac:dyDescent="0.2">
      <c r="A80" s="237">
        <v>29</v>
      </c>
      <c r="B80" s="238" t="s">
        <v>1180</v>
      </c>
      <c r="C80" s="249" t="s">
        <v>1181</v>
      </c>
      <c r="D80" s="239" t="s">
        <v>246</v>
      </c>
      <c r="E80" s="240">
        <v>35</v>
      </c>
      <c r="F80" s="241"/>
      <c r="G80" s="242">
        <f>ROUND(E80*F80,2)</f>
        <v>0</v>
      </c>
      <c r="H80" s="241"/>
      <c r="I80" s="242">
        <f>ROUND(E80*H80,2)</f>
        <v>0</v>
      </c>
      <c r="J80" s="241"/>
      <c r="K80" s="242">
        <f>ROUND(E80*J80,2)</f>
        <v>0</v>
      </c>
      <c r="L80" s="242">
        <v>21</v>
      </c>
      <c r="M80" s="242">
        <f>G80*(1+L80/100)</f>
        <v>0</v>
      </c>
      <c r="N80" s="242">
        <v>0</v>
      </c>
      <c r="O80" s="242">
        <f>ROUND(E80*N80,2)</f>
        <v>0</v>
      </c>
      <c r="P80" s="242">
        <v>0</v>
      </c>
      <c r="Q80" s="242">
        <f>ROUND(E80*P80,2)</f>
        <v>0</v>
      </c>
      <c r="R80" s="242"/>
      <c r="S80" s="242" t="s">
        <v>305</v>
      </c>
      <c r="T80" s="243" t="s">
        <v>168</v>
      </c>
      <c r="U80" s="224">
        <v>0.31617000000000001</v>
      </c>
      <c r="V80" s="224">
        <f>ROUND(E80*U80,2)</f>
        <v>11.07</v>
      </c>
      <c r="W80" s="224"/>
      <c r="X80" s="224" t="s">
        <v>190</v>
      </c>
      <c r="Y80" s="215"/>
      <c r="Z80" s="215"/>
      <c r="AA80" s="215"/>
      <c r="AB80" s="215"/>
      <c r="AC80" s="215"/>
      <c r="AD80" s="215"/>
      <c r="AE80" s="215"/>
      <c r="AF80" s="215"/>
      <c r="AG80" s="215" t="s">
        <v>627</v>
      </c>
      <c r="AH80" s="215"/>
      <c r="AI80" s="215"/>
      <c r="AJ80" s="215"/>
      <c r="AK80" s="215"/>
      <c r="AL80" s="215"/>
      <c r="AM80" s="215"/>
      <c r="AN80" s="215"/>
      <c r="AO80" s="215"/>
      <c r="AP80" s="215"/>
      <c r="AQ80" s="215"/>
      <c r="AR80" s="215"/>
      <c r="AS80" s="215"/>
      <c r="AT80" s="215"/>
      <c r="AU80" s="215"/>
      <c r="AV80" s="215"/>
      <c r="AW80" s="215"/>
      <c r="AX80" s="215"/>
      <c r="AY80" s="215"/>
      <c r="AZ80" s="215"/>
      <c r="BA80" s="215"/>
      <c r="BB80" s="215"/>
      <c r="BC80" s="215"/>
      <c r="BD80" s="215"/>
      <c r="BE80" s="215"/>
      <c r="BF80" s="215"/>
      <c r="BG80" s="215"/>
      <c r="BH80" s="215"/>
    </row>
    <row r="81" spans="1:60" outlineLevel="1" x14ac:dyDescent="0.2">
      <c r="A81" s="222"/>
      <c r="B81" s="223"/>
      <c r="C81" s="250" t="s">
        <v>225</v>
      </c>
      <c r="D81" s="245"/>
      <c r="E81" s="245"/>
      <c r="F81" s="245"/>
      <c r="G81" s="245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15"/>
      <c r="Z81" s="215"/>
      <c r="AA81" s="215"/>
      <c r="AB81" s="215"/>
      <c r="AC81" s="215"/>
      <c r="AD81" s="215"/>
      <c r="AE81" s="215"/>
      <c r="AF81" s="215"/>
      <c r="AG81" s="215" t="s">
        <v>172</v>
      </c>
      <c r="AH81" s="215"/>
      <c r="AI81" s="215"/>
      <c r="AJ81" s="215"/>
      <c r="AK81" s="215"/>
      <c r="AL81" s="215"/>
      <c r="AM81" s="215"/>
      <c r="AN81" s="215"/>
      <c r="AO81" s="215"/>
      <c r="AP81" s="215"/>
      <c r="AQ81" s="215"/>
      <c r="AR81" s="215"/>
      <c r="AS81" s="215"/>
      <c r="AT81" s="215"/>
      <c r="AU81" s="215"/>
      <c r="AV81" s="215"/>
      <c r="AW81" s="215"/>
      <c r="AX81" s="215"/>
      <c r="AY81" s="215"/>
      <c r="AZ81" s="215"/>
      <c r="BA81" s="215"/>
      <c r="BB81" s="215"/>
      <c r="BC81" s="215"/>
      <c r="BD81" s="215"/>
      <c r="BE81" s="215"/>
      <c r="BF81" s="215"/>
      <c r="BG81" s="215"/>
      <c r="BH81" s="215"/>
    </row>
    <row r="82" spans="1:60" outlineLevel="1" x14ac:dyDescent="0.2">
      <c r="A82" s="222"/>
      <c r="B82" s="223"/>
      <c r="C82" s="253" t="s">
        <v>1182</v>
      </c>
      <c r="D82" s="228"/>
      <c r="E82" s="229">
        <v>8</v>
      </c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15"/>
      <c r="Z82" s="215"/>
      <c r="AA82" s="215"/>
      <c r="AB82" s="215"/>
      <c r="AC82" s="215"/>
      <c r="AD82" s="215"/>
      <c r="AE82" s="215"/>
      <c r="AF82" s="215"/>
      <c r="AG82" s="215" t="s">
        <v>176</v>
      </c>
      <c r="AH82" s="215">
        <v>0</v>
      </c>
      <c r="AI82" s="215"/>
      <c r="AJ82" s="215"/>
      <c r="AK82" s="215"/>
      <c r="AL82" s="215"/>
      <c r="AM82" s="215"/>
      <c r="AN82" s="215"/>
      <c r="AO82" s="215"/>
      <c r="AP82" s="215"/>
      <c r="AQ82" s="215"/>
      <c r="AR82" s="215"/>
      <c r="AS82" s="215"/>
      <c r="AT82" s="215"/>
      <c r="AU82" s="215"/>
      <c r="AV82" s="215"/>
      <c r="AW82" s="215"/>
      <c r="AX82" s="215"/>
      <c r="AY82" s="215"/>
      <c r="AZ82" s="215"/>
      <c r="BA82" s="215"/>
      <c r="BB82" s="215"/>
      <c r="BC82" s="215"/>
      <c r="BD82" s="215"/>
      <c r="BE82" s="215"/>
      <c r="BF82" s="215"/>
      <c r="BG82" s="215"/>
      <c r="BH82" s="215"/>
    </row>
    <row r="83" spans="1:60" outlineLevel="1" x14ac:dyDescent="0.2">
      <c r="A83" s="222"/>
      <c r="B83" s="223"/>
      <c r="C83" s="253" t="s">
        <v>1183</v>
      </c>
      <c r="D83" s="228"/>
      <c r="E83" s="229">
        <v>4</v>
      </c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15"/>
      <c r="Z83" s="215"/>
      <c r="AA83" s="215"/>
      <c r="AB83" s="215"/>
      <c r="AC83" s="215"/>
      <c r="AD83" s="215"/>
      <c r="AE83" s="215"/>
      <c r="AF83" s="215"/>
      <c r="AG83" s="215" t="s">
        <v>176</v>
      </c>
      <c r="AH83" s="215">
        <v>0</v>
      </c>
      <c r="AI83" s="215"/>
      <c r="AJ83" s="215"/>
      <c r="AK83" s="215"/>
      <c r="AL83" s="215"/>
      <c r="AM83" s="215"/>
      <c r="AN83" s="215"/>
      <c r="AO83" s="215"/>
      <c r="AP83" s="215"/>
      <c r="AQ83" s="215"/>
      <c r="AR83" s="215"/>
      <c r="AS83" s="215"/>
      <c r="AT83" s="215"/>
      <c r="AU83" s="215"/>
      <c r="AV83" s="215"/>
      <c r="AW83" s="215"/>
      <c r="AX83" s="215"/>
      <c r="AY83" s="215"/>
      <c r="AZ83" s="215"/>
      <c r="BA83" s="215"/>
      <c r="BB83" s="215"/>
      <c r="BC83" s="215"/>
      <c r="BD83" s="215"/>
      <c r="BE83" s="215"/>
      <c r="BF83" s="215"/>
      <c r="BG83" s="215"/>
      <c r="BH83" s="215"/>
    </row>
    <row r="84" spans="1:60" outlineLevel="1" x14ac:dyDescent="0.2">
      <c r="A84" s="222"/>
      <c r="B84" s="223"/>
      <c r="C84" s="253" t="s">
        <v>1184</v>
      </c>
      <c r="D84" s="228"/>
      <c r="E84" s="229">
        <v>11</v>
      </c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15"/>
      <c r="Z84" s="215"/>
      <c r="AA84" s="215"/>
      <c r="AB84" s="215"/>
      <c r="AC84" s="215"/>
      <c r="AD84" s="215"/>
      <c r="AE84" s="215"/>
      <c r="AF84" s="215"/>
      <c r="AG84" s="215" t="s">
        <v>176</v>
      </c>
      <c r="AH84" s="215">
        <v>0</v>
      </c>
      <c r="AI84" s="215"/>
      <c r="AJ84" s="215"/>
      <c r="AK84" s="215"/>
      <c r="AL84" s="215"/>
      <c r="AM84" s="215"/>
      <c r="AN84" s="215"/>
      <c r="AO84" s="215"/>
      <c r="AP84" s="215"/>
      <c r="AQ84" s="215"/>
      <c r="AR84" s="215"/>
      <c r="AS84" s="215"/>
      <c r="AT84" s="215"/>
      <c r="AU84" s="215"/>
      <c r="AV84" s="215"/>
      <c r="AW84" s="215"/>
      <c r="AX84" s="215"/>
      <c r="AY84" s="215"/>
      <c r="AZ84" s="215"/>
      <c r="BA84" s="215"/>
      <c r="BB84" s="215"/>
      <c r="BC84" s="215"/>
      <c r="BD84" s="215"/>
      <c r="BE84" s="215"/>
      <c r="BF84" s="215"/>
      <c r="BG84" s="215"/>
      <c r="BH84" s="215"/>
    </row>
    <row r="85" spans="1:60" outlineLevel="1" x14ac:dyDescent="0.2">
      <c r="A85" s="222"/>
      <c r="B85" s="223"/>
      <c r="C85" s="253" t="s">
        <v>1185</v>
      </c>
      <c r="D85" s="228"/>
      <c r="E85" s="229">
        <v>11</v>
      </c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15"/>
      <c r="Z85" s="215"/>
      <c r="AA85" s="215"/>
      <c r="AB85" s="215"/>
      <c r="AC85" s="215"/>
      <c r="AD85" s="215"/>
      <c r="AE85" s="215"/>
      <c r="AF85" s="215"/>
      <c r="AG85" s="215" t="s">
        <v>176</v>
      </c>
      <c r="AH85" s="215">
        <v>0</v>
      </c>
      <c r="AI85" s="215"/>
      <c r="AJ85" s="215"/>
      <c r="AK85" s="215"/>
      <c r="AL85" s="215"/>
      <c r="AM85" s="215"/>
      <c r="AN85" s="215"/>
      <c r="AO85" s="215"/>
      <c r="AP85" s="215"/>
      <c r="AQ85" s="215"/>
      <c r="AR85" s="215"/>
      <c r="AS85" s="215"/>
      <c r="AT85" s="215"/>
      <c r="AU85" s="215"/>
      <c r="AV85" s="215"/>
      <c r="AW85" s="215"/>
      <c r="AX85" s="215"/>
      <c r="AY85" s="215"/>
      <c r="AZ85" s="215"/>
      <c r="BA85" s="215"/>
      <c r="BB85" s="215"/>
      <c r="BC85" s="215"/>
      <c r="BD85" s="215"/>
      <c r="BE85" s="215"/>
      <c r="BF85" s="215"/>
      <c r="BG85" s="215"/>
      <c r="BH85" s="215"/>
    </row>
    <row r="86" spans="1:60" outlineLevel="1" x14ac:dyDescent="0.2">
      <c r="A86" s="222"/>
      <c r="B86" s="223"/>
      <c r="C86" s="253" t="s">
        <v>1186</v>
      </c>
      <c r="D86" s="228"/>
      <c r="E86" s="229">
        <v>1</v>
      </c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15"/>
      <c r="Z86" s="215"/>
      <c r="AA86" s="215"/>
      <c r="AB86" s="215"/>
      <c r="AC86" s="215"/>
      <c r="AD86" s="215"/>
      <c r="AE86" s="215"/>
      <c r="AF86" s="215"/>
      <c r="AG86" s="215" t="s">
        <v>176</v>
      </c>
      <c r="AH86" s="215">
        <v>0</v>
      </c>
      <c r="AI86" s="215"/>
      <c r="AJ86" s="215"/>
      <c r="AK86" s="215"/>
      <c r="AL86" s="215"/>
      <c r="AM86" s="215"/>
      <c r="AN86" s="215"/>
      <c r="AO86" s="215"/>
      <c r="AP86" s="215"/>
      <c r="AQ86" s="215"/>
      <c r="AR86" s="215"/>
      <c r="AS86" s="215"/>
      <c r="AT86" s="215"/>
      <c r="AU86" s="215"/>
      <c r="AV86" s="215"/>
      <c r="AW86" s="215"/>
      <c r="AX86" s="215"/>
      <c r="AY86" s="215"/>
      <c r="AZ86" s="215"/>
      <c r="BA86" s="215"/>
      <c r="BB86" s="215"/>
      <c r="BC86" s="215"/>
      <c r="BD86" s="215"/>
      <c r="BE86" s="215"/>
      <c r="BF86" s="215"/>
      <c r="BG86" s="215"/>
      <c r="BH86" s="215"/>
    </row>
    <row r="87" spans="1:60" outlineLevel="1" x14ac:dyDescent="0.2">
      <c r="A87" s="257">
        <v>30</v>
      </c>
      <c r="B87" s="258" t="s">
        <v>1187</v>
      </c>
      <c r="C87" s="264" t="s">
        <v>1188</v>
      </c>
      <c r="D87" s="259" t="s">
        <v>246</v>
      </c>
      <c r="E87" s="260">
        <v>25</v>
      </c>
      <c r="F87" s="261"/>
      <c r="G87" s="262">
        <f>ROUND(E87*F87,2)</f>
        <v>0</v>
      </c>
      <c r="H87" s="261"/>
      <c r="I87" s="262">
        <f>ROUND(E87*H87,2)</f>
        <v>0</v>
      </c>
      <c r="J87" s="261"/>
      <c r="K87" s="262">
        <f>ROUND(E87*J87,2)</f>
        <v>0</v>
      </c>
      <c r="L87" s="262">
        <v>21</v>
      </c>
      <c r="M87" s="262">
        <f>G87*(1+L87/100)</f>
        <v>0</v>
      </c>
      <c r="N87" s="262">
        <v>0</v>
      </c>
      <c r="O87" s="262">
        <f>ROUND(E87*N87,2)</f>
        <v>0</v>
      </c>
      <c r="P87" s="262">
        <v>0</v>
      </c>
      <c r="Q87" s="262">
        <f>ROUND(E87*P87,2)</f>
        <v>0</v>
      </c>
      <c r="R87" s="262"/>
      <c r="S87" s="262" t="s">
        <v>189</v>
      </c>
      <c r="T87" s="263" t="s">
        <v>168</v>
      </c>
      <c r="U87" s="224">
        <v>0</v>
      </c>
      <c r="V87" s="224">
        <f>ROUND(E87*U87,2)</f>
        <v>0</v>
      </c>
      <c r="W87" s="224"/>
      <c r="X87" s="224" t="s">
        <v>306</v>
      </c>
      <c r="Y87" s="215"/>
      <c r="Z87" s="215"/>
      <c r="AA87" s="215"/>
      <c r="AB87" s="215"/>
      <c r="AC87" s="215"/>
      <c r="AD87" s="215"/>
      <c r="AE87" s="215"/>
      <c r="AF87" s="215"/>
      <c r="AG87" s="215" t="s">
        <v>307</v>
      </c>
      <c r="AH87" s="215"/>
      <c r="AI87" s="215"/>
      <c r="AJ87" s="215"/>
      <c r="AK87" s="215"/>
      <c r="AL87" s="215"/>
      <c r="AM87" s="215"/>
      <c r="AN87" s="215"/>
      <c r="AO87" s="215"/>
      <c r="AP87" s="215"/>
      <c r="AQ87" s="215"/>
      <c r="AR87" s="215"/>
      <c r="AS87" s="215"/>
      <c r="AT87" s="215"/>
      <c r="AU87" s="215"/>
      <c r="AV87" s="215"/>
      <c r="AW87" s="215"/>
      <c r="AX87" s="215"/>
      <c r="AY87" s="215"/>
      <c r="AZ87" s="215"/>
      <c r="BA87" s="215"/>
      <c r="BB87" s="215"/>
      <c r="BC87" s="215"/>
      <c r="BD87" s="215"/>
      <c r="BE87" s="215"/>
      <c r="BF87" s="215"/>
      <c r="BG87" s="215"/>
      <c r="BH87" s="215"/>
    </row>
    <row r="88" spans="1:60" outlineLevel="1" x14ac:dyDescent="0.2">
      <c r="A88" s="237">
        <v>31</v>
      </c>
      <c r="B88" s="238" t="s">
        <v>1189</v>
      </c>
      <c r="C88" s="249" t="s">
        <v>1190</v>
      </c>
      <c r="D88" s="239" t="s">
        <v>326</v>
      </c>
      <c r="E88" s="240">
        <v>54</v>
      </c>
      <c r="F88" s="241"/>
      <c r="G88" s="242">
        <f>ROUND(E88*F88,2)</f>
        <v>0</v>
      </c>
      <c r="H88" s="241"/>
      <c r="I88" s="242">
        <f>ROUND(E88*H88,2)</f>
        <v>0</v>
      </c>
      <c r="J88" s="241"/>
      <c r="K88" s="242">
        <f>ROUND(E88*J88,2)</f>
        <v>0</v>
      </c>
      <c r="L88" s="242">
        <v>21</v>
      </c>
      <c r="M88" s="242">
        <f>G88*(1+L88/100)</f>
        <v>0</v>
      </c>
      <c r="N88" s="242">
        <v>6.0000000000000002E-5</v>
      </c>
      <c r="O88" s="242">
        <f>ROUND(E88*N88,2)</f>
        <v>0</v>
      </c>
      <c r="P88" s="242">
        <v>0</v>
      </c>
      <c r="Q88" s="242">
        <f>ROUND(E88*P88,2)</f>
        <v>0</v>
      </c>
      <c r="R88" s="242"/>
      <c r="S88" s="242" t="s">
        <v>167</v>
      </c>
      <c r="T88" s="243" t="s">
        <v>168</v>
      </c>
      <c r="U88" s="224">
        <v>0.20016999999999999</v>
      </c>
      <c r="V88" s="224">
        <f>ROUND(E88*U88,2)</f>
        <v>10.81</v>
      </c>
      <c r="W88" s="224"/>
      <c r="X88" s="224" t="s">
        <v>190</v>
      </c>
      <c r="Y88" s="215"/>
      <c r="Z88" s="215"/>
      <c r="AA88" s="215"/>
      <c r="AB88" s="215"/>
      <c r="AC88" s="215"/>
      <c r="AD88" s="215"/>
      <c r="AE88" s="215"/>
      <c r="AF88" s="215"/>
      <c r="AG88" s="215" t="s">
        <v>627</v>
      </c>
      <c r="AH88" s="215"/>
      <c r="AI88" s="215"/>
      <c r="AJ88" s="215"/>
      <c r="AK88" s="215"/>
      <c r="AL88" s="215"/>
      <c r="AM88" s="215"/>
      <c r="AN88" s="215"/>
      <c r="AO88" s="215"/>
      <c r="AP88" s="215"/>
      <c r="AQ88" s="215"/>
      <c r="AR88" s="215"/>
      <c r="AS88" s="215"/>
      <c r="AT88" s="215"/>
      <c r="AU88" s="215"/>
      <c r="AV88" s="215"/>
      <c r="AW88" s="215"/>
      <c r="AX88" s="215"/>
      <c r="AY88" s="215"/>
      <c r="AZ88" s="215"/>
      <c r="BA88" s="215"/>
      <c r="BB88" s="215"/>
      <c r="BC88" s="215"/>
      <c r="BD88" s="215"/>
      <c r="BE88" s="215"/>
      <c r="BF88" s="215"/>
      <c r="BG88" s="215"/>
      <c r="BH88" s="215"/>
    </row>
    <row r="89" spans="1:60" outlineLevel="1" x14ac:dyDescent="0.2">
      <c r="A89" s="222"/>
      <c r="B89" s="223"/>
      <c r="C89" s="250" t="s">
        <v>1191</v>
      </c>
      <c r="D89" s="245"/>
      <c r="E89" s="245"/>
      <c r="F89" s="245"/>
      <c r="G89" s="245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15"/>
      <c r="Z89" s="215"/>
      <c r="AA89" s="215"/>
      <c r="AB89" s="215"/>
      <c r="AC89" s="215"/>
      <c r="AD89" s="215"/>
      <c r="AE89" s="215"/>
      <c r="AF89" s="215"/>
      <c r="AG89" s="215" t="s">
        <v>172</v>
      </c>
      <c r="AH89" s="215"/>
      <c r="AI89" s="215"/>
      <c r="AJ89" s="215"/>
      <c r="AK89" s="215"/>
      <c r="AL89" s="215"/>
      <c r="AM89" s="215"/>
      <c r="AN89" s="215"/>
      <c r="AO89" s="215"/>
      <c r="AP89" s="215"/>
      <c r="AQ89" s="215"/>
      <c r="AR89" s="215"/>
      <c r="AS89" s="215"/>
      <c r="AT89" s="215"/>
      <c r="AU89" s="215"/>
      <c r="AV89" s="215"/>
      <c r="AW89" s="215"/>
      <c r="AX89" s="215"/>
      <c r="AY89" s="215"/>
      <c r="AZ89" s="215"/>
      <c r="BA89" s="215"/>
      <c r="BB89" s="215"/>
      <c r="BC89" s="215"/>
      <c r="BD89" s="215"/>
      <c r="BE89" s="215"/>
      <c r="BF89" s="215"/>
      <c r="BG89" s="215"/>
      <c r="BH89" s="215"/>
    </row>
    <row r="90" spans="1:60" outlineLevel="1" x14ac:dyDescent="0.2">
      <c r="A90" s="237">
        <v>32</v>
      </c>
      <c r="B90" s="238" t="s">
        <v>1192</v>
      </c>
      <c r="C90" s="249" t="s">
        <v>1193</v>
      </c>
      <c r="D90" s="239" t="s">
        <v>326</v>
      </c>
      <c r="E90" s="240">
        <v>35</v>
      </c>
      <c r="F90" s="241"/>
      <c r="G90" s="242">
        <f>ROUND(E90*F90,2)</f>
        <v>0</v>
      </c>
      <c r="H90" s="241"/>
      <c r="I90" s="242">
        <f>ROUND(E90*H90,2)</f>
        <v>0</v>
      </c>
      <c r="J90" s="241"/>
      <c r="K90" s="242">
        <f>ROUND(E90*J90,2)</f>
        <v>0</v>
      </c>
      <c r="L90" s="242">
        <v>21</v>
      </c>
      <c r="M90" s="242">
        <f>G90*(1+L90/100)</f>
        <v>0</v>
      </c>
      <c r="N90" s="242">
        <v>2.7999999999999998E-4</v>
      </c>
      <c r="O90" s="242">
        <f>ROUND(E90*N90,2)</f>
        <v>0.01</v>
      </c>
      <c r="P90" s="242">
        <v>0</v>
      </c>
      <c r="Q90" s="242">
        <f>ROUND(E90*P90,2)</f>
        <v>0</v>
      </c>
      <c r="R90" s="242"/>
      <c r="S90" s="242" t="s">
        <v>167</v>
      </c>
      <c r="T90" s="243" t="s">
        <v>168</v>
      </c>
      <c r="U90" s="224">
        <v>0.20016999999999999</v>
      </c>
      <c r="V90" s="224">
        <f>ROUND(E90*U90,2)</f>
        <v>7.01</v>
      </c>
      <c r="W90" s="224"/>
      <c r="X90" s="224" t="s">
        <v>190</v>
      </c>
      <c r="Y90" s="215"/>
      <c r="Z90" s="215"/>
      <c r="AA90" s="215"/>
      <c r="AB90" s="215"/>
      <c r="AC90" s="215"/>
      <c r="AD90" s="215"/>
      <c r="AE90" s="215"/>
      <c r="AF90" s="215"/>
      <c r="AG90" s="215" t="s">
        <v>627</v>
      </c>
      <c r="AH90" s="215"/>
      <c r="AI90" s="215"/>
      <c r="AJ90" s="215"/>
      <c r="AK90" s="215"/>
      <c r="AL90" s="215"/>
      <c r="AM90" s="215"/>
      <c r="AN90" s="215"/>
      <c r="AO90" s="215"/>
      <c r="AP90" s="215"/>
      <c r="AQ90" s="215"/>
      <c r="AR90" s="215"/>
      <c r="AS90" s="215"/>
      <c r="AT90" s="215"/>
      <c r="AU90" s="215"/>
      <c r="AV90" s="215"/>
      <c r="AW90" s="215"/>
      <c r="AX90" s="215"/>
      <c r="AY90" s="215"/>
      <c r="AZ90" s="215"/>
      <c r="BA90" s="215"/>
      <c r="BB90" s="215"/>
      <c r="BC90" s="215"/>
      <c r="BD90" s="215"/>
      <c r="BE90" s="215"/>
      <c r="BF90" s="215"/>
      <c r="BG90" s="215"/>
      <c r="BH90" s="215"/>
    </row>
    <row r="91" spans="1:60" outlineLevel="1" x14ac:dyDescent="0.2">
      <c r="A91" s="222"/>
      <c r="B91" s="223"/>
      <c r="C91" s="250" t="s">
        <v>1194</v>
      </c>
      <c r="D91" s="245"/>
      <c r="E91" s="245"/>
      <c r="F91" s="245"/>
      <c r="G91" s="245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15"/>
      <c r="Z91" s="215"/>
      <c r="AA91" s="215"/>
      <c r="AB91" s="215"/>
      <c r="AC91" s="215"/>
      <c r="AD91" s="215"/>
      <c r="AE91" s="215"/>
      <c r="AF91" s="215"/>
      <c r="AG91" s="215" t="s">
        <v>172</v>
      </c>
      <c r="AH91" s="215"/>
      <c r="AI91" s="215"/>
      <c r="AJ91" s="215"/>
      <c r="AK91" s="215"/>
      <c r="AL91" s="215"/>
      <c r="AM91" s="215"/>
      <c r="AN91" s="215"/>
      <c r="AO91" s="215"/>
      <c r="AP91" s="215"/>
      <c r="AQ91" s="215"/>
      <c r="AR91" s="215"/>
      <c r="AS91" s="215"/>
      <c r="AT91" s="215"/>
      <c r="AU91" s="215"/>
      <c r="AV91" s="215"/>
      <c r="AW91" s="215"/>
      <c r="AX91" s="215"/>
      <c r="AY91" s="215"/>
      <c r="AZ91" s="215"/>
      <c r="BA91" s="215"/>
      <c r="BB91" s="215"/>
      <c r="BC91" s="215"/>
      <c r="BD91" s="215"/>
      <c r="BE91" s="215"/>
      <c r="BF91" s="215"/>
      <c r="BG91" s="215"/>
      <c r="BH91" s="215"/>
    </row>
    <row r="92" spans="1:60" outlineLevel="1" x14ac:dyDescent="0.2">
      <c r="A92" s="237">
        <v>33</v>
      </c>
      <c r="B92" s="238" t="s">
        <v>1195</v>
      </c>
      <c r="C92" s="249" t="s">
        <v>1196</v>
      </c>
      <c r="D92" s="239" t="s">
        <v>246</v>
      </c>
      <c r="E92" s="240">
        <v>8</v>
      </c>
      <c r="F92" s="241"/>
      <c r="G92" s="242">
        <f>ROUND(E92*F92,2)</f>
        <v>0</v>
      </c>
      <c r="H92" s="241"/>
      <c r="I92" s="242">
        <f>ROUND(E92*H92,2)</f>
        <v>0</v>
      </c>
      <c r="J92" s="241"/>
      <c r="K92" s="242">
        <f>ROUND(E92*J92,2)</f>
        <v>0</v>
      </c>
      <c r="L92" s="242">
        <v>21</v>
      </c>
      <c r="M92" s="242">
        <f>G92*(1+L92/100)</f>
        <v>0</v>
      </c>
      <c r="N92" s="242">
        <v>2.5000000000000001E-4</v>
      </c>
      <c r="O92" s="242">
        <f>ROUND(E92*N92,2)</f>
        <v>0</v>
      </c>
      <c r="P92" s="242">
        <v>0</v>
      </c>
      <c r="Q92" s="242">
        <f>ROUND(E92*P92,2)</f>
        <v>0</v>
      </c>
      <c r="R92" s="242"/>
      <c r="S92" s="242" t="s">
        <v>167</v>
      </c>
      <c r="T92" s="243" t="s">
        <v>168</v>
      </c>
      <c r="U92" s="224">
        <v>0.26417000000000002</v>
      </c>
      <c r="V92" s="224">
        <f>ROUND(E92*U92,2)</f>
        <v>2.11</v>
      </c>
      <c r="W92" s="224"/>
      <c r="X92" s="224" t="s">
        <v>190</v>
      </c>
      <c r="Y92" s="215"/>
      <c r="Z92" s="215"/>
      <c r="AA92" s="215"/>
      <c r="AB92" s="215"/>
      <c r="AC92" s="215"/>
      <c r="AD92" s="215"/>
      <c r="AE92" s="215"/>
      <c r="AF92" s="215"/>
      <c r="AG92" s="215" t="s">
        <v>627</v>
      </c>
      <c r="AH92" s="215"/>
      <c r="AI92" s="215"/>
      <c r="AJ92" s="215"/>
      <c r="AK92" s="215"/>
      <c r="AL92" s="215"/>
      <c r="AM92" s="215"/>
      <c r="AN92" s="215"/>
      <c r="AO92" s="215"/>
      <c r="AP92" s="215"/>
      <c r="AQ92" s="215"/>
      <c r="AR92" s="215"/>
      <c r="AS92" s="215"/>
      <c r="AT92" s="215"/>
      <c r="AU92" s="215"/>
      <c r="AV92" s="215"/>
      <c r="AW92" s="215"/>
      <c r="AX92" s="215"/>
      <c r="AY92" s="215"/>
      <c r="AZ92" s="215"/>
      <c r="BA92" s="215"/>
      <c r="BB92" s="215"/>
      <c r="BC92" s="215"/>
      <c r="BD92" s="215"/>
      <c r="BE92" s="215"/>
      <c r="BF92" s="215"/>
      <c r="BG92" s="215"/>
      <c r="BH92" s="215"/>
    </row>
    <row r="93" spans="1:60" outlineLevel="1" x14ac:dyDescent="0.2">
      <c r="A93" s="222"/>
      <c r="B93" s="223"/>
      <c r="C93" s="250" t="s">
        <v>1197</v>
      </c>
      <c r="D93" s="245"/>
      <c r="E93" s="245"/>
      <c r="F93" s="245"/>
      <c r="G93" s="245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15"/>
      <c r="Z93" s="215"/>
      <c r="AA93" s="215"/>
      <c r="AB93" s="215"/>
      <c r="AC93" s="215"/>
      <c r="AD93" s="215"/>
      <c r="AE93" s="215"/>
      <c r="AF93" s="215"/>
      <c r="AG93" s="215" t="s">
        <v>172</v>
      </c>
      <c r="AH93" s="215"/>
      <c r="AI93" s="215"/>
      <c r="AJ93" s="215"/>
      <c r="AK93" s="215"/>
      <c r="AL93" s="215"/>
      <c r="AM93" s="215"/>
      <c r="AN93" s="215"/>
      <c r="AO93" s="215"/>
      <c r="AP93" s="215"/>
      <c r="AQ93" s="215"/>
      <c r="AR93" s="215"/>
      <c r="AS93" s="215"/>
      <c r="AT93" s="215"/>
      <c r="AU93" s="215"/>
      <c r="AV93" s="215"/>
      <c r="AW93" s="215"/>
      <c r="AX93" s="215"/>
      <c r="AY93" s="215"/>
      <c r="AZ93" s="215"/>
      <c r="BA93" s="215"/>
      <c r="BB93" s="215"/>
      <c r="BC93" s="215"/>
      <c r="BD93" s="215"/>
      <c r="BE93" s="215"/>
      <c r="BF93" s="215"/>
      <c r="BG93" s="215"/>
      <c r="BH93" s="215"/>
    </row>
    <row r="94" spans="1:60" outlineLevel="1" x14ac:dyDescent="0.2">
      <c r="A94" s="257">
        <v>34</v>
      </c>
      <c r="B94" s="258" t="s">
        <v>1198</v>
      </c>
      <c r="C94" s="264" t="s">
        <v>1199</v>
      </c>
      <c r="D94" s="259" t="s">
        <v>504</v>
      </c>
      <c r="E94" s="260">
        <v>2</v>
      </c>
      <c r="F94" s="261"/>
      <c r="G94" s="262">
        <f>ROUND(E94*F94,2)</f>
        <v>0</v>
      </c>
      <c r="H94" s="261"/>
      <c r="I94" s="262">
        <f>ROUND(E94*H94,2)</f>
        <v>0</v>
      </c>
      <c r="J94" s="261"/>
      <c r="K94" s="262">
        <f>ROUND(E94*J94,2)</f>
        <v>0</v>
      </c>
      <c r="L94" s="262">
        <v>21</v>
      </c>
      <c r="M94" s="262">
        <f>G94*(1+L94/100)</f>
        <v>0</v>
      </c>
      <c r="N94" s="262">
        <v>0</v>
      </c>
      <c r="O94" s="262">
        <f>ROUND(E94*N94,2)</f>
        <v>0</v>
      </c>
      <c r="P94" s="262">
        <v>0</v>
      </c>
      <c r="Q94" s="262">
        <f>ROUND(E94*P94,2)</f>
        <v>0</v>
      </c>
      <c r="R94" s="262"/>
      <c r="S94" s="262" t="s">
        <v>167</v>
      </c>
      <c r="T94" s="263" t="s">
        <v>168</v>
      </c>
      <c r="U94" s="224">
        <v>0.48099999999999998</v>
      </c>
      <c r="V94" s="224">
        <f>ROUND(E94*U94,2)</f>
        <v>0.96</v>
      </c>
      <c r="W94" s="224"/>
      <c r="X94" s="224" t="s">
        <v>190</v>
      </c>
      <c r="Y94" s="215"/>
      <c r="Z94" s="215"/>
      <c r="AA94" s="215"/>
      <c r="AB94" s="215"/>
      <c r="AC94" s="215"/>
      <c r="AD94" s="215"/>
      <c r="AE94" s="215"/>
      <c r="AF94" s="215"/>
      <c r="AG94" s="215" t="s">
        <v>627</v>
      </c>
      <c r="AH94" s="215"/>
      <c r="AI94" s="215"/>
      <c r="AJ94" s="215"/>
      <c r="AK94" s="215"/>
      <c r="AL94" s="215"/>
      <c r="AM94" s="215"/>
      <c r="AN94" s="215"/>
      <c r="AO94" s="215"/>
      <c r="AP94" s="215"/>
      <c r="AQ94" s="215"/>
      <c r="AR94" s="215"/>
      <c r="AS94" s="215"/>
      <c r="AT94" s="215"/>
      <c r="AU94" s="215"/>
      <c r="AV94" s="215"/>
      <c r="AW94" s="215"/>
      <c r="AX94" s="215"/>
      <c r="AY94" s="215"/>
      <c r="AZ94" s="215"/>
      <c r="BA94" s="215"/>
      <c r="BB94" s="215"/>
      <c r="BC94" s="215"/>
      <c r="BD94" s="215"/>
      <c r="BE94" s="215"/>
      <c r="BF94" s="215"/>
      <c r="BG94" s="215"/>
      <c r="BH94" s="215"/>
    </row>
    <row r="95" spans="1:60" outlineLevel="1" x14ac:dyDescent="0.2">
      <c r="A95" s="237">
        <v>35</v>
      </c>
      <c r="B95" s="238" t="s">
        <v>1200</v>
      </c>
      <c r="C95" s="249" t="s">
        <v>1201</v>
      </c>
      <c r="D95" s="239" t="s">
        <v>246</v>
      </c>
      <c r="E95" s="240">
        <v>1</v>
      </c>
      <c r="F95" s="241"/>
      <c r="G95" s="242">
        <f>ROUND(E95*F95,2)</f>
        <v>0</v>
      </c>
      <c r="H95" s="241"/>
      <c r="I95" s="242">
        <f>ROUND(E95*H95,2)</f>
        <v>0</v>
      </c>
      <c r="J95" s="241"/>
      <c r="K95" s="242">
        <f>ROUND(E95*J95,2)</f>
        <v>0</v>
      </c>
      <c r="L95" s="242">
        <v>21</v>
      </c>
      <c r="M95" s="242">
        <f>G95*(1+L95/100)</f>
        <v>0</v>
      </c>
      <c r="N95" s="242">
        <v>0</v>
      </c>
      <c r="O95" s="242">
        <f>ROUND(E95*N95,2)</f>
        <v>0</v>
      </c>
      <c r="P95" s="242">
        <v>0</v>
      </c>
      <c r="Q95" s="242">
        <f>ROUND(E95*P95,2)</f>
        <v>0</v>
      </c>
      <c r="R95" s="242"/>
      <c r="S95" s="242" t="s">
        <v>167</v>
      </c>
      <c r="T95" s="243" t="s">
        <v>168</v>
      </c>
      <c r="U95" s="224">
        <v>0.16</v>
      </c>
      <c r="V95" s="224">
        <f>ROUND(E95*U95,2)</f>
        <v>0.16</v>
      </c>
      <c r="W95" s="224"/>
      <c r="X95" s="224" t="s">
        <v>190</v>
      </c>
      <c r="Y95" s="215"/>
      <c r="Z95" s="215"/>
      <c r="AA95" s="215"/>
      <c r="AB95" s="215"/>
      <c r="AC95" s="215"/>
      <c r="AD95" s="215"/>
      <c r="AE95" s="215"/>
      <c r="AF95" s="215"/>
      <c r="AG95" s="215" t="s">
        <v>627</v>
      </c>
      <c r="AH95" s="215"/>
      <c r="AI95" s="215"/>
      <c r="AJ95" s="215"/>
      <c r="AK95" s="215"/>
      <c r="AL95" s="215"/>
      <c r="AM95" s="215"/>
      <c r="AN95" s="215"/>
      <c r="AO95" s="215"/>
      <c r="AP95" s="215"/>
      <c r="AQ95" s="215"/>
      <c r="AR95" s="215"/>
      <c r="AS95" s="215"/>
      <c r="AT95" s="215"/>
      <c r="AU95" s="215"/>
      <c r="AV95" s="215"/>
      <c r="AW95" s="215"/>
      <c r="AX95" s="215"/>
      <c r="AY95" s="215"/>
      <c r="AZ95" s="215"/>
      <c r="BA95" s="215"/>
      <c r="BB95" s="215"/>
      <c r="BC95" s="215"/>
      <c r="BD95" s="215"/>
      <c r="BE95" s="215"/>
      <c r="BF95" s="215"/>
      <c r="BG95" s="215"/>
      <c r="BH95" s="215"/>
    </row>
    <row r="96" spans="1:60" outlineLevel="1" x14ac:dyDescent="0.2">
      <c r="A96" s="222"/>
      <c r="B96" s="223"/>
      <c r="C96" s="250" t="s">
        <v>1202</v>
      </c>
      <c r="D96" s="245"/>
      <c r="E96" s="245"/>
      <c r="F96" s="245"/>
      <c r="G96" s="245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15"/>
      <c r="Z96" s="215"/>
      <c r="AA96" s="215"/>
      <c r="AB96" s="215"/>
      <c r="AC96" s="215"/>
      <c r="AD96" s="215"/>
      <c r="AE96" s="215"/>
      <c r="AF96" s="215"/>
      <c r="AG96" s="215" t="s">
        <v>172</v>
      </c>
      <c r="AH96" s="215"/>
      <c r="AI96" s="215"/>
      <c r="AJ96" s="215"/>
      <c r="AK96" s="215"/>
      <c r="AL96" s="215"/>
      <c r="AM96" s="215"/>
      <c r="AN96" s="215"/>
      <c r="AO96" s="215"/>
      <c r="AP96" s="215"/>
      <c r="AQ96" s="215"/>
      <c r="AR96" s="215"/>
      <c r="AS96" s="215"/>
      <c r="AT96" s="215"/>
      <c r="AU96" s="215"/>
      <c r="AV96" s="215"/>
      <c r="AW96" s="215"/>
      <c r="AX96" s="215"/>
      <c r="AY96" s="215"/>
      <c r="AZ96" s="215"/>
      <c r="BA96" s="215"/>
      <c r="BB96" s="215"/>
      <c r="BC96" s="215"/>
      <c r="BD96" s="215"/>
      <c r="BE96" s="215"/>
      <c r="BF96" s="215"/>
      <c r="BG96" s="215"/>
      <c r="BH96" s="215"/>
    </row>
    <row r="97" spans="1:60" outlineLevel="1" x14ac:dyDescent="0.2">
      <c r="A97" s="237">
        <v>36</v>
      </c>
      <c r="B97" s="238" t="s">
        <v>1203</v>
      </c>
      <c r="C97" s="249" t="s">
        <v>1204</v>
      </c>
      <c r="D97" s="239" t="s">
        <v>326</v>
      </c>
      <c r="E97" s="240">
        <v>358</v>
      </c>
      <c r="F97" s="241"/>
      <c r="G97" s="242">
        <f>ROUND(E97*F97,2)</f>
        <v>0</v>
      </c>
      <c r="H97" s="241"/>
      <c r="I97" s="242">
        <f>ROUND(E97*H97,2)</f>
        <v>0</v>
      </c>
      <c r="J97" s="241"/>
      <c r="K97" s="242">
        <f>ROUND(E97*J97,2)</f>
        <v>0</v>
      </c>
      <c r="L97" s="242">
        <v>21</v>
      </c>
      <c r="M97" s="242">
        <f>G97*(1+L97/100)</f>
        <v>0</v>
      </c>
      <c r="N97" s="242">
        <v>9.0000000000000006E-5</v>
      </c>
      <c r="O97" s="242">
        <f>ROUND(E97*N97,2)</f>
        <v>0.03</v>
      </c>
      <c r="P97" s="242">
        <v>0</v>
      </c>
      <c r="Q97" s="242">
        <f>ROUND(E97*P97,2)</f>
        <v>0</v>
      </c>
      <c r="R97" s="242"/>
      <c r="S97" s="242" t="s">
        <v>167</v>
      </c>
      <c r="T97" s="243" t="s">
        <v>168</v>
      </c>
      <c r="U97" s="224">
        <v>6.4149999999999999E-2</v>
      </c>
      <c r="V97" s="224">
        <f>ROUND(E97*U97,2)</f>
        <v>22.97</v>
      </c>
      <c r="W97" s="224"/>
      <c r="X97" s="224" t="s">
        <v>190</v>
      </c>
      <c r="Y97" s="215"/>
      <c r="Z97" s="215"/>
      <c r="AA97" s="215"/>
      <c r="AB97" s="215"/>
      <c r="AC97" s="215"/>
      <c r="AD97" s="215"/>
      <c r="AE97" s="215"/>
      <c r="AF97" s="215"/>
      <c r="AG97" s="215" t="s">
        <v>627</v>
      </c>
      <c r="AH97" s="215"/>
      <c r="AI97" s="215"/>
      <c r="AJ97" s="215"/>
      <c r="AK97" s="215"/>
      <c r="AL97" s="215"/>
      <c r="AM97" s="215"/>
      <c r="AN97" s="215"/>
      <c r="AO97" s="215"/>
      <c r="AP97" s="215"/>
      <c r="AQ97" s="215"/>
      <c r="AR97" s="215"/>
      <c r="AS97" s="215"/>
      <c r="AT97" s="215"/>
      <c r="AU97" s="215"/>
      <c r="AV97" s="215"/>
      <c r="AW97" s="215"/>
      <c r="AX97" s="215"/>
      <c r="AY97" s="215"/>
      <c r="AZ97" s="215"/>
      <c r="BA97" s="215"/>
      <c r="BB97" s="215"/>
      <c r="BC97" s="215"/>
      <c r="BD97" s="215"/>
      <c r="BE97" s="215"/>
      <c r="BF97" s="215"/>
      <c r="BG97" s="215"/>
      <c r="BH97" s="215"/>
    </row>
    <row r="98" spans="1:60" outlineLevel="1" x14ac:dyDescent="0.2">
      <c r="A98" s="222"/>
      <c r="B98" s="223"/>
      <c r="C98" s="253" t="s">
        <v>1205</v>
      </c>
      <c r="D98" s="228"/>
      <c r="E98" s="229">
        <v>110</v>
      </c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15"/>
      <c r="Z98" s="215"/>
      <c r="AA98" s="215"/>
      <c r="AB98" s="215"/>
      <c r="AC98" s="215"/>
      <c r="AD98" s="215"/>
      <c r="AE98" s="215"/>
      <c r="AF98" s="215"/>
      <c r="AG98" s="215" t="s">
        <v>176</v>
      </c>
      <c r="AH98" s="215">
        <v>0</v>
      </c>
      <c r="AI98" s="215"/>
      <c r="AJ98" s="215"/>
      <c r="AK98" s="215"/>
      <c r="AL98" s="215"/>
      <c r="AM98" s="215"/>
      <c r="AN98" s="215"/>
      <c r="AO98" s="215"/>
      <c r="AP98" s="215"/>
      <c r="AQ98" s="215"/>
      <c r="AR98" s="215"/>
      <c r="AS98" s="215"/>
      <c r="AT98" s="215"/>
      <c r="AU98" s="215"/>
      <c r="AV98" s="215"/>
      <c r="AW98" s="215"/>
      <c r="AX98" s="215"/>
      <c r="AY98" s="215"/>
      <c r="AZ98" s="215"/>
      <c r="BA98" s="215"/>
      <c r="BB98" s="215"/>
      <c r="BC98" s="215"/>
      <c r="BD98" s="215"/>
      <c r="BE98" s="215"/>
      <c r="BF98" s="215"/>
      <c r="BG98" s="215"/>
      <c r="BH98" s="215"/>
    </row>
    <row r="99" spans="1:60" outlineLevel="1" x14ac:dyDescent="0.2">
      <c r="A99" s="222"/>
      <c r="B99" s="223"/>
      <c r="C99" s="253" t="s">
        <v>1206</v>
      </c>
      <c r="D99" s="228"/>
      <c r="E99" s="229">
        <v>28</v>
      </c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15"/>
      <c r="Z99" s="215"/>
      <c r="AA99" s="215"/>
      <c r="AB99" s="215"/>
      <c r="AC99" s="215"/>
      <c r="AD99" s="215"/>
      <c r="AE99" s="215"/>
      <c r="AF99" s="215"/>
      <c r="AG99" s="215" t="s">
        <v>176</v>
      </c>
      <c r="AH99" s="215">
        <v>0</v>
      </c>
      <c r="AI99" s="215"/>
      <c r="AJ99" s="215"/>
      <c r="AK99" s="215"/>
      <c r="AL99" s="215"/>
      <c r="AM99" s="215"/>
      <c r="AN99" s="215"/>
      <c r="AO99" s="215"/>
      <c r="AP99" s="215"/>
      <c r="AQ99" s="215"/>
      <c r="AR99" s="215"/>
      <c r="AS99" s="215"/>
      <c r="AT99" s="215"/>
      <c r="AU99" s="215"/>
      <c r="AV99" s="215"/>
      <c r="AW99" s="215"/>
      <c r="AX99" s="215"/>
      <c r="AY99" s="215"/>
      <c r="AZ99" s="215"/>
      <c r="BA99" s="215"/>
      <c r="BB99" s="215"/>
      <c r="BC99" s="215"/>
      <c r="BD99" s="215"/>
      <c r="BE99" s="215"/>
      <c r="BF99" s="215"/>
      <c r="BG99" s="215"/>
      <c r="BH99" s="215"/>
    </row>
    <row r="100" spans="1:60" outlineLevel="1" x14ac:dyDescent="0.2">
      <c r="A100" s="222"/>
      <c r="B100" s="223"/>
      <c r="C100" s="253" t="s">
        <v>1207</v>
      </c>
      <c r="D100" s="228"/>
      <c r="E100" s="229">
        <v>40</v>
      </c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15"/>
      <c r="Z100" s="215"/>
      <c r="AA100" s="215"/>
      <c r="AB100" s="215"/>
      <c r="AC100" s="215"/>
      <c r="AD100" s="215"/>
      <c r="AE100" s="215"/>
      <c r="AF100" s="215"/>
      <c r="AG100" s="215" t="s">
        <v>176</v>
      </c>
      <c r="AH100" s="215">
        <v>0</v>
      </c>
      <c r="AI100" s="215"/>
      <c r="AJ100" s="215"/>
      <c r="AK100" s="215"/>
      <c r="AL100" s="215"/>
      <c r="AM100" s="215"/>
      <c r="AN100" s="215"/>
      <c r="AO100" s="215"/>
      <c r="AP100" s="215"/>
      <c r="AQ100" s="215"/>
      <c r="AR100" s="215"/>
      <c r="AS100" s="215"/>
      <c r="AT100" s="215"/>
      <c r="AU100" s="215"/>
      <c r="AV100" s="215"/>
      <c r="AW100" s="215"/>
      <c r="AX100" s="215"/>
      <c r="AY100" s="215"/>
      <c r="AZ100" s="215"/>
      <c r="BA100" s="215"/>
      <c r="BB100" s="215"/>
      <c r="BC100" s="215"/>
      <c r="BD100" s="215"/>
      <c r="BE100" s="215"/>
      <c r="BF100" s="215"/>
      <c r="BG100" s="215"/>
      <c r="BH100" s="215"/>
    </row>
    <row r="101" spans="1:60" outlineLevel="1" x14ac:dyDescent="0.2">
      <c r="A101" s="222"/>
      <c r="B101" s="223"/>
      <c r="C101" s="253" t="s">
        <v>1208</v>
      </c>
      <c r="D101" s="228"/>
      <c r="E101" s="229">
        <v>25</v>
      </c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15"/>
      <c r="Z101" s="215"/>
      <c r="AA101" s="215"/>
      <c r="AB101" s="215"/>
      <c r="AC101" s="215"/>
      <c r="AD101" s="215"/>
      <c r="AE101" s="215"/>
      <c r="AF101" s="215"/>
      <c r="AG101" s="215" t="s">
        <v>176</v>
      </c>
      <c r="AH101" s="215">
        <v>0</v>
      </c>
      <c r="AI101" s="215"/>
      <c r="AJ101" s="215"/>
      <c r="AK101" s="215"/>
      <c r="AL101" s="215"/>
      <c r="AM101" s="215"/>
      <c r="AN101" s="215"/>
      <c r="AO101" s="215"/>
      <c r="AP101" s="215"/>
      <c r="AQ101" s="215"/>
      <c r="AR101" s="215"/>
      <c r="AS101" s="215"/>
      <c r="AT101" s="215"/>
      <c r="AU101" s="215"/>
      <c r="AV101" s="215"/>
      <c r="AW101" s="215"/>
      <c r="AX101" s="215"/>
      <c r="AY101" s="215"/>
      <c r="AZ101" s="215"/>
      <c r="BA101" s="215"/>
      <c r="BB101" s="215"/>
      <c r="BC101" s="215"/>
      <c r="BD101" s="215"/>
      <c r="BE101" s="215"/>
      <c r="BF101" s="215"/>
      <c r="BG101" s="215"/>
      <c r="BH101" s="215"/>
    </row>
    <row r="102" spans="1:60" outlineLevel="1" x14ac:dyDescent="0.2">
      <c r="A102" s="222"/>
      <c r="B102" s="223"/>
      <c r="C102" s="253" t="s">
        <v>1209</v>
      </c>
      <c r="D102" s="228"/>
      <c r="E102" s="229">
        <v>25</v>
      </c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15"/>
      <c r="Z102" s="215"/>
      <c r="AA102" s="215"/>
      <c r="AB102" s="215"/>
      <c r="AC102" s="215"/>
      <c r="AD102" s="215"/>
      <c r="AE102" s="215"/>
      <c r="AF102" s="215"/>
      <c r="AG102" s="215" t="s">
        <v>176</v>
      </c>
      <c r="AH102" s="215">
        <v>0</v>
      </c>
      <c r="AI102" s="215"/>
      <c r="AJ102" s="215"/>
      <c r="AK102" s="215"/>
      <c r="AL102" s="215"/>
      <c r="AM102" s="215"/>
      <c r="AN102" s="215"/>
      <c r="AO102" s="215"/>
      <c r="AP102" s="215"/>
      <c r="AQ102" s="215"/>
      <c r="AR102" s="215"/>
      <c r="AS102" s="215"/>
      <c r="AT102" s="215"/>
      <c r="AU102" s="215"/>
      <c r="AV102" s="215"/>
      <c r="AW102" s="215"/>
      <c r="AX102" s="215"/>
      <c r="AY102" s="215"/>
      <c r="AZ102" s="215"/>
      <c r="BA102" s="215"/>
      <c r="BB102" s="215"/>
      <c r="BC102" s="215"/>
      <c r="BD102" s="215"/>
      <c r="BE102" s="215"/>
      <c r="BF102" s="215"/>
      <c r="BG102" s="215"/>
      <c r="BH102" s="215"/>
    </row>
    <row r="103" spans="1:60" outlineLevel="1" x14ac:dyDescent="0.2">
      <c r="A103" s="222"/>
      <c r="B103" s="223"/>
      <c r="C103" s="253" t="s">
        <v>1210</v>
      </c>
      <c r="D103" s="228"/>
      <c r="E103" s="229">
        <v>95</v>
      </c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15"/>
      <c r="Z103" s="215"/>
      <c r="AA103" s="215"/>
      <c r="AB103" s="215"/>
      <c r="AC103" s="215"/>
      <c r="AD103" s="215"/>
      <c r="AE103" s="215"/>
      <c r="AF103" s="215"/>
      <c r="AG103" s="215" t="s">
        <v>176</v>
      </c>
      <c r="AH103" s="215">
        <v>0</v>
      </c>
      <c r="AI103" s="215"/>
      <c r="AJ103" s="215"/>
      <c r="AK103" s="215"/>
      <c r="AL103" s="215"/>
      <c r="AM103" s="215"/>
      <c r="AN103" s="215"/>
      <c r="AO103" s="215"/>
      <c r="AP103" s="215"/>
      <c r="AQ103" s="215"/>
      <c r="AR103" s="215"/>
      <c r="AS103" s="215"/>
      <c r="AT103" s="215"/>
      <c r="AU103" s="215"/>
      <c r="AV103" s="215"/>
      <c r="AW103" s="215"/>
      <c r="AX103" s="215"/>
      <c r="AY103" s="215"/>
      <c r="AZ103" s="215"/>
      <c r="BA103" s="215"/>
      <c r="BB103" s="215"/>
      <c r="BC103" s="215"/>
      <c r="BD103" s="215"/>
      <c r="BE103" s="215"/>
      <c r="BF103" s="215"/>
      <c r="BG103" s="215"/>
      <c r="BH103" s="215"/>
    </row>
    <row r="104" spans="1:60" outlineLevel="1" x14ac:dyDescent="0.2">
      <c r="A104" s="222"/>
      <c r="B104" s="223"/>
      <c r="C104" s="253" t="s">
        <v>1211</v>
      </c>
      <c r="D104" s="228"/>
      <c r="E104" s="229">
        <v>35</v>
      </c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15"/>
      <c r="Z104" s="215"/>
      <c r="AA104" s="215"/>
      <c r="AB104" s="215"/>
      <c r="AC104" s="215"/>
      <c r="AD104" s="215"/>
      <c r="AE104" s="215"/>
      <c r="AF104" s="215"/>
      <c r="AG104" s="215" t="s">
        <v>176</v>
      </c>
      <c r="AH104" s="215">
        <v>0</v>
      </c>
      <c r="AI104" s="215"/>
      <c r="AJ104" s="215"/>
      <c r="AK104" s="215"/>
      <c r="AL104" s="215"/>
      <c r="AM104" s="215"/>
      <c r="AN104" s="215"/>
      <c r="AO104" s="215"/>
      <c r="AP104" s="215"/>
      <c r="AQ104" s="215"/>
      <c r="AR104" s="215"/>
      <c r="AS104" s="215"/>
      <c r="AT104" s="215"/>
      <c r="AU104" s="215"/>
      <c r="AV104" s="215"/>
      <c r="AW104" s="215"/>
      <c r="AX104" s="215"/>
      <c r="AY104" s="215"/>
      <c r="AZ104" s="215"/>
      <c r="BA104" s="215"/>
      <c r="BB104" s="215"/>
      <c r="BC104" s="215"/>
      <c r="BD104" s="215"/>
      <c r="BE104" s="215"/>
      <c r="BF104" s="215"/>
      <c r="BG104" s="215"/>
      <c r="BH104" s="215"/>
    </row>
    <row r="105" spans="1:60" outlineLevel="1" x14ac:dyDescent="0.2">
      <c r="A105" s="237">
        <v>37</v>
      </c>
      <c r="B105" s="238" t="s">
        <v>1212</v>
      </c>
      <c r="C105" s="249" t="s">
        <v>1213</v>
      </c>
      <c r="D105" s="239" t="s">
        <v>326</v>
      </c>
      <c r="E105" s="240">
        <v>78</v>
      </c>
      <c r="F105" s="241"/>
      <c r="G105" s="242">
        <f>ROUND(E105*F105,2)</f>
        <v>0</v>
      </c>
      <c r="H105" s="241"/>
      <c r="I105" s="242">
        <f>ROUND(E105*H105,2)</f>
        <v>0</v>
      </c>
      <c r="J105" s="241"/>
      <c r="K105" s="242">
        <f>ROUND(E105*J105,2)</f>
        <v>0</v>
      </c>
      <c r="L105" s="242">
        <v>21</v>
      </c>
      <c r="M105" s="242">
        <f>G105*(1+L105/100)</f>
        <v>0</v>
      </c>
      <c r="N105" s="242">
        <v>1.3999999999999999E-4</v>
      </c>
      <c r="O105" s="242">
        <f>ROUND(E105*N105,2)</f>
        <v>0.01</v>
      </c>
      <c r="P105" s="242">
        <v>0</v>
      </c>
      <c r="Q105" s="242">
        <f>ROUND(E105*P105,2)</f>
        <v>0</v>
      </c>
      <c r="R105" s="242"/>
      <c r="S105" s="242" t="s">
        <v>167</v>
      </c>
      <c r="T105" s="243" t="s">
        <v>168</v>
      </c>
      <c r="U105" s="224">
        <v>6.4149999999999999E-2</v>
      </c>
      <c r="V105" s="224">
        <f>ROUND(E105*U105,2)</f>
        <v>5</v>
      </c>
      <c r="W105" s="224"/>
      <c r="X105" s="224" t="s">
        <v>190</v>
      </c>
      <c r="Y105" s="215"/>
      <c r="Z105" s="215"/>
      <c r="AA105" s="215"/>
      <c r="AB105" s="215"/>
      <c r="AC105" s="215"/>
      <c r="AD105" s="215"/>
      <c r="AE105" s="215"/>
      <c r="AF105" s="215"/>
      <c r="AG105" s="215" t="s">
        <v>627</v>
      </c>
      <c r="AH105" s="215"/>
      <c r="AI105" s="215"/>
      <c r="AJ105" s="215"/>
      <c r="AK105" s="215"/>
      <c r="AL105" s="215"/>
      <c r="AM105" s="215"/>
      <c r="AN105" s="215"/>
      <c r="AO105" s="215"/>
      <c r="AP105" s="215"/>
      <c r="AQ105" s="215"/>
      <c r="AR105" s="215"/>
      <c r="AS105" s="215"/>
      <c r="AT105" s="215"/>
      <c r="AU105" s="215"/>
      <c r="AV105" s="215"/>
      <c r="AW105" s="215"/>
      <c r="AX105" s="215"/>
      <c r="AY105" s="215"/>
      <c r="AZ105" s="215"/>
      <c r="BA105" s="215"/>
      <c r="BB105" s="215"/>
      <c r="BC105" s="215"/>
      <c r="BD105" s="215"/>
      <c r="BE105" s="215"/>
      <c r="BF105" s="215"/>
      <c r="BG105" s="215"/>
      <c r="BH105" s="215"/>
    </row>
    <row r="106" spans="1:60" outlineLevel="1" x14ac:dyDescent="0.2">
      <c r="A106" s="222"/>
      <c r="B106" s="223"/>
      <c r="C106" s="253" t="s">
        <v>1214</v>
      </c>
      <c r="D106" s="228"/>
      <c r="E106" s="229">
        <v>44</v>
      </c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15"/>
      <c r="Z106" s="215"/>
      <c r="AA106" s="215"/>
      <c r="AB106" s="215"/>
      <c r="AC106" s="215"/>
      <c r="AD106" s="215"/>
      <c r="AE106" s="215"/>
      <c r="AF106" s="215"/>
      <c r="AG106" s="215" t="s">
        <v>176</v>
      </c>
      <c r="AH106" s="215">
        <v>0</v>
      </c>
      <c r="AI106" s="215"/>
      <c r="AJ106" s="215"/>
      <c r="AK106" s="215"/>
      <c r="AL106" s="215"/>
      <c r="AM106" s="215"/>
      <c r="AN106" s="215"/>
      <c r="AO106" s="215"/>
      <c r="AP106" s="215"/>
      <c r="AQ106" s="215"/>
      <c r="AR106" s="215"/>
      <c r="AS106" s="215"/>
      <c r="AT106" s="215"/>
      <c r="AU106" s="215"/>
      <c r="AV106" s="215"/>
      <c r="AW106" s="215"/>
      <c r="AX106" s="215"/>
      <c r="AY106" s="215"/>
      <c r="AZ106" s="215"/>
      <c r="BA106" s="215"/>
      <c r="BB106" s="215"/>
      <c r="BC106" s="215"/>
      <c r="BD106" s="215"/>
      <c r="BE106" s="215"/>
      <c r="BF106" s="215"/>
      <c r="BG106" s="215"/>
      <c r="BH106" s="215"/>
    </row>
    <row r="107" spans="1:60" outlineLevel="1" x14ac:dyDescent="0.2">
      <c r="A107" s="222"/>
      <c r="B107" s="223"/>
      <c r="C107" s="253" t="s">
        <v>1215</v>
      </c>
      <c r="D107" s="228"/>
      <c r="E107" s="229">
        <v>6</v>
      </c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15"/>
      <c r="Z107" s="215"/>
      <c r="AA107" s="215"/>
      <c r="AB107" s="215"/>
      <c r="AC107" s="215"/>
      <c r="AD107" s="215"/>
      <c r="AE107" s="215"/>
      <c r="AF107" s="215"/>
      <c r="AG107" s="215" t="s">
        <v>176</v>
      </c>
      <c r="AH107" s="215">
        <v>0</v>
      </c>
      <c r="AI107" s="215"/>
      <c r="AJ107" s="215"/>
      <c r="AK107" s="215"/>
      <c r="AL107" s="215"/>
      <c r="AM107" s="215"/>
      <c r="AN107" s="215"/>
      <c r="AO107" s="215"/>
      <c r="AP107" s="215"/>
      <c r="AQ107" s="215"/>
      <c r="AR107" s="215"/>
      <c r="AS107" s="215"/>
      <c r="AT107" s="215"/>
      <c r="AU107" s="215"/>
      <c r="AV107" s="215"/>
      <c r="AW107" s="215"/>
      <c r="AX107" s="215"/>
      <c r="AY107" s="215"/>
      <c r="AZ107" s="215"/>
      <c r="BA107" s="215"/>
      <c r="BB107" s="215"/>
      <c r="BC107" s="215"/>
      <c r="BD107" s="215"/>
      <c r="BE107" s="215"/>
      <c r="BF107" s="215"/>
      <c r="BG107" s="215"/>
      <c r="BH107" s="215"/>
    </row>
    <row r="108" spans="1:60" outlineLevel="1" x14ac:dyDescent="0.2">
      <c r="A108" s="222"/>
      <c r="B108" s="223"/>
      <c r="C108" s="253" t="s">
        <v>1216</v>
      </c>
      <c r="D108" s="228"/>
      <c r="E108" s="229">
        <v>18</v>
      </c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15"/>
      <c r="Z108" s="215"/>
      <c r="AA108" s="215"/>
      <c r="AB108" s="215"/>
      <c r="AC108" s="215"/>
      <c r="AD108" s="215"/>
      <c r="AE108" s="215"/>
      <c r="AF108" s="215"/>
      <c r="AG108" s="215" t="s">
        <v>176</v>
      </c>
      <c r="AH108" s="215">
        <v>0</v>
      </c>
      <c r="AI108" s="215"/>
      <c r="AJ108" s="215"/>
      <c r="AK108" s="215"/>
      <c r="AL108" s="215"/>
      <c r="AM108" s="215"/>
      <c r="AN108" s="215"/>
      <c r="AO108" s="215"/>
      <c r="AP108" s="215"/>
      <c r="AQ108" s="215"/>
      <c r="AR108" s="215"/>
      <c r="AS108" s="215"/>
      <c r="AT108" s="215"/>
      <c r="AU108" s="215"/>
      <c r="AV108" s="215"/>
      <c r="AW108" s="215"/>
      <c r="AX108" s="215"/>
      <c r="AY108" s="215"/>
      <c r="AZ108" s="215"/>
      <c r="BA108" s="215"/>
      <c r="BB108" s="215"/>
      <c r="BC108" s="215"/>
      <c r="BD108" s="215"/>
      <c r="BE108" s="215"/>
      <c r="BF108" s="215"/>
      <c r="BG108" s="215"/>
      <c r="BH108" s="215"/>
    </row>
    <row r="109" spans="1:60" outlineLevel="1" x14ac:dyDescent="0.2">
      <c r="A109" s="222"/>
      <c r="B109" s="223"/>
      <c r="C109" s="253" t="s">
        <v>1217</v>
      </c>
      <c r="D109" s="228"/>
      <c r="E109" s="229">
        <v>10</v>
      </c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15"/>
      <c r="Z109" s="215"/>
      <c r="AA109" s="215"/>
      <c r="AB109" s="215"/>
      <c r="AC109" s="215"/>
      <c r="AD109" s="215"/>
      <c r="AE109" s="215"/>
      <c r="AF109" s="215"/>
      <c r="AG109" s="215" t="s">
        <v>176</v>
      </c>
      <c r="AH109" s="215">
        <v>0</v>
      </c>
      <c r="AI109" s="215"/>
      <c r="AJ109" s="215"/>
      <c r="AK109" s="215"/>
      <c r="AL109" s="215"/>
      <c r="AM109" s="215"/>
      <c r="AN109" s="215"/>
      <c r="AO109" s="215"/>
      <c r="AP109" s="215"/>
      <c r="AQ109" s="215"/>
      <c r="AR109" s="215"/>
      <c r="AS109" s="215"/>
      <c r="AT109" s="215"/>
      <c r="AU109" s="215"/>
      <c r="AV109" s="215"/>
      <c r="AW109" s="215"/>
      <c r="AX109" s="215"/>
      <c r="AY109" s="215"/>
      <c r="AZ109" s="215"/>
      <c r="BA109" s="215"/>
      <c r="BB109" s="215"/>
      <c r="BC109" s="215"/>
      <c r="BD109" s="215"/>
      <c r="BE109" s="215"/>
      <c r="BF109" s="215"/>
      <c r="BG109" s="215"/>
      <c r="BH109" s="215"/>
    </row>
    <row r="110" spans="1:60" outlineLevel="1" x14ac:dyDescent="0.2">
      <c r="A110" s="222"/>
      <c r="B110" s="223"/>
      <c r="C110" s="253" t="s">
        <v>1218</v>
      </c>
      <c r="D110" s="228"/>
      <c r="E110" s="229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15"/>
      <c r="Z110" s="215"/>
      <c r="AA110" s="215"/>
      <c r="AB110" s="215"/>
      <c r="AC110" s="215"/>
      <c r="AD110" s="215"/>
      <c r="AE110" s="215"/>
      <c r="AF110" s="215"/>
      <c r="AG110" s="215" t="s">
        <v>176</v>
      </c>
      <c r="AH110" s="215">
        <v>0</v>
      </c>
      <c r="AI110" s="215"/>
      <c r="AJ110" s="215"/>
      <c r="AK110" s="215"/>
      <c r="AL110" s="215"/>
      <c r="AM110" s="215"/>
      <c r="AN110" s="215"/>
      <c r="AO110" s="215"/>
      <c r="AP110" s="215"/>
      <c r="AQ110" s="215"/>
      <c r="AR110" s="215"/>
      <c r="AS110" s="215"/>
      <c r="AT110" s="215"/>
      <c r="AU110" s="215"/>
      <c r="AV110" s="215"/>
      <c r="AW110" s="215"/>
      <c r="AX110" s="215"/>
      <c r="AY110" s="215"/>
      <c r="AZ110" s="215"/>
      <c r="BA110" s="215"/>
      <c r="BB110" s="215"/>
      <c r="BC110" s="215"/>
      <c r="BD110" s="215"/>
      <c r="BE110" s="215"/>
      <c r="BF110" s="215"/>
      <c r="BG110" s="215"/>
      <c r="BH110" s="215"/>
    </row>
    <row r="111" spans="1:60" outlineLevel="1" x14ac:dyDescent="0.2">
      <c r="A111" s="237">
        <v>38</v>
      </c>
      <c r="B111" s="238" t="s">
        <v>1219</v>
      </c>
      <c r="C111" s="249" t="s">
        <v>1220</v>
      </c>
      <c r="D111" s="239" t="s">
        <v>326</v>
      </c>
      <c r="E111" s="240">
        <v>25</v>
      </c>
      <c r="F111" s="241"/>
      <c r="G111" s="242">
        <f>ROUND(E111*F111,2)</f>
        <v>0</v>
      </c>
      <c r="H111" s="241"/>
      <c r="I111" s="242">
        <f>ROUND(E111*H111,2)</f>
        <v>0</v>
      </c>
      <c r="J111" s="241"/>
      <c r="K111" s="242">
        <f>ROUND(E111*J111,2)</f>
        <v>0</v>
      </c>
      <c r="L111" s="242">
        <v>21</v>
      </c>
      <c r="M111" s="242">
        <f>G111*(1+L111/100)</f>
        <v>0</v>
      </c>
      <c r="N111" s="242">
        <v>2.2000000000000001E-4</v>
      </c>
      <c r="O111" s="242">
        <f>ROUND(E111*N111,2)</f>
        <v>0.01</v>
      </c>
      <c r="P111" s="242">
        <v>0</v>
      </c>
      <c r="Q111" s="242">
        <f>ROUND(E111*P111,2)</f>
        <v>0</v>
      </c>
      <c r="R111" s="242"/>
      <c r="S111" s="242" t="s">
        <v>167</v>
      </c>
      <c r="T111" s="243" t="s">
        <v>168</v>
      </c>
      <c r="U111" s="224">
        <v>7.0000000000000007E-2</v>
      </c>
      <c r="V111" s="224">
        <f>ROUND(E111*U111,2)</f>
        <v>1.75</v>
      </c>
      <c r="W111" s="224"/>
      <c r="X111" s="224" t="s">
        <v>190</v>
      </c>
      <c r="Y111" s="215"/>
      <c r="Z111" s="215"/>
      <c r="AA111" s="215"/>
      <c r="AB111" s="215"/>
      <c r="AC111" s="215"/>
      <c r="AD111" s="215"/>
      <c r="AE111" s="215"/>
      <c r="AF111" s="215"/>
      <c r="AG111" s="215" t="s">
        <v>627</v>
      </c>
      <c r="AH111" s="215"/>
      <c r="AI111" s="215"/>
      <c r="AJ111" s="215"/>
      <c r="AK111" s="215"/>
      <c r="AL111" s="215"/>
      <c r="AM111" s="215"/>
      <c r="AN111" s="215"/>
      <c r="AO111" s="215"/>
      <c r="AP111" s="215"/>
      <c r="AQ111" s="215"/>
      <c r="AR111" s="215"/>
      <c r="AS111" s="215"/>
      <c r="AT111" s="215"/>
      <c r="AU111" s="215"/>
      <c r="AV111" s="215"/>
      <c r="AW111" s="215"/>
      <c r="AX111" s="215"/>
      <c r="AY111" s="215"/>
      <c r="AZ111" s="215"/>
      <c r="BA111" s="215"/>
      <c r="BB111" s="215"/>
      <c r="BC111" s="215"/>
      <c r="BD111" s="215"/>
      <c r="BE111" s="215"/>
      <c r="BF111" s="215"/>
      <c r="BG111" s="215"/>
      <c r="BH111" s="215"/>
    </row>
    <row r="112" spans="1:60" outlineLevel="1" x14ac:dyDescent="0.2">
      <c r="A112" s="222"/>
      <c r="B112" s="223"/>
      <c r="C112" s="250" t="s">
        <v>1221</v>
      </c>
      <c r="D112" s="245"/>
      <c r="E112" s="245"/>
      <c r="F112" s="245"/>
      <c r="G112" s="245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15"/>
      <c r="Z112" s="215"/>
      <c r="AA112" s="215"/>
      <c r="AB112" s="215"/>
      <c r="AC112" s="215"/>
      <c r="AD112" s="215"/>
      <c r="AE112" s="215"/>
      <c r="AF112" s="215"/>
      <c r="AG112" s="215" t="s">
        <v>172</v>
      </c>
      <c r="AH112" s="215"/>
      <c r="AI112" s="215"/>
      <c r="AJ112" s="215"/>
      <c r="AK112" s="215"/>
      <c r="AL112" s="215"/>
      <c r="AM112" s="215"/>
      <c r="AN112" s="215"/>
      <c r="AO112" s="215"/>
      <c r="AP112" s="215"/>
      <c r="AQ112" s="215"/>
      <c r="AR112" s="215"/>
      <c r="AS112" s="215"/>
      <c r="AT112" s="215"/>
      <c r="AU112" s="215"/>
      <c r="AV112" s="215"/>
      <c r="AW112" s="215"/>
      <c r="AX112" s="215"/>
      <c r="AY112" s="215"/>
      <c r="AZ112" s="215"/>
      <c r="BA112" s="215"/>
      <c r="BB112" s="215"/>
      <c r="BC112" s="215"/>
      <c r="BD112" s="215"/>
      <c r="BE112" s="215"/>
      <c r="BF112" s="215"/>
      <c r="BG112" s="215"/>
      <c r="BH112" s="215"/>
    </row>
    <row r="113" spans="1:60" outlineLevel="1" x14ac:dyDescent="0.2">
      <c r="A113" s="257">
        <v>39</v>
      </c>
      <c r="B113" s="258" t="s">
        <v>1222</v>
      </c>
      <c r="C113" s="264" t="s">
        <v>1223</v>
      </c>
      <c r="D113" s="259" t="s">
        <v>326</v>
      </c>
      <c r="E113" s="260">
        <v>35</v>
      </c>
      <c r="F113" s="261"/>
      <c r="G113" s="262">
        <f>ROUND(E113*F113,2)</f>
        <v>0</v>
      </c>
      <c r="H113" s="261"/>
      <c r="I113" s="262">
        <f>ROUND(E113*H113,2)</f>
        <v>0</v>
      </c>
      <c r="J113" s="261"/>
      <c r="K113" s="262">
        <f>ROUND(E113*J113,2)</f>
        <v>0</v>
      </c>
      <c r="L113" s="262">
        <v>21</v>
      </c>
      <c r="M113" s="262">
        <f>G113*(1+L113/100)</f>
        <v>0</v>
      </c>
      <c r="N113" s="262">
        <v>4.2999999999999999E-4</v>
      </c>
      <c r="O113" s="262">
        <f>ROUND(E113*N113,2)</f>
        <v>0.02</v>
      </c>
      <c r="P113" s="262">
        <v>0</v>
      </c>
      <c r="Q113" s="262">
        <f>ROUND(E113*P113,2)</f>
        <v>0</v>
      </c>
      <c r="R113" s="262"/>
      <c r="S113" s="262" t="s">
        <v>167</v>
      </c>
      <c r="T113" s="263" t="s">
        <v>168</v>
      </c>
      <c r="U113" s="224">
        <v>7.2459999999999997E-2</v>
      </c>
      <c r="V113" s="224">
        <f>ROUND(E113*U113,2)</f>
        <v>2.54</v>
      </c>
      <c r="W113" s="224"/>
      <c r="X113" s="224" t="s">
        <v>190</v>
      </c>
      <c r="Y113" s="215"/>
      <c r="Z113" s="215"/>
      <c r="AA113" s="215"/>
      <c r="AB113" s="215"/>
      <c r="AC113" s="215"/>
      <c r="AD113" s="215"/>
      <c r="AE113" s="215"/>
      <c r="AF113" s="215"/>
      <c r="AG113" s="215" t="s">
        <v>627</v>
      </c>
      <c r="AH113" s="215"/>
      <c r="AI113" s="215"/>
      <c r="AJ113" s="215"/>
      <c r="AK113" s="215"/>
      <c r="AL113" s="215"/>
      <c r="AM113" s="215"/>
      <c r="AN113" s="215"/>
      <c r="AO113" s="215"/>
      <c r="AP113" s="215"/>
      <c r="AQ113" s="215"/>
      <c r="AR113" s="215"/>
      <c r="AS113" s="215"/>
      <c r="AT113" s="215"/>
      <c r="AU113" s="215"/>
      <c r="AV113" s="215"/>
      <c r="AW113" s="215"/>
      <c r="AX113" s="215"/>
      <c r="AY113" s="215"/>
      <c r="AZ113" s="215"/>
      <c r="BA113" s="215"/>
      <c r="BB113" s="215"/>
      <c r="BC113" s="215"/>
      <c r="BD113" s="215"/>
      <c r="BE113" s="215"/>
      <c r="BF113" s="215"/>
      <c r="BG113" s="215"/>
      <c r="BH113" s="215"/>
    </row>
    <row r="114" spans="1:60" outlineLevel="1" x14ac:dyDescent="0.2">
      <c r="A114" s="257">
        <v>40</v>
      </c>
      <c r="B114" s="258" t="s">
        <v>1224</v>
      </c>
      <c r="C114" s="264" t="s">
        <v>1225</v>
      </c>
      <c r="D114" s="259" t="s">
        <v>246</v>
      </c>
      <c r="E114" s="260">
        <v>1</v>
      </c>
      <c r="F114" s="261"/>
      <c r="G114" s="262">
        <f>ROUND(E114*F114,2)</f>
        <v>0</v>
      </c>
      <c r="H114" s="261"/>
      <c r="I114" s="262">
        <f>ROUND(E114*H114,2)</f>
        <v>0</v>
      </c>
      <c r="J114" s="261"/>
      <c r="K114" s="262">
        <f>ROUND(E114*J114,2)</f>
        <v>0</v>
      </c>
      <c r="L114" s="262">
        <v>21</v>
      </c>
      <c r="M114" s="262">
        <f>G114*(1+L114/100)</f>
        <v>0</v>
      </c>
      <c r="N114" s="262">
        <v>1.0000000000000001E-5</v>
      </c>
      <c r="O114" s="262">
        <f>ROUND(E114*N114,2)</f>
        <v>0</v>
      </c>
      <c r="P114" s="262">
        <v>0</v>
      </c>
      <c r="Q114" s="262">
        <f>ROUND(E114*P114,2)</f>
        <v>0</v>
      </c>
      <c r="R114" s="262"/>
      <c r="S114" s="262" t="s">
        <v>189</v>
      </c>
      <c r="T114" s="263" t="s">
        <v>168</v>
      </c>
      <c r="U114" s="224">
        <v>0</v>
      </c>
      <c r="V114" s="224">
        <f>ROUND(E114*U114,2)</f>
        <v>0</v>
      </c>
      <c r="W114" s="224"/>
      <c r="X114" s="224" t="s">
        <v>306</v>
      </c>
      <c r="Y114" s="215"/>
      <c r="Z114" s="215"/>
      <c r="AA114" s="215"/>
      <c r="AB114" s="215"/>
      <c r="AC114" s="215"/>
      <c r="AD114" s="215"/>
      <c r="AE114" s="215"/>
      <c r="AF114" s="215"/>
      <c r="AG114" s="215" t="s">
        <v>307</v>
      </c>
      <c r="AH114" s="215"/>
      <c r="AI114" s="215"/>
      <c r="AJ114" s="215"/>
      <c r="AK114" s="215"/>
      <c r="AL114" s="215"/>
      <c r="AM114" s="215"/>
      <c r="AN114" s="215"/>
      <c r="AO114" s="215"/>
      <c r="AP114" s="215"/>
      <c r="AQ114" s="215"/>
      <c r="AR114" s="215"/>
      <c r="AS114" s="215"/>
      <c r="AT114" s="215"/>
      <c r="AU114" s="215"/>
      <c r="AV114" s="215"/>
      <c r="AW114" s="215"/>
      <c r="AX114" s="215"/>
      <c r="AY114" s="215"/>
      <c r="AZ114" s="215"/>
      <c r="BA114" s="215"/>
      <c r="BB114" s="215"/>
      <c r="BC114" s="215"/>
      <c r="BD114" s="215"/>
      <c r="BE114" s="215"/>
      <c r="BF114" s="215"/>
      <c r="BG114" s="215"/>
      <c r="BH114" s="215"/>
    </row>
    <row r="115" spans="1:60" outlineLevel="1" x14ac:dyDescent="0.2">
      <c r="A115" s="257">
        <v>41</v>
      </c>
      <c r="B115" s="258" t="s">
        <v>1226</v>
      </c>
      <c r="C115" s="264" t="s">
        <v>1227</v>
      </c>
      <c r="D115" s="259" t="s">
        <v>246</v>
      </c>
      <c r="E115" s="260">
        <v>2</v>
      </c>
      <c r="F115" s="261"/>
      <c r="G115" s="262">
        <f>ROUND(E115*F115,2)</f>
        <v>0</v>
      </c>
      <c r="H115" s="261"/>
      <c r="I115" s="262">
        <f>ROUND(E115*H115,2)</f>
        <v>0</v>
      </c>
      <c r="J115" s="261"/>
      <c r="K115" s="262">
        <f>ROUND(E115*J115,2)</f>
        <v>0</v>
      </c>
      <c r="L115" s="262">
        <v>21</v>
      </c>
      <c r="M115" s="262">
        <f>G115*(1+L115/100)</f>
        <v>0</v>
      </c>
      <c r="N115" s="262">
        <v>1.0000000000000001E-5</v>
      </c>
      <c r="O115" s="262">
        <f>ROUND(E115*N115,2)</f>
        <v>0</v>
      </c>
      <c r="P115" s="262">
        <v>0</v>
      </c>
      <c r="Q115" s="262">
        <f>ROUND(E115*P115,2)</f>
        <v>0</v>
      </c>
      <c r="R115" s="262"/>
      <c r="S115" s="262" t="s">
        <v>189</v>
      </c>
      <c r="T115" s="263" t="s">
        <v>168</v>
      </c>
      <c r="U115" s="224">
        <v>0</v>
      </c>
      <c r="V115" s="224">
        <f>ROUND(E115*U115,2)</f>
        <v>0</v>
      </c>
      <c r="W115" s="224"/>
      <c r="X115" s="224" t="s">
        <v>306</v>
      </c>
      <c r="Y115" s="215"/>
      <c r="Z115" s="215"/>
      <c r="AA115" s="215"/>
      <c r="AB115" s="215"/>
      <c r="AC115" s="215"/>
      <c r="AD115" s="215"/>
      <c r="AE115" s="215"/>
      <c r="AF115" s="215"/>
      <c r="AG115" s="215" t="s">
        <v>307</v>
      </c>
      <c r="AH115" s="215"/>
      <c r="AI115" s="215"/>
      <c r="AJ115" s="215"/>
      <c r="AK115" s="215"/>
      <c r="AL115" s="215"/>
      <c r="AM115" s="215"/>
      <c r="AN115" s="215"/>
      <c r="AO115" s="215"/>
      <c r="AP115" s="215"/>
      <c r="AQ115" s="215"/>
      <c r="AR115" s="215"/>
      <c r="AS115" s="215"/>
      <c r="AT115" s="215"/>
      <c r="AU115" s="215"/>
      <c r="AV115" s="215"/>
      <c r="AW115" s="215"/>
      <c r="AX115" s="215"/>
      <c r="AY115" s="215"/>
      <c r="AZ115" s="215"/>
      <c r="BA115" s="215"/>
      <c r="BB115" s="215"/>
      <c r="BC115" s="215"/>
      <c r="BD115" s="215"/>
      <c r="BE115" s="215"/>
      <c r="BF115" s="215"/>
      <c r="BG115" s="215"/>
      <c r="BH115" s="215"/>
    </row>
    <row r="116" spans="1:60" outlineLevel="1" x14ac:dyDescent="0.2">
      <c r="A116" s="237">
        <v>42</v>
      </c>
      <c r="B116" s="238" t="s">
        <v>1228</v>
      </c>
      <c r="C116" s="249" t="s">
        <v>1229</v>
      </c>
      <c r="D116" s="239" t="s">
        <v>246</v>
      </c>
      <c r="E116" s="240">
        <v>1</v>
      </c>
      <c r="F116" s="241"/>
      <c r="G116" s="242">
        <f>ROUND(E116*F116,2)</f>
        <v>0</v>
      </c>
      <c r="H116" s="241"/>
      <c r="I116" s="242">
        <f>ROUND(E116*H116,2)</f>
        <v>0</v>
      </c>
      <c r="J116" s="241"/>
      <c r="K116" s="242">
        <f>ROUND(E116*J116,2)</f>
        <v>0</v>
      </c>
      <c r="L116" s="242">
        <v>21</v>
      </c>
      <c r="M116" s="242">
        <f>G116*(1+L116/100)</f>
        <v>0</v>
      </c>
      <c r="N116" s="242">
        <v>3.8999999999999999E-4</v>
      </c>
      <c r="O116" s="242">
        <f>ROUND(E116*N116,2)</f>
        <v>0</v>
      </c>
      <c r="P116" s="242">
        <v>0</v>
      </c>
      <c r="Q116" s="242">
        <f>ROUND(E116*P116,2)</f>
        <v>0</v>
      </c>
      <c r="R116" s="242"/>
      <c r="S116" s="242" t="s">
        <v>189</v>
      </c>
      <c r="T116" s="243" t="s">
        <v>168</v>
      </c>
      <c r="U116" s="224">
        <v>0</v>
      </c>
      <c r="V116" s="224">
        <f>ROUND(E116*U116,2)</f>
        <v>0</v>
      </c>
      <c r="W116" s="224"/>
      <c r="X116" s="224" t="s">
        <v>306</v>
      </c>
      <c r="Y116" s="215"/>
      <c r="Z116" s="215"/>
      <c r="AA116" s="215"/>
      <c r="AB116" s="215"/>
      <c r="AC116" s="215"/>
      <c r="AD116" s="215"/>
      <c r="AE116" s="215"/>
      <c r="AF116" s="215"/>
      <c r="AG116" s="215" t="s">
        <v>307</v>
      </c>
      <c r="AH116" s="215"/>
      <c r="AI116" s="215"/>
      <c r="AJ116" s="215"/>
      <c r="AK116" s="215"/>
      <c r="AL116" s="215"/>
      <c r="AM116" s="215"/>
      <c r="AN116" s="215"/>
      <c r="AO116" s="215"/>
      <c r="AP116" s="215"/>
      <c r="AQ116" s="215"/>
      <c r="AR116" s="215"/>
      <c r="AS116" s="215"/>
      <c r="AT116" s="215"/>
      <c r="AU116" s="215"/>
      <c r="AV116" s="215"/>
      <c r="AW116" s="215"/>
      <c r="AX116" s="215"/>
      <c r="AY116" s="215"/>
      <c r="AZ116" s="215"/>
      <c r="BA116" s="215"/>
      <c r="BB116" s="215"/>
      <c r="BC116" s="215"/>
      <c r="BD116" s="215"/>
      <c r="BE116" s="215"/>
      <c r="BF116" s="215"/>
      <c r="BG116" s="215"/>
      <c r="BH116" s="215"/>
    </row>
    <row r="117" spans="1:60" outlineLevel="1" x14ac:dyDescent="0.2">
      <c r="A117" s="222"/>
      <c r="B117" s="223"/>
      <c r="C117" s="250" t="s">
        <v>1230</v>
      </c>
      <c r="D117" s="245"/>
      <c r="E117" s="245"/>
      <c r="F117" s="245"/>
      <c r="G117" s="245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15"/>
      <c r="Z117" s="215"/>
      <c r="AA117" s="215"/>
      <c r="AB117" s="215"/>
      <c r="AC117" s="215"/>
      <c r="AD117" s="215"/>
      <c r="AE117" s="215"/>
      <c r="AF117" s="215"/>
      <c r="AG117" s="215" t="s">
        <v>172</v>
      </c>
      <c r="AH117" s="215"/>
      <c r="AI117" s="215"/>
      <c r="AJ117" s="215"/>
      <c r="AK117" s="215"/>
      <c r="AL117" s="215"/>
      <c r="AM117" s="215"/>
      <c r="AN117" s="215"/>
      <c r="AO117" s="215"/>
      <c r="AP117" s="215"/>
      <c r="AQ117" s="215"/>
      <c r="AR117" s="215"/>
      <c r="AS117" s="215"/>
      <c r="AT117" s="215"/>
      <c r="AU117" s="215"/>
      <c r="AV117" s="215"/>
      <c r="AW117" s="215"/>
      <c r="AX117" s="215"/>
      <c r="AY117" s="215"/>
      <c r="AZ117" s="215"/>
      <c r="BA117" s="215"/>
      <c r="BB117" s="215"/>
      <c r="BC117" s="215"/>
      <c r="BD117" s="215"/>
      <c r="BE117" s="215"/>
      <c r="BF117" s="215"/>
      <c r="BG117" s="215"/>
      <c r="BH117" s="215"/>
    </row>
    <row r="118" spans="1:60" outlineLevel="1" x14ac:dyDescent="0.2">
      <c r="A118" s="257">
        <v>43</v>
      </c>
      <c r="B118" s="258" t="s">
        <v>1231</v>
      </c>
      <c r="C118" s="264" t="s">
        <v>1232</v>
      </c>
      <c r="D118" s="259" t="s">
        <v>246</v>
      </c>
      <c r="E118" s="260">
        <v>60</v>
      </c>
      <c r="F118" s="261"/>
      <c r="G118" s="262">
        <f>ROUND(E118*F118,2)</f>
        <v>0</v>
      </c>
      <c r="H118" s="261"/>
      <c r="I118" s="262">
        <f>ROUND(E118*H118,2)</f>
        <v>0</v>
      </c>
      <c r="J118" s="261"/>
      <c r="K118" s="262">
        <f>ROUND(E118*J118,2)</f>
        <v>0</v>
      </c>
      <c r="L118" s="262">
        <v>21</v>
      </c>
      <c r="M118" s="262">
        <f>G118*(1+L118/100)</f>
        <v>0</v>
      </c>
      <c r="N118" s="262">
        <v>0</v>
      </c>
      <c r="O118" s="262">
        <f>ROUND(E118*N118,2)</f>
        <v>0</v>
      </c>
      <c r="P118" s="262">
        <v>0</v>
      </c>
      <c r="Q118" s="262">
        <f>ROUND(E118*P118,2)</f>
        <v>0</v>
      </c>
      <c r="R118" s="262" t="s">
        <v>304</v>
      </c>
      <c r="S118" s="262" t="s">
        <v>167</v>
      </c>
      <c r="T118" s="263" t="s">
        <v>168</v>
      </c>
      <c r="U118" s="224">
        <v>0</v>
      </c>
      <c r="V118" s="224">
        <f>ROUND(E118*U118,2)</f>
        <v>0</v>
      </c>
      <c r="W118" s="224"/>
      <c r="X118" s="224" t="s">
        <v>306</v>
      </c>
      <c r="Y118" s="215"/>
      <c r="Z118" s="215"/>
      <c r="AA118" s="215"/>
      <c r="AB118" s="215"/>
      <c r="AC118" s="215"/>
      <c r="AD118" s="215"/>
      <c r="AE118" s="215"/>
      <c r="AF118" s="215"/>
      <c r="AG118" s="215" t="s">
        <v>307</v>
      </c>
      <c r="AH118" s="215"/>
      <c r="AI118" s="215"/>
      <c r="AJ118" s="215"/>
      <c r="AK118" s="215"/>
      <c r="AL118" s="215"/>
      <c r="AM118" s="215"/>
      <c r="AN118" s="215"/>
      <c r="AO118" s="215"/>
      <c r="AP118" s="215"/>
      <c r="AQ118" s="215"/>
      <c r="AR118" s="215"/>
      <c r="AS118" s="215"/>
      <c r="AT118" s="215"/>
      <c r="AU118" s="215"/>
      <c r="AV118" s="215"/>
      <c r="AW118" s="215"/>
      <c r="AX118" s="215"/>
      <c r="AY118" s="215"/>
      <c r="AZ118" s="215"/>
      <c r="BA118" s="215"/>
      <c r="BB118" s="215"/>
      <c r="BC118" s="215"/>
      <c r="BD118" s="215"/>
      <c r="BE118" s="215"/>
      <c r="BF118" s="215"/>
      <c r="BG118" s="215"/>
      <c r="BH118" s="215"/>
    </row>
    <row r="119" spans="1:60" outlineLevel="1" x14ac:dyDescent="0.2">
      <c r="A119" s="237">
        <v>44</v>
      </c>
      <c r="B119" s="238" t="s">
        <v>1233</v>
      </c>
      <c r="C119" s="249" t="s">
        <v>1234</v>
      </c>
      <c r="D119" s="239" t="s">
        <v>246</v>
      </c>
      <c r="E119" s="240">
        <v>4</v>
      </c>
      <c r="F119" s="241"/>
      <c r="G119" s="242">
        <f>ROUND(E119*F119,2)</f>
        <v>0</v>
      </c>
      <c r="H119" s="241"/>
      <c r="I119" s="242">
        <f>ROUND(E119*H119,2)</f>
        <v>0</v>
      </c>
      <c r="J119" s="241"/>
      <c r="K119" s="242">
        <f>ROUND(E119*J119,2)</f>
        <v>0</v>
      </c>
      <c r="L119" s="242">
        <v>21</v>
      </c>
      <c r="M119" s="242">
        <f>G119*(1+L119/100)</f>
        <v>0</v>
      </c>
      <c r="N119" s="242">
        <v>2.5999999999999999E-3</v>
      </c>
      <c r="O119" s="242">
        <f>ROUND(E119*N119,2)</f>
        <v>0.01</v>
      </c>
      <c r="P119" s="242">
        <v>0</v>
      </c>
      <c r="Q119" s="242">
        <f>ROUND(E119*P119,2)</f>
        <v>0</v>
      </c>
      <c r="R119" s="242"/>
      <c r="S119" s="242" t="s">
        <v>189</v>
      </c>
      <c r="T119" s="243" t="s">
        <v>168</v>
      </c>
      <c r="U119" s="224">
        <v>0</v>
      </c>
      <c r="V119" s="224">
        <f>ROUND(E119*U119,2)</f>
        <v>0</v>
      </c>
      <c r="W119" s="224"/>
      <c r="X119" s="224" t="s">
        <v>306</v>
      </c>
      <c r="Y119" s="215"/>
      <c r="Z119" s="215"/>
      <c r="AA119" s="215"/>
      <c r="AB119" s="215"/>
      <c r="AC119" s="215"/>
      <c r="AD119" s="215"/>
      <c r="AE119" s="215"/>
      <c r="AF119" s="215"/>
      <c r="AG119" s="215" t="s">
        <v>307</v>
      </c>
      <c r="AH119" s="215"/>
      <c r="AI119" s="215"/>
      <c r="AJ119" s="215"/>
      <c r="AK119" s="215"/>
      <c r="AL119" s="215"/>
      <c r="AM119" s="215"/>
      <c r="AN119" s="215"/>
      <c r="AO119" s="215"/>
      <c r="AP119" s="215"/>
      <c r="AQ119" s="215"/>
      <c r="AR119" s="215"/>
      <c r="AS119" s="215"/>
      <c r="AT119" s="215"/>
      <c r="AU119" s="215"/>
      <c r="AV119" s="215"/>
      <c r="AW119" s="215"/>
      <c r="AX119" s="215"/>
      <c r="AY119" s="215"/>
      <c r="AZ119" s="215"/>
      <c r="BA119" s="215"/>
      <c r="BB119" s="215"/>
      <c r="BC119" s="215"/>
      <c r="BD119" s="215"/>
      <c r="BE119" s="215"/>
      <c r="BF119" s="215"/>
      <c r="BG119" s="215"/>
      <c r="BH119" s="215"/>
    </row>
    <row r="120" spans="1:60" outlineLevel="1" x14ac:dyDescent="0.2">
      <c r="A120" s="222"/>
      <c r="B120" s="223"/>
      <c r="C120" s="250" t="s">
        <v>1235</v>
      </c>
      <c r="D120" s="245"/>
      <c r="E120" s="245"/>
      <c r="F120" s="245"/>
      <c r="G120" s="245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15"/>
      <c r="Z120" s="215"/>
      <c r="AA120" s="215"/>
      <c r="AB120" s="215"/>
      <c r="AC120" s="215"/>
      <c r="AD120" s="215"/>
      <c r="AE120" s="215"/>
      <c r="AF120" s="215"/>
      <c r="AG120" s="215" t="s">
        <v>172</v>
      </c>
      <c r="AH120" s="215"/>
      <c r="AI120" s="215"/>
      <c r="AJ120" s="215"/>
      <c r="AK120" s="215"/>
      <c r="AL120" s="215"/>
      <c r="AM120" s="215"/>
      <c r="AN120" s="215"/>
      <c r="AO120" s="215"/>
      <c r="AP120" s="215"/>
      <c r="AQ120" s="215"/>
      <c r="AR120" s="215"/>
      <c r="AS120" s="215"/>
      <c r="AT120" s="215"/>
      <c r="AU120" s="215"/>
      <c r="AV120" s="215"/>
      <c r="AW120" s="215"/>
      <c r="AX120" s="215"/>
      <c r="AY120" s="215"/>
      <c r="AZ120" s="215"/>
      <c r="BA120" s="215"/>
      <c r="BB120" s="215"/>
      <c r="BC120" s="215"/>
      <c r="BD120" s="215"/>
      <c r="BE120" s="215"/>
      <c r="BF120" s="215"/>
      <c r="BG120" s="215"/>
      <c r="BH120" s="215"/>
    </row>
    <row r="121" spans="1:60" outlineLevel="1" x14ac:dyDescent="0.2">
      <c r="A121" s="237">
        <v>45</v>
      </c>
      <c r="B121" s="238" t="s">
        <v>1236</v>
      </c>
      <c r="C121" s="249" t="s">
        <v>1237</v>
      </c>
      <c r="D121" s="239" t="s">
        <v>246</v>
      </c>
      <c r="E121" s="240">
        <v>11</v>
      </c>
      <c r="F121" s="241"/>
      <c r="G121" s="242">
        <f>ROUND(E121*F121,2)</f>
        <v>0</v>
      </c>
      <c r="H121" s="241"/>
      <c r="I121" s="242">
        <f>ROUND(E121*H121,2)</f>
        <v>0</v>
      </c>
      <c r="J121" s="241"/>
      <c r="K121" s="242">
        <f>ROUND(E121*J121,2)</f>
        <v>0</v>
      </c>
      <c r="L121" s="242">
        <v>21</v>
      </c>
      <c r="M121" s="242">
        <f>G121*(1+L121/100)</f>
        <v>0</v>
      </c>
      <c r="N121" s="242">
        <v>3.8E-3</v>
      </c>
      <c r="O121" s="242">
        <f>ROUND(E121*N121,2)</f>
        <v>0.04</v>
      </c>
      <c r="P121" s="242">
        <v>0</v>
      </c>
      <c r="Q121" s="242">
        <f>ROUND(E121*P121,2)</f>
        <v>0</v>
      </c>
      <c r="R121" s="242"/>
      <c r="S121" s="242" t="s">
        <v>189</v>
      </c>
      <c r="T121" s="243" t="s">
        <v>168</v>
      </c>
      <c r="U121" s="224">
        <v>0</v>
      </c>
      <c r="V121" s="224">
        <f>ROUND(E121*U121,2)</f>
        <v>0</v>
      </c>
      <c r="W121" s="224"/>
      <c r="X121" s="224" t="s">
        <v>306</v>
      </c>
      <c r="Y121" s="215"/>
      <c r="Z121" s="215"/>
      <c r="AA121" s="215"/>
      <c r="AB121" s="215"/>
      <c r="AC121" s="215"/>
      <c r="AD121" s="215"/>
      <c r="AE121" s="215"/>
      <c r="AF121" s="215"/>
      <c r="AG121" s="215" t="s">
        <v>307</v>
      </c>
      <c r="AH121" s="215"/>
      <c r="AI121" s="215"/>
      <c r="AJ121" s="215"/>
      <c r="AK121" s="215"/>
      <c r="AL121" s="215"/>
      <c r="AM121" s="215"/>
      <c r="AN121" s="215"/>
      <c r="AO121" s="215"/>
      <c r="AP121" s="215"/>
      <c r="AQ121" s="215"/>
      <c r="AR121" s="215"/>
      <c r="AS121" s="215"/>
      <c r="AT121" s="215"/>
      <c r="AU121" s="215"/>
      <c r="AV121" s="215"/>
      <c r="AW121" s="215"/>
      <c r="AX121" s="215"/>
      <c r="AY121" s="215"/>
      <c r="AZ121" s="215"/>
      <c r="BA121" s="215"/>
      <c r="BB121" s="215"/>
      <c r="BC121" s="215"/>
      <c r="BD121" s="215"/>
      <c r="BE121" s="215"/>
      <c r="BF121" s="215"/>
      <c r="BG121" s="215"/>
      <c r="BH121" s="215"/>
    </row>
    <row r="122" spans="1:60" outlineLevel="1" x14ac:dyDescent="0.2">
      <c r="A122" s="222"/>
      <c r="B122" s="223"/>
      <c r="C122" s="250" t="s">
        <v>1238</v>
      </c>
      <c r="D122" s="245"/>
      <c r="E122" s="245"/>
      <c r="F122" s="245"/>
      <c r="G122" s="245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15"/>
      <c r="Z122" s="215"/>
      <c r="AA122" s="215"/>
      <c r="AB122" s="215"/>
      <c r="AC122" s="215"/>
      <c r="AD122" s="215"/>
      <c r="AE122" s="215"/>
      <c r="AF122" s="215"/>
      <c r="AG122" s="215" t="s">
        <v>172</v>
      </c>
      <c r="AH122" s="215"/>
      <c r="AI122" s="215"/>
      <c r="AJ122" s="215"/>
      <c r="AK122" s="215"/>
      <c r="AL122" s="215"/>
      <c r="AM122" s="215"/>
      <c r="AN122" s="215"/>
      <c r="AO122" s="215"/>
      <c r="AP122" s="215"/>
      <c r="AQ122" s="215"/>
      <c r="AR122" s="215"/>
      <c r="AS122" s="215"/>
      <c r="AT122" s="215"/>
      <c r="AU122" s="215"/>
      <c r="AV122" s="215"/>
      <c r="AW122" s="215"/>
      <c r="AX122" s="215"/>
      <c r="AY122" s="215"/>
      <c r="AZ122" s="215"/>
      <c r="BA122" s="215"/>
      <c r="BB122" s="215"/>
      <c r="BC122" s="215"/>
      <c r="BD122" s="215"/>
      <c r="BE122" s="215"/>
      <c r="BF122" s="215"/>
      <c r="BG122" s="215"/>
      <c r="BH122" s="215"/>
    </row>
    <row r="123" spans="1:60" outlineLevel="1" x14ac:dyDescent="0.2">
      <c r="A123" s="237">
        <v>46</v>
      </c>
      <c r="B123" s="238" t="s">
        <v>1239</v>
      </c>
      <c r="C123" s="249" t="s">
        <v>1240</v>
      </c>
      <c r="D123" s="239" t="s">
        <v>246</v>
      </c>
      <c r="E123" s="240">
        <v>11</v>
      </c>
      <c r="F123" s="241"/>
      <c r="G123" s="242">
        <f>ROUND(E123*F123,2)</f>
        <v>0</v>
      </c>
      <c r="H123" s="241"/>
      <c r="I123" s="242">
        <f>ROUND(E123*H123,2)</f>
        <v>0</v>
      </c>
      <c r="J123" s="241"/>
      <c r="K123" s="242">
        <f>ROUND(E123*J123,2)</f>
        <v>0</v>
      </c>
      <c r="L123" s="242">
        <v>21</v>
      </c>
      <c r="M123" s="242">
        <f>G123*(1+L123/100)</f>
        <v>0</v>
      </c>
      <c r="N123" s="242">
        <v>4.8999999999999998E-3</v>
      </c>
      <c r="O123" s="242">
        <f>ROUND(E123*N123,2)</f>
        <v>0.05</v>
      </c>
      <c r="P123" s="242">
        <v>0</v>
      </c>
      <c r="Q123" s="242">
        <f>ROUND(E123*P123,2)</f>
        <v>0</v>
      </c>
      <c r="R123" s="242"/>
      <c r="S123" s="242" t="s">
        <v>189</v>
      </c>
      <c r="T123" s="243" t="s">
        <v>168</v>
      </c>
      <c r="U123" s="224">
        <v>0</v>
      </c>
      <c r="V123" s="224">
        <f>ROUND(E123*U123,2)</f>
        <v>0</v>
      </c>
      <c r="W123" s="224"/>
      <c r="X123" s="224" t="s">
        <v>306</v>
      </c>
      <c r="Y123" s="215"/>
      <c r="Z123" s="215"/>
      <c r="AA123" s="215"/>
      <c r="AB123" s="215"/>
      <c r="AC123" s="215"/>
      <c r="AD123" s="215"/>
      <c r="AE123" s="215"/>
      <c r="AF123" s="215"/>
      <c r="AG123" s="215" t="s">
        <v>307</v>
      </c>
      <c r="AH123" s="215"/>
      <c r="AI123" s="215"/>
      <c r="AJ123" s="215"/>
      <c r="AK123" s="215"/>
      <c r="AL123" s="215"/>
      <c r="AM123" s="215"/>
      <c r="AN123" s="215"/>
      <c r="AO123" s="215"/>
      <c r="AP123" s="215"/>
      <c r="AQ123" s="215"/>
      <c r="AR123" s="215"/>
      <c r="AS123" s="215"/>
      <c r="AT123" s="215"/>
      <c r="AU123" s="215"/>
      <c r="AV123" s="215"/>
      <c r="AW123" s="215"/>
      <c r="AX123" s="215"/>
      <c r="AY123" s="215"/>
      <c r="AZ123" s="215"/>
      <c r="BA123" s="215"/>
      <c r="BB123" s="215"/>
      <c r="BC123" s="215"/>
      <c r="BD123" s="215"/>
      <c r="BE123" s="215"/>
      <c r="BF123" s="215"/>
      <c r="BG123" s="215"/>
      <c r="BH123" s="215"/>
    </row>
    <row r="124" spans="1:60" outlineLevel="1" x14ac:dyDescent="0.2">
      <c r="A124" s="222"/>
      <c r="B124" s="223"/>
      <c r="C124" s="250" t="s">
        <v>1238</v>
      </c>
      <c r="D124" s="245"/>
      <c r="E124" s="245"/>
      <c r="F124" s="245"/>
      <c r="G124" s="245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15"/>
      <c r="Z124" s="215"/>
      <c r="AA124" s="215"/>
      <c r="AB124" s="215"/>
      <c r="AC124" s="215"/>
      <c r="AD124" s="215"/>
      <c r="AE124" s="215"/>
      <c r="AF124" s="215"/>
      <c r="AG124" s="215" t="s">
        <v>172</v>
      </c>
      <c r="AH124" s="215"/>
      <c r="AI124" s="215"/>
      <c r="AJ124" s="215"/>
      <c r="AK124" s="215"/>
      <c r="AL124" s="215"/>
      <c r="AM124" s="215"/>
      <c r="AN124" s="215"/>
      <c r="AO124" s="215"/>
      <c r="AP124" s="215"/>
      <c r="AQ124" s="215"/>
      <c r="AR124" s="215"/>
      <c r="AS124" s="215"/>
      <c r="AT124" s="215"/>
      <c r="AU124" s="215"/>
      <c r="AV124" s="215"/>
      <c r="AW124" s="215"/>
      <c r="AX124" s="215"/>
      <c r="AY124" s="215"/>
      <c r="AZ124" s="215"/>
      <c r="BA124" s="215"/>
      <c r="BB124" s="215"/>
      <c r="BC124" s="215"/>
      <c r="BD124" s="215"/>
      <c r="BE124" s="215"/>
      <c r="BF124" s="215"/>
      <c r="BG124" s="215"/>
      <c r="BH124" s="215"/>
    </row>
    <row r="125" spans="1:60" outlineLevel="1" x14ac:dyDescent="0.2">
      <c r="A125" s="237">
        <v>47</v>
      </c>
      <c r="B125" s="238" t="s">
        <v>1241</v>
      </c>
      <c r="C125" s="249" t="s">
        <v>1242</v>
      </c>
      <c r="D125" s="239" t="s">
        <v>246</v>
      </c>
      <c r="E125" s="240">
        <v>1</v>
      </c>
      <c r="F125" s="241"/>
      <c r="G125" s="242">
        <f>ROUND(E125*F125,2)</f>
        <v>0</v>
      </c>
      <c r="H125" s="241"/>
      <c r="I125" s="242">
        <f>ROUND(E125*H125,2)</f>
        <v>0</v>
      </c>
      <c r="J125" s="241"/>
      <c r="K125" s="242">
        <f>ROUND(E125*J125,2)</f>
        <v>0</v>
      </c>
      <c r="L125" s="242">
        <v>21</v>
      </c>
      <c r="M125" s="242">
        <f>G125*(1+L125/100)</f>
        <v>0</v>
      </c>
      <c r="N125" s="242">
        <v>5.5999999999999999E-3</v>
      </c>
      <c r="O125" s="242">
        <f>ROUND(E125*N125,2)</f>
        <v>0.01</v>
      </c>
      <c r="P125" s="242">
        <v>0</v>
      </c>
      <c r="Q125" s="242">
        <f>ROUND(E125*P125,2)</f>
        <v>0</v>
      </c>
      <c r="R125" s="242"/>
      <c r="S125" s="242" t="s">
        <v>189</v>
      </c>
      <c r="T125" s="243" t="s">
        <v>168</v>
      </c>
      <c r="U125" s="224">
        <v>0</v>
      </c>
      <c r="V125" s="224">
        <f>ROUND(E125*U125,2)</f>
        <v>0</v>
      </c>
      <c r="W125" s="224"/>
      <c r="X125" s="224" t="s">
        <v>306</v>
      </c>
      <c r="Y125" s="215"/>
      <c r="Z125" s="215"/>
      <c r="AA125" s="215"/>
      <c r="AB125" s="215"/>
      <c r="AC125" s="215"/>
      <c r="AD125" s="215"/>
      <c r="AE125" s="215"/>
      <c r="AF125" s="215"/>
      <c r="AG125" s="215" t="s">
        <v>307</v>
      </c>
      <c r="AH125" s="215"/>
      <c r="AI125" s="215"/>
      <c r="AJ125" s="215"/>
      <c r="AK125" s="215"/>
      <c r="AL125" s="215"/>
      <c r="AM125" s="215"/>
      <c r="AN125" s="215"/>
      <c r="AO125" s="215"/>
      <c r="AP125" s="215"/>
      <c r="AQ125" s="215"/>
      <c r="AR125" s="215"/>
      <c r="AS125" s="215"/>
      <c r="AT125" s="215"/>
      <c r="AU125" s="215"/>
      <c r="AV125" s="215"/>
      <c r="AW125" s="215"/>
      <c r="AX125" s="215"/>
      <c r="AY125" s="215"/>
      <c r="AZ125" s="215"/>
      <c r="BA125" s="215"/>
      <c r="BB125" s="215"/>
      <c r="BC125" s="215"/>
      <c r="BD125" s="215"/>
      <c r="BE125" s="215"/>
      <c r="BF125" s="215"/>
      <c r="BG125" s="215"/>
      <c r="BH125" s="215"/>
    </row>
    <row r="126" spans="1:60" outlineLevel="1" x14ac:dyDescent="0.2">
      <c r="A126" s="222"/>
      <c r="B126" s="223"/>
      <c r="C126" s="250" t="s">
        <v>1238</v>
      </c>
      <c r="D126" s="245"/>
      <c r="E126" s="245"/>
      <c r="F126" s="245"/>
      <c r="G126" s="245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15"/>
      <c r="Z126" s="215"/>
      <c r="AA126" s="215"/>
      <c r="AB126" s="215"/>
      <c r="AC126" s="215"/>
      <c r="AD126" s="215"/>
      <c r="AE126" s="215"/>
      <c r="AF126" s="215"/>
      <c r="AG126" s="215" t="s">
        <v>172</v>
      </c>
      <c r="AH126" s="215"/>
      <c r="AI126" s="215"/>
      <c r="AJ126" s="215"/>
      <c r="AK126" s="215"/>
      <c r="AL126" s="215"/>
      <c r="AM126" s="215"/>
      <c r="AN126" s="215"/>
      <c r="AO126" s="215"/>
      <c r="AP126" s="215"/>
      <c r="AQ126" s="215"/>
      <c r="AR126" s="215"/>
      <c r="AS126" s="215"/>
      <c r="AT126" s="215"/>
      <c r="AU126" s="215"/>
      <c r="AV126" s="215"/>
      <c r="AW126" s="215"/>
      <c r="AX126" s="215"/>
      <c r="AY126" s="215"/>
      <c r="AZ126" s="215"/>
      <c r="BA126" s="215"/>
      <c r="BB126" s="215"/>
      <c r="BC126" s="215"/>
      <c r="BD126" s="215"/>
      <c r="BE126" s="215"/>
      <c r="BF126" s="215"/>
      <c r="BG126" s="215"/>
      <c r="BH126" s="215"/>
    </row>
    <row r="127" spans="1:60" outlineLevel="1" x14ac:dyDescent="0.2">
      <c r="A127" s="237">
        <v>48</v>
      </c>
      <c r="B127" s="238" t="s">
        <v>1243</v>
      </c>
      <c r="C127" s="249" t="s">
        <v>1244</v>
      </c>
      <c r="D127" s="239" t="s">
        <v>246</v>
      </c>
      <c r="E127" s="240">
        <v>11</v>
      </c>
      <c r="F127" s="241"/>
      <c r="G127" s="242">
        <f>ROUND(E127*F127,2)</f>
        <v>0</v>
      </c>
      <c r="H127" s="241"/>
      <c r="I127" s="242">
        <f>ROUND(E127*H127,2)</f>
        <v>0</v>
      </c>
      <c r="J127" s="241"/>
      <c r="K127" s="242">
        <f>ROUND(E127*J127,2)</f>
        <v>0</v>
      </c>
      <c r="L127" s="242">
        <v>21</v>
      </c>
      <c r="M127" s="242">
        <f>G127*(1+L127/100)</f>
        <v>0</v>
      </c>
      <c r="N127" s="242">
        <v>7.9000000000000008E-3</v>
      </c>
      <c r="O127" s="242">
        <f>ROUND(E127*N127,2)</f>
        <v>0.09</v>
      </c>
      <c r="P127" s="242">
        <v>0</v>
      </c>
      <c r="Q127" s="242">
        <f>ROUND(E127*P127,2)</f>
        <v>0</v>
      </c>
      <c r="R127" s="242"/>
      <c r="S127" s="242" t="s">
        <v>189</v>
      </c>
      <c r="T127" s="243" t="s">
        <v>168</v>
      </c>
      <c r="U127" s="224">
        <v>0</v>
      </c>
      <c r="V127" s="224">
        <f>ROUND(E127*U127,2)</f>
        <v>0</v>
      </c>
      <c r="W127" s="224"/>
      <c r="X127" s="224" t="s">
        <v>306</v>
      </c>
      <c r="Y127" s="215"/>
      <c r="Z127" s="215"/>
      <c r="AA127" s="215"/>
      <c r="AB127" s="215"/>
      <c r="AC127" s="215"/>
      <c r="AD127" s="215"/>
      <c r="AE127" s="215"/>
      <c r="AF127" s="215"/>
      <c r="AG127" s="215" t="s">
        <v>307</v>
      </c>
      <c r="AH127" s="215"/>
      <c r="AI127" s="215"/>
      <c r="AJ127" s="215"/>
      <c r="AK127" s="215"/>
      <c r="AL127" s="215"/>
      <c r="AM127" s="215"/>
      <c r="AN127" s="215"/>
      <c r="AO127" s="215"/>
      <c r="AP127" s="215"/>
      <c r="AQ127" s="215"/>
      <c r="AR127" s="215"/>
      <c r="AS127" s="215"/>
      <c r="AT127" s="215"/>
      <c r="AU127" s="215"/>
      <c r="AV127" s="215"/>
      <c r="AW127" s="215"/>
      <c r="AX127" s="215"/>
      <c r="AY127" s="215"/>
      <c r="AZ127" s="215"/>
      <c r="BA127" s="215"/>
      <c r="BB127" s="215"/>
      <c r="BC127" s="215"/>
      <c r="BD127" s="215"/>
      <c r="BE127" s="215"/>
      <c r="BF127" s="215"/>
      <c r="BG127" s="215"/>
      <c r="BH127" s="215"/>
    </row>
    <row r="128" spans="1:60" outlineLevel="1" x14ac:dyDescent="0.2">
      <c r="A128" s="222"/>
      <c r="B128" s="223"/>
      <c r="C128" s="250" t="s">
        <v>1235</v>
      </c>
      <c r="D128" s="245"/>
      <c r="E128" s="245"/>
      <c r="F128" s="245"/>
      <c r="G128" s="245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15"/>
      <c r="Z128" s="215"/>
      <c r="AA128" s="215"/>
      <c r="AB128" s="215"/>
      <c r="AC128" s="215"/>
      <c r="AD128" s="215"/>
      <c r="AE128" s="215"/>
      <c r="AF128" s="215"/>
      <c r="AG128" s="215" t="s">
        <v>172</v>
      </c>
      <c r="AH128" s="215"/>
      <c r="AI128" s="215"/>
      <c r="AJ128" s="215"/>
      <c r="AK128" s="215"/>
      <c r="AL128" s="215"/>
      <c r="AM128" s="215"/>
      <c r="AN128" s="215"/>
      <c r="AO128" s="215"/>
      <c r="AP128" s="215"/>
      <c r="AQ128" s="215"/>
      <c r="AR128" s="215"/>
      <c r="AS128" s="215"/>
      <c r="AT128" s="215"/>
      <c r="AU128" s="215"/>
      <c r="AV128" s="215"/>
      <c r="AW128" s="215"/>
      <c r="AX128" s="215"/>
      <c r="AY128" s="215"/>
      <c r="AZ128" s="215"/>
      <c r="BA128" s="215"/>
      <c r="BB128" s="215"/>
      <c r="BC128" s="215"/>
      <c r="BD128" s="215"/>
      <c r="BE128" s="215"/>
      <c r="BF128" s="215"/>
      <c r="BG128" s="215"/>
      <c r="BH128" s="215"/>
    </row>
    <row r="129" spans="1:60" outlineLevel="1" x14ac:dyDescent="0.2">
      <c r="A129" s="237">
        <v>49</v>
      </c>
      <c r="B129" s="238" t="s">
        <v>1245</v>
      </c>
      <c r="C129" s="249" t="s">
        <v>1246</v>
      </c>
      <c r="D129" s="239" t="s">
        <v>246</v>
      </c>
      <c r="E129" s="240">
        <v>1</v>
      </c>
      <c r="F129" s="241"/>
      <c r="G129" s="242">
        <f>ROUND(E129*F129,2)</f>
        <v>0</v>
      </c>
      <c r="H129" s="241"/>
      <c r="I129" s="242">
        <f>ROUND(E129*H129,2)</f>
        <v>0</v>
      </c>
      <c r="J129" s="241"/>
      <c r="K129" s="242">
        <f>ROUND(E129*J129,2)</f>
        <v>0</v>
      </c>
      <c r="L129" s="242">
        <v>21</v>
      </c>
      <c r="M129" s="242">
        <f>G129*(1+L129/100)</f>
        <v>0</v>
      </c>
      <c r="N129" s="242">
        <v>2.0300000000000001E-3</v>
      </c>
      <c r="O129" s="242">
        <f>ROUND(E129*N129,2)</f>
        <v>0</v>
      </c>
      <c r="P129" s="242">
        <v>0</v>
      </c>
      <c r="Q129" s="242">
        <f>ROUND(E129*P129,2)</f>
        <v>0</v>
      </c>
      <c r="R129" s="242"/>
      <c r="S129" s="242" t="s">
        <v>189</v>
      </c>
      <c r="T129" s="243" t="s">
        <v>168</v>
      </c>
      <c r="U129" s="224">
        <v>0</v>
      </c>
      <c r="V129" s="224">
        <f>ROUND(E129*U129,2)</f>
        <v>0</v>
      </c>
      <c r="W129" s="224"/>
      <c r="X129" s="224" t="s">
        <v>190</v>
      </c>
      <c r="Y129" s="215"/>
      <c r="Z129" s="215"/>
      <c r="AA129" s="215"/>
      <c r="AB129" s="215"/>
      <c r="AC129" s="215"/>
      <c r="AD129" s="215"/>
      <c r="AE129" s="215"/>
      <c r="AF129" s="215"/>
      <c r="AG129" s="215" t="s">
        <v>627</v>
      </c>
      <c r="AH129" s="215"/>
      <c r="AI129" s="215"/>
      <c r="AJ129" s="215"/>
      <c r="AK129" s="215"/>
      <c r="AL129" s="215"/>
      <c r="AM129" s="215"/>
      <c r="AN129" s="215"/>
      <c r="AO129" s="215"/>
      <c r="AP129" s="215"/>
      <c r="AQ129" s="215"/>
      <c r="AR129" s="215"/>
      <c r="AS129" s="215"/>
      <c r="AT129" s="215"/>
      <c r="AU129" s="215"/>
      <c r="AV129" s="215"/>
      <c r="AW129" s="215"/>
      <c r="AX129" s="215"/>
      <c r="AY129" s="215"/>
      <c r="AZ129" s="215"/>
      <c r="BA129" s="215"/>
      <c r="BB129" s="215"/>
      <c r="BC129" s="215"/>
      <c r="BD129" s="215"/>
      <c r="BE129" s="215"/>
      <c r="BF129" s="215"/>
      <c r="BG129" s="215"/>
      <c r="BH129" s="215"/>
    </row>
    <row r="130" spans="1:60" outlineLevel="1" x14ac:dyDescent="0.2">
      <c r="A130" s="222"/>
      <c r="B130" s="223"/>
      <c r="C130" s="250" t="s">
        <v>1176</v>
      </c>
      <c r="D130" s="245"/>
      <c r="E130" s="245"/>
      <c r="F130" s="245"/>
      <c r="G130" s="245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15"/>
      <c r="Z130" s="215"/>
      <c r="AA130" s="215"/>
      <c r="AB130" s="215"/>
      <c r="AC130" s="215"/>
      <c r="AD130" s="215"/>
      <c r="AE130" s="215"/>
      <c r="AF130" s="215"/>
      <c r="AG130" s="215" t="s">
        <v>172</v>
      </c>
      <c r="AH130" s="215"/>
      <c r="AI130" s="215"/>
      <c r="AJ130" s="215"/>
      <c r="AK130" s="215"/>
      <c r="AL130" s="215"/>
      <c r="AM130" s="215"/>
      <c r="AN130" s="215"/>
      <c r="AO130" s="215"/>
      <c r="AP130" s="215"/>
      <c r="AQ130" s="215"/>
      <c r="AR130" s="215"/>
      <c r="AS130" s="215"/>
      <c r="AT130" s="215"/>
      <c r="AU130" s="215"/>
      <c r="AV130" s="215"/>
      <c r="AW130" s="215"/>
      <c r="AX130" s="215"/>
      <c r="AY130" s="215"/>
      <c r="AZ130" s="215"/>
      <c r="BA130" s="215"/>
      <c r="BB130" s="215"/>
      <c r="BC130" s="215"/>
      <c r="BD130" s="215"/>
      <c r="BE130" s="215"/>
      <c r="BF130" s="215"/>
      <c r="BG130" s="215"/>
      <c r="BH130" s="215"/>
    </row>
    <row r="131" spans="1:60" outlineLevel="1" x14ac:dyDescent="0.2">
      <c r="A131" s="257">
        <v>50</v>
      </c>
      <c r="B131" s="258" t="s">
        <v>1247</v>
      </c>
      <c r="C131" s="264" t="s">
        <v>1248</v>
      </c>
      <c r="D131" s="259" t="s">
        <v>246</v>
      </c>
      <c r="E131" s="260">
        <v>2</v>
      </c>
      <c r="F131" s="261"/>
      <c r="G131" s="262">
        <f>ROUND(E131*F131,2)</f>
        <v>0</v>
      </c>
      <c r="H131" s="261"/>
      <c r="I131" s="262">
        <f>ROUND(E131*H131,2)</f>
        <v>0</v>
      </c>
      <c r="J131" s="261"/>
      <c r="K131" s="262">
        <f>ROUND(E131*J131,2)</f>
        <v>0</v>
      </c>
      <c r="L131" s="262">
        <v>21</v>
      </c>
      <c r="M131" s="262">
        <f>G131*(1+L131/100)</f>
        <v>0</v>
      </c>
      <c r="N131" s="262">
        <v>1.8000000000000001E-4</v>
      </c>
      <c r="O131" s="262">
        <f>ROUND(E131*N131,2)</f>
        <v>0</v>
      </c>
      <c r="P131" s="262">
        <v>0</v>
      </c>
      <c r="Q131" s="262">
        <f>ROUND(E131*P131,2)</f>
        <v>0</v>
      </c>
      <c r="R131" s="262" t="s">
        <v>304</v>
      </c>
      <c r="S131" s="262" t="s">
        <v>167</v>
      </c>
      <c r="T131" s="263" t="s">
        <v>168</v>
      </c>
      <c r="U131" s="224">
        <v>0</v>
      </c>
      <c r="V131" s="224">
        <f>ROUND(E131*U131,2)</f>
        <v>0</v>
      </c>
      <c r="W131" s="224"/>
      <c r="X131" s="224" t="s">
        <v>306</v>
      </c>
      <c r="Y131" s="215"/>
      <c r="Z131" s="215"/>
      <c r="AA131" s="215"/>
      <c r="AB131" s="215"/>
      <c r="AC131" s="215"/>
      <c r="AD131" s="215"/>
      <c r="AE131" s="215"/>
      <c r="AF131" s="215"/>
      <c r="AG131" s="215" t="s">
        <v>307</v>
      </c>
      <c r="AH131" s="215"/>
      <c r="AI131" s="215"/>
      <c r="AJ131" s="215"/>
      <c r="AK131" s="215"/>
      <c r="AL131" s="215"/>
      <c r="AM131" s="215"/>
      <c r="AN131" s="215"/>
      <c r="AO131" s="215"/>
      <c r="AP131" s="215"/>
      <c r="AQ131" s="215"/>
      <c r="AR131" s="215"/>
      <c r="AS131" s="215"/>
      <c r="AT131" s="215"/>
      <c r="AU131" s="215"/>
      <c r="AV131" s="215"/>
      <c r="AW131" s="215"/>
      <c r="AX131" s="215"/>
      <c r="AY131" s="215"/>
      <c r="AZ131" s="215"/>
      <c r="BA131" s="215"/>
      <c r="BB131" s="215"/>
      <c r="BC131" s="215"/>
      <c r="BD131" s="215"/>
      <c r="BE131" s="215"/>
      <c r="BF131" s="215"/>
      <c r="BG131" s="215"/>
      <c r="BH131" s="215"/>
    </row>
    <row r="132" spans="1:60" outlineLevel="1" x14ac:dyDescent="0.2">
      <c r="A132" s="257">
        <v>51</v>
      </c>
      <c r="B132" s="258" t="s">
        <v>1249</v>
      </c>
      <c r="C132" s="264" t="s">
        <v>1250</v>
      </c>
      <c r="D132" s="259" t="s">
        <v>246</v>
      </c>
      <c r="E132" s="260">
        <v>3</v>
      </c>
      <c r="F132" s="261"/>
      <c r="G132" s="262">
        <f>ROUND(E132*F132,2)</f>
        <v>0</v>
      </c>
      <c r="H132" s="261"/>
      <c r="I132" s="262">
        <f>ROUND(E132*H132,2)</f>
        <v>0</v>
      </c>
      <c r="J132" s="261"/>
      <c r="K132" s="262">
        <f>ROUND(E132*J132,2)</f>
        <v>0</v>
      </c>
      <c r="L132" s="262">
        <v>21</v>
      </c>
      <c r="M132" s="262">
        <f>G132*(1+L132/100)</f>
        <v>0</v>
      </c>
      <c r="N132" s="262">
        <v>1.8000000000000001E-4</v>
      </c>
      <c r="O132" s="262">
        <f>ROUND(E132*N132,2)</f>
        <v>0</v>
      </c>
      <c r="P132" s="262">
        <v>0</v>
      </c>
      <c r="Q132" s="262">
        <f>ROUND(E132*P132,2)</f>
        <v>0</v>
      </c>
      <c r="R132" s="262" t="s">
        <v>304</v>
      </c>
      <c r="S132" s="262" t="s">
        <v>167</v>
      </c>
      <c r="T132" s="263" t="s">
        <v>168</v>
      </c>
      <c r="U132" s="224">
        <v>0</v>
      </c>
      <c r="V132" s="224">
        <f>ROUND(E132*U132,2)</f>
        <v>0</v>
      </c>
      <c r="W132" s="224"/>
      <c r="X132" s="224" t="s">
        <v>306</v>
      </c>
      <c r="Y132" s="215"/>
      <c r="Z132" s="215"/>
      <c r="AA132" s="215"/>
      <c r="AB132" s="215"/>
      <c r="AC132" s="215"/>
      <c r="AD132" s="215"/>
      <c r="AE132" s="215"/>
      <c r="AF132" s="215"/>
      <c r="AG132" s="215" t="s">
        <v>307</v>
      </c>
      <c r="AH132" s="215"/>
      <c r="AI132" s="215"/>
      <c r="AJ132" s="215"/>
      <c r="AK132" s="215"/>
      <c r="AL132" s="215"/>
      <c r="AM132" s="215"/>
      <c r="AN132" s="215"/>
      <c r="AO132" s="215"/>
      <c r="AP132" s="215"/>
      <c r="AQ132" s="215"/>
      <c r="AR132" s="215"/>
      <c r="AS132" s="215"/>
      <c r="AT132" s="215"/>
      <c r="AU132" s="215"/>
      <c r="AV132" s="215"/>
      <c r="AW132" s="215"/>
      <c r="AX132" s="215"/>
      <c r="AY132" s="215"/>
      <c r="AZ132" s="215"/>
      <c r="BA132" s="215"/>
      <c r="BB132" s="215"/>
      <c r="BC132" s="215"/>
      <c r="BD132" s="215"/>
      <c r="BE132" s="215"/>
      <c r="BF132" s="215"/>
      <c r="BG132" s="215"/>
      <c r="BH132" s="215"/>
    </row>
    <row r="133" spans="1:60" outlineLevel="1" x14ac:dyDescent="0.2">
      <c r="A133" s="257">
        <v>52</v>
      </c>
      <c r="B133" s="258" t="s">
        <v>1251</v>
      </c>
      <c r="C133" s="264" t="s">
        <v>1252</v>
      </c>
      <c r="D133" s="259" t="s">
        <v>246</v>
      </c>
      <c r="E133" s="260">
        <v>4</v>
      </c>
      <c r="F133" s="261"/>
      <c r="G133" s="262">
        <f>ROUND(E133*F133,2)</f>
        <v>0</v>
      </c>
      <c r="H133" s="261"/>
      <c r="I133" s="262">
        <f>ROUND(E133*H133,2)</f>
        <v>0</v>
      </c>
      <c r="J133" s="261"/>
      <c r="K133" s="262">
        <f>ROUND(E133*J133,2)</f>
        <v>0</v>
      </c>
      <c r="L133" s="262">
        <v>21</v>
      </c>
      <c r="M133" s="262">
        <f>G133*(1+L133/100)</f>
        <v>0</v>
      </c>
      <c r="N133" s="262">
        <v>1.8000000000000001E-4</v>
      </c>
      <c r="O133" s="262">
        <f>ROUND(E133*N133,2)</f>
        <v>0</v>
      </c>
      <c r="P133" s="262">
        <v>0</v>
      </c>
      <c r="Q133" s="262">
        <f>ROUND(E133*P133,2)</f>
        <v>0</v>
      </c>
      <c r="R133" s="262" t="s">
        <v>304</v>
      </c>
      <c r="S133" s="262" t="s">
        <v>167</v>
      </c>
      <c r="T133" s="263" t="s">
        <v>168</v>
      </c>
      <c r="U133" s="224">
        <v>0</v>
      </c>
      <c r="V133" s="224">
        <f>ROUND(E133*U133,2)</f>
        <v>0</v>
      </c>
      <c r="W133" s="224"/>
      <c r="X133" s="224" t="s">
        <v>306</v>
      </c>
      <c r="Y133" s="215"/>
      <c r="Z133" s="215"/>
      <c r="AA133" s="215"/>
      <c r="AB133" s="215"/>
      <c r="AC133" s="215"/>
      <c r="AD133" s="215"/>
      <c r="AE133" s="215"/>
      <c r="AF133" s="215"/>
      <c r="AG133" s="215" t="s">
        <v>307</v>
      </c>
      <c r="AH133" s="215"/>
      <c r="AI133" s="215"/>
      <c r="AJ133" s="215"/>
      <c r="AK133" s="215"/>
      <c r="AL133" s="215"/>
      <c r="AM133" s="215"/>
      <c r="AN133" s="215"/>
      <c r="AO133" s="215"/>
      <c r="AP133" s="215"/>
      <c r="AQ133" s="215"/>
      <c r="AR133" s="215"/>
      <c r="AS133" s="215"/>
      <c r="AT133" s="215"/>
      <c r="AU133" s="215"/>
      <c r="AV133" s="215"/>
      <c r="AW133" s="215"/>
      <c r="AX133" s="215"/>
      <c r="AY133" s="215"/>
      <c r="AZ133" s="215"/>
      <c r="BA133" s="215"/>
      <c r="BB133" s="215"/>
      <c r="BC133" s="215"/>
      <c r="BD133" s="215"/>
      <c r="BE133" s="215"/>
      <c r="BF133" s="215"/>
      <c r="BG133" s="215"/>
      <c r="BH133" s="215"/>
    </row>
    <row r="134" spans="1:60" outlineLevel="1" x14ac:dyDescent="0.2">
      <c r="A134" s="237">
        <v>53</v>
      </c>
      <c r="B134" s="238" t="s">
        <v>1253</v>
      </c>
      <c r="C134" s="249" t="s">
        <v>1254</v>
      </c>
      <c r="D134" s="239" t="s">
        <v>246</v>
      </c>
      <c r="E134" s="240">
        <v>1</v>
      </c>
      <c r="F134" s="241"/>
      <c r="G134" s="242">
        <f>ROUND(E134*F134,2)</f>
        <v>0</v>
      </c>
      <c r="H134" s="241"/>
      <c r="I134" s="242">
        <f>ROUND(E134*H134,2)</f>
        <v>0</v>
      </c>
      <c r="J134" s="241"/>
      <c r="K134" s="242">
        <f>ROUND(E134*J134,2)</f>
        <v>0</v>
      </c>
      <c r="L134" s="242">
        <v>21</v>
      </c>
      <c r="M134" s="242">
        <f>G134*(1+L134/100)</f>
        <v>0</v>
      </c>
      <c r="N134" s="242">
        <v>5.0000000000000001E-4</v>
      </c>
      <c r="O134" s="242">
        <f>ROUND(E134*N134,2)</f>
        <v>0</v>
      </c>
      <c r="P134" s="242">
        <v>0</v>
      </c>
      <c r="Q134" s="242">
        <f>ROUND(E134*P134,2)</f>
        <v>0</v>
      </c>
      <c r="R134" s="242" t="s">
        <v>304</v>
      </c>
      <c r="S134" s="242" t="s">
        <v>167</v>
      </c>
      <c r="T134" s="243" t="s">
        <v>168</v>
      </c>
      <c r="U134" s="224">
        <v>0</v>
      </c>
      <c r="V134" s="224">
        <f>ROUND(E134*U134,2)</f>
        <v>0</v>
      </c>
      <c r="W134" s="224"/>
      <c r="X134" s="224" t="s">
        <v>306</v>
      </c>
      <c r="Y134" s="215"/>
      <c r="Z134" s="215"/>
      <c r="AA134" s="215"/>
      <c r="AB134" s="215"/>
      <c r="AC134" s="215"/>
      <c r="AD134" s="215"/>
      <c r="AE134" s="215"/>
      <c r="AF134" s="215"/>
      <c r="AG134" s="215" t="s">
        <v>307</v>
      </c>
      <c r="AH134" s="215"/>
      <c r="AI134" s="215"/>
      <c r="AJ134" s="215"/>
      <c r="AK134" s="215"/>
      <c r="AL134" s="215"/>
      <c r="AM134" s="215"/>
      <c r="AN134" s="215"/>
      <c r="AO134" s="215"/>
      <c r="AP134" s="215"/>
      <c r="AQ134" s="215"/>
      <c r="AR134" s="215"/>
      <c r="AS134" s="215"/>
      <c r="AT134" s="215"/>
      <c r="AU134" s="215"/>
      <c r="AV134" s="215"/>
      <c r="AW134" s="215"/>
      <c r="AX134" s="215"/>
      <c r="AY134" s="215"/>
      <c r="AZ134" s="215"/>
      <c r="BA134" s="215"/>
      <c r="BB134" s="215"/>
      <c r="BC134" s="215"/>
      <c r="BD134" s="215"/>
      <c r="BE134" s="215"/>
      <c r="BF134" s="215"/>
      <c r="BG134" s="215"/>
      <c r="BH134" s="215"/>
    </row>
    <row r="135" spans="1:60" outlineLevel="1" x14ac:dyDescent="0.2">
      <c r="A135" s="222"/>
      <c r="B135" s="223"/>
      <c r="C135" s="250" t="s">
        <v>1165</v>
      </c>
      <c r="D135" s="245"/>
      <c r="E135" s="245"/>
      <c r="F135" s="245"/>
      <c r="G135" s="245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15"/>
      <c r="Z135" s="215"/>
      <c r="AA135" s="215"/>
      <c r="AB135" s="215"/>
      <c r="AC135" s="215"/>
      <c r="AD135" s="215"/>
      <c r="AE135" s="215"/>
      <c r="AF135" s="215"/>
      <c r="AG135" s="215" t="s">
        <v>172</v>
      </c>
      <c r="AH135" s="215"/>
      <c r="AI135" s="215"/>
      <c r="AJ135" s="215"/>
      <c r="AK135" s="215"/>
      <c r="AL135" s="215"/>
      <c r="AM135" s="215"/>
      <c r="AN135" s="215"/>
      <c r="AO135" s="215"/>
      <c r="AP135" s="215"/>
      <c r="AQ135" s="215"/>
      <c r="AR135" s="215"/>
      <c r="AS135" s="215"/>
      <c r="AT135" s="215"/>
      <c r="AU135" s="215"/>
      <c r="AV135" s="215"/>
      <c r="AW135" s="215"/>
      <c r="AX135" s="215"/>
      <c r="AY135" s="215"/>
      <c r="AZ135" s="215"/>
      <c r="BA135" s="215"/>
      <c r="BB135" s="215"/>
      <c r="BC135" s="215"/>
      <c r="BD135" s="215"/>
      <c r="BE135" s="215"/>
      <c r="BF135" s="215"/>
      <c r="BG135" s="215"/>
      <c r="BH135" s="215"/>
    </row>
    <row r="136" spans="1:60" outlineLevel="1" x14ac:dyDescent="0.2">
      <c r="A136" s="257">
        <v>54</v>
      </c>
      <c r="B136" s="258" t="s">
        <v>1255</v>
      </c>
      <c r="C136" s="264" t="s">
        <v>1256</v>
      </c>
      <c r="D136" s="259" t="s">
        <v>246</v>
      </c>
      <c r="E136" s="260">
        <v>1</v>
      </c>
      <c r="F136" s="261"/>
      <c r="G136" s="262">
        <f>ROUND(E136*F136,2)</f>
        <v>0</v>
      </c>
      <c r="H136" s="261"/>
      <c r="I136" s="262">
        <f>ROUND(E136*H136,2)</f>
        <v>0</v>
      </c>
      <c r="J136" s="261"/>
      <c r="K136" s="262">
        <f>ROUND(E136*J136,2)</f>
        <v>0</v>
      </c>
      <c r="L136" s="262">
        <v>21</v>
      </c>
      <c r="M136" s="262">
        <f>G136*(1+L136/100)</f>
        <v>0</v>
      </c>
      <c r="N136" s="262">
        <v>4.6000000000000001E-4</v>
      </c>
      <c r="O136" s="262">
        <f>ROUND(E136*N136,2)</f>
        <v>0</v>
      </c>
      <c r="P136" s="262">
        <v>0</v>
      </c>
      <c r="Q136" s="262">
        <f>ROUND(E136*P136,2)</f>
        <v>0</v>
      </c>
      <c r="R136" s="262" t="s">
        <v>304</v>
      </c>
      <c r="S136" s="262" t="s">
        <v>378</v>
      </c>
      <c r="T136" s="263" t="s">
        <v>168</v>
      </c>
      <c r="U136" s="224">
        <v>0</v>
      </c>
      <c r="V136" s="224">
        <f>ROUND(E136*U136,2)</f>
        <v>0</v>
      </c>
      <c r="W136" s="224"/>
      <c r="X136" s="224" t="s">
        <v>306</v>
      </c>
      <c r="Y136" s="215"/>
      <c r="Z136" s="215"/>
      <c r="AA136" s="215"/>
      <c r="AB136" s="215"/>
      <c r="AC136" s="215"/>
      <c r="AD136" s="215"/>
      <c r="AE136" s="215"/>
      <c r="AF136" s="215"/>
      <c r="AG136" s="215" t="s">
        <v>307</v>
      </c>
      <c r="AH136" s="215"/>
      <c r="AI136" s="215"/>
      <c r="AJ136" s="215"/>
      <c r="AK136" s="215"/>
      <c r="AL136" s="215"/>
      <c r="AM136" s="215"/>
      <c r="AN136" s="215"/>
      <c r="AO136" s="215"/>
      <c r="AP136" s="215"/>
      <c r="AQ136" s="215"/>
      <c r="AR136" s="215"/>
      <c r="AS136" s="215"/>
      <c r="AT136" s="215"/>
      <c r="AU136" s="215"/>
      <c r="AV136" s="215"/>
      <c r="AW136" s="215"/>
      <c r="AX136" s="215"/>
      <c r="AY136" s="215"/>
      <c r="AZ136" s="215"/>
      <c r="BA136" s="215"/>
      <c r="BB136" s="215"/>
      <c r="BC136" s="215"/>
      <c r="BD136" s="215"/>
      <c r="BE136" s="215"/>
      <c r="BF136" s="215"/>
      <c r="BG136" s="215"/>
      <c r="BH136" s="215"/>
    </row>
    <row r="137" spans="1:60" outlineLevel="1" x14ac:dyDescent="0.2">
      <c r="A137" s="257">
        <v>55</v>
      </c>
      <c r="B137" s="258" t="s">
        <v>1257</v>
      </c>
      <c r="C137" s="264" t="s">
        <v>1258</v>
      </c>
      <c r="D137" s="259" t="s">
        <v>246</v>
      </c>
      <c r="E137" s="260">
        <v>1</v>
      </c>
      <c r="F137" s="261"/>
      <c r="G137" s="262">
        <f>ROUND(E137*F137,2)</f>
        <v>0</v>
      </c>
      <c r="H137" s="261"/>
      <c r="I137" s="262">
        <f>ROUND(E137*H137,2)</f>
        <v>0</v>
      </c>
      <c r="J137" s="261"/>
      <c r="K137" s="262">
        <f>ROUND(E137*J137,2)</f>
        <v>0</v>
      </c>
      <c r="L137" s="262">
        <v>21</v>
      </c>
      <c r="M137" s="262">
        <f>G137*(1+L137/100)</f>
        <v>0</v>
      </c>
      <c r="N137" s="262">
        <v>7.5000000000000002E-4</v>
      </c>
      <c r="O137" s="262">
        <f>ROUND(E137*N137,2)</f>
        <v>0</v>
      </c>
      <c r="P137" s="262">
        <v>0</v>
      </c>
      <c r="Q137" s="262">
        <f>ROUND(E137*P137,2)</f>
        <v>0</v>
      </c>
      <c r="R137" s="262"/>
      <c r="S137" s="262" t="s">
        <v>189</v>
      </c>
      <c r="T137" s="263" t="s">
        <v>168</v>
      </c>
      <c r="U137" s="224">
        <v>0</v>
      </c>
      <c r="V137" s="224">
        <f>ROUND(E137*U137,2)</f>
        <v>0</v>
      </c>
      <c r="W137" s="224"/>
      <c r="X137" s="224" t="s">
        <v>306</v>
      </c>
      <c r="Y137" s="215"/>
      <c r="Z137" s="215"/>
      <c r="AA137" s="215"/>
      <c r="AB137" s="215"/>
      <c r="AC137" s="215"/>
      <c r="AD137" s="215"/>
      <c r="AE137" s="215"/>
      <c r="AF137" s="215"/>
      <c r="AG137" s="215" t="s">
        <v>307</v>
      </c>
      <c r="AH137" s="215"/>
      <c r="AI137" s="215"/>
      <c r="AJ137" s="215"/>
      <c r="AK137" s="215"/>
      <c r="AL137" s="215"/>
      <c r="AM137" s="215"/>
      <c r="AN137" s="215"/>
      <c r="AO137" s="215"/>
      <c r="AP137" s="215"/>
      <c r="AQ137" s="215"/>
      <c r="AR137" s="215"/>
      <c r="AS137" s="215"/>
      <c r="AT137" s="215"/>
      <c r="AU137" s="215"/>
      <c r="AV137" s="215"/>
      <c r="AW137" s="215"/>
      <c r="AX137" s="215"/>
      <c r="AY137" s="215"/>
      <c r="AZ137" s="215"/>
      <c r="BA137" s="215"/>
      <c r="BB137" s="215"/>
      <c r="BC137" s="215"/>
      <c r="BD137" s="215"/>
      <c r="BE137" s="215"/>
      <c r="BF137" s="215"/>
      <c r="BG137" s="215"/>
      <c r="BH137" s="215"/>
    </row>
    <row r="138" spans="1:60" x14ac:dyDescent="0.2">
      <c r="A138" s="231" t="s">
        <v>162</v>
      </c>
      <c r="B138" s="232" t="s">
        <v>129</v>
      </c>
      <c r="C138" s="248" t="s">
        <v>130</v>
      </c>
      <c r="D138" s="233"/>
      <c r="E138" s="234"/>
      <c r="F138" s="235"/>
      <c r="G138" s="235">
        <f>SUMIF(AG139:AG142,"&lt;&gt;NOR",G139:G142)</f>
        <v>0</v>
      </c>
      <c r="H138" s="235"/>
      <c r="I138" s="235">
        <f>SUM(I139:I142)</f>
        <v>0</v>
      </c>
      <c r="J138" s="235"/>
      <c r="K138" s="235">
        <f>SUM(K139:K142)</f>
        <v>0</v>
      </c>
      <c r="L138" s="235"/>
      <c r="M138" s="235">
        <f>SUM(M139:M142)</f>
        <v>0</v>
      </c>
      <c r="N138" s="235"/>
      <c r="O138" s="235">
        <f>SUM(O139:O142)</f>
        <v>0</v>
      </c>
      <c r="P138" s="235"/>
      <c r="Q138" s="235">
        <f>SUM(Q139:Q142)</f>
        <v>0</v>
      </c>
      <c r="R138" s="235"/>
      <c r="S138" s="235"/>
      <c r="T138" s="236"/>
      <c r="U138" s="230"/>
      <c r="V138" s="230">
        <f>SUM(V139:V142)</f>
        <v>0</v>
      </c>
      <c r="W138" s="230"/>
      <c r="X138" s="230"/>
      <c r="AG138" t="s">
        <v>163</v>
      </c>
    </row>
    <row r="139" spans="1:60" outlineLevel="1" x14ac:dyDescent="0.2">
      <c r="A139" s="257">
        <v>56</v>
      </c>
      <c r="B139" s="258" t="s">
        <v>1259</v>
      </c>
      <c r="C139" s="264" t="s">
        <v>1260</v>
      </c>
      <c r="D139" s="259" t="s">
        <v>246</v>
      </c>
      <c r="E139" s="260">
        <v>1</v>
      </c>
      <c r="F139" s="261"/>
      <c r="G139" s="262">
        <f>ROUND(E139*F139,2)</f>
        <v>0</v>
      </c>
      <c r="H139" s="261"/>
      <c r="I139" s="262">
        <f>ROUND(E139*H139,2)</f>
        <v>0</v>
      </c>
      <c r="J139" s="261"/>
      <c r="K139" s="262">
        <f>ROUND(E139*J139,2)</f>
        <v>0</v>
      </c>
      <c r="L139" s="262">
        <v>21</v>
      </c>
      <c r="M139" s="262">
        <f>G139*(1+L139/100)</f>
        <v>0</v>
      </c>
      <c r="N139" s="262">
        <v>0</v>
      </c>
      <c r="O139" s="262">
        <f>ROUND(E139*N139,2)</f>
        <v>0</v>
      </c>
      <c r="P139" s="262">
        <v>0</v>
      </c>
      <c r="Q139" s="262">
        <f>ROUND(E139*P139,2)</f>
        <v>0</v>
      </c>
      <c r="R139" s="262"/>
      <c r="S139" s="262" t="s">
        <v>189</v>
      </c>
      <c r="T139" s="263" t="s">
        <v>168</v>
      </c>
      <c r="U139" s="224">
        <v>0</v>
      </c>
      <c r="V139" s="224">
        <f>ROUND(E139*U139,2)</f>
        <v>0</v>
      </c>
      <c r="W139" s="224"/>
      <c r="X139" s="224" t="s">
        <v>306</v>
      </c>
      <c r="Y139" s="215"/>
      <c r="Z139" s="215"/>
      <c r="AA139" s="215"/>
      <c r="AB139" s="215"/>
      <c r="AC139" s="215"/>
      <c r="AD139" s="215"/>
      <c r="AE139" s="215"/>
      <c r="AF139" s="215"/>
      <c r="AG139" s="215" t="s">
        <v>307</v>
      </c>
      <c r="AH139" s="215"/>
      <c r="AI139" s="215"/>
      <c r="AJ139" s="215"/>
      <c r="AK139" s="215"/>
      <c r="AL139" s="215"/>
      <c r="AM139" s="215"/>
      <c r="AN139" s="215"/>
      <c r="AO139" s="215"/>
      <c r="AP139" s="215"/>
      <c r="AQ139" s="215"/>
      <c r="AR139" s="215"/>
      <c r="AS139" s="215"/>
      <c r="AT139" s="215"/>
      <c r="AU139" s="215"/>
      <c r="AV139" s="215"/>
      <c r="AW139" s="215"/>
      <c r="AX139" s="215"/>
      <c r="AY139" s="215"/>
      <c r="AZ139" s="215"/>
      <c r="BA139" s="215"/>
      <c r="BB139" s="215"/>
      <c r="BC139" s="215"/>
      <c r="BD139" s="215"/>
      <c r="BE139" s="215"/>
      <c r="BF139" s="215"/>
      <c r="BG139" s="215"/>
      <c r="BH139" s="215"/>
    </row>
    <row r="140" spans="1:60" outlineLevel="1" x14ac:dyDescent="0.2">
      <c r="A140" s="257">
        <v>57</v>
      </c>
      <c r="B140" s="258" t="s">
        <v>1261</v>
      </c>
      <c r="C140" s="264" t="s">
        <v>1262</v>
      </c>
      <c r="D140" s="259" t="s">
        <v>246</v>
      </c>
      <c r="E140" s="260">
        <v>2</v>
      </c>
      <c r="F140" s="261"/>
      <c r="G140" s="262">
        <f>ROUND(E140*F140,2)</f>
        <v>0</v>
      </c>
      <c r="H140" s="261"/>
      <c r="I140" s="262">
        <f>ROUND(E140*H140,2)</f>
        <v>0</v>
      </c>
      <c r="J140" s="261"/>
      <c r="K140" s="262">
        <f>ROUND(E140*J140,2)</f>
        <v>0</v>
      </c>
      <c r="L140" s="262">
        <v>21</v>
      </c>
      <c r="M140" s="262">
        <f>G140*(1+L140/100)</f>
        <v>0</v>
      </c>
      <c r="N140" s="262">
        <v>0</v>
      </c>
      <c r="O140" s="262">
        <f>ROUND(E140*N140,2)</f>
        <v>0</v>
      </c>
      <c r="P140" s="262">
        <v>0</v>
      </c>
      <c r="Q140" s="262">
        <f>ROUND(E140*P140,2)</f>
        <v>0</v>
      </c>
      <c r="R140" s="262"/>
      <c r="S140" s="262" t="s">
        <v>189</v>
      </c>
      <c r="T140" s="263" t="s">
        <v>168</v>
      </c>
      <c r="U140" s="224">
        <v>0</v>
      </c>
      <c r="V140" s="224">
        <f>ROUND(E140*U140,2)</f>
        <v>0</v>
      </c>
      <c r="W140" s="224"/>
      <c r="X140" s="224" t="s">
        <v>306</v>
      </c>
      <c r="Y140" s="215"/>
      <c r="Z140" s="215"/>
      <c r="AA140" s="215"/>
      <c r="AB140" s="215"/>
      <c r="AC140" s="215"/>
      <c r="AD140" s="215"/>
      <c r="AE140" s="215"/>
      <c r="AF140" s="215"/>
      <c r="AG140" s="215" t="s">
        <v>307</v>
      </c>
      <c r="AH140" s="215"/>
      <c r="AI140" s="215"/>
      <c r="AJ140" s="215"/>
      <c r="AK140" s="215"/>
      <c r="AL140" s="215"/>
      <c r="AM140" s="215"/>
      <c r="AN140" s="215"/>
      <c r="AO140" s="215"/>
      <c r="AP140" s="215"/>
      <c r="AQ140" s="215"/>
      <c r="AR140" s="215"/>
      <c r="AS140" s="215"/>
      <c r="AT140" s="215"/>
      <c r="AU140" s="215"/>
      <c r="AV140" s="215"/>
      <c r="AW140" s="215"/>
      <c r="AX140" s="215"/>
      <c r="AY140" s="215"/>
      <c r="AZ140" s="215"/>
      <c r="BA140" s="215"/>
      <c r="BB140" s="215"/>
      <c r="BC140" s="215"/>
      <c r="BD140" s="215"/>
      <c r="BE140" s="215"/>
      <c r="BF140" s="215"/>
      <c r="BG140" s="215"/>
      <c r="BH140" s="215"/>
    </row>
    <row r="141" spans="1:60" outlineLevel="1" x14ac:dyDescent="0.2">
      <c r="A141" s="237">
        <v>58</v>
      </c>
      <c r="B141" s="238" t="s">
        <v>1263</v>
      </c>
      <c r="C141" s="249" t="s">
        <v>1264</v>
      </c>
      <c r="D141" s="239" t="s">
        <v>246</v>
      </c>
      <c r="E141" s="240">
        <v>3</v>
      </c>
      <c r="F141" s="241"/>
      <c r="G141" s="242">
        <f>ROUND(E141*F141,2)</f>
        <v>0</v>
      </c>
      <c r="H141" s="241"/>
      <c r="I141" s="242">
        <f>ROUND(E141*H141,2)</f>
        <v>0</v>
      </c>
      <c r="J141" s="241"/>
      <c r="K141" s="242">
        <f>ROUND(E141*J141,2)</f>
        <v>0</v>
      </c>
      <c r="L141" s="242">
        <v>21</v>
      </c>
      <c r="M141" s="242">
        <f>G141*(1+L141/100)</f>
        <v>0</v>
      </c>
      <c r="N141" s="242">
        <v>0</v>
      </c>
      <c r="O141" s="242">
        <f>ROUND(E141*N141,2)</f>
        <v>0</v>
      </c>
      <c r="P141" s="242">
        <v>0</v>
      </c>
      <c r="Q141" s="242">
        <f>ROUND(E141*P141,2)</f>
        <v>0</v>
      </c>
      <c r="R141" s="242"/>
      <c r="S141" s="242" t="s">
        <v>189</v>
      </c>
      <c r="T141" s="243" t="s">
        <v>168</v>
      </c>
      <c r="U141" s="224">
        <v>0</v>
      </c>
      <c r="V141" s="224">
        <f>ROUND(E141*U141,2)</f>
        <v>0</v>
      </c>
      <c r="W141" s="224"/>
      <c r="X141" s="224" t="s">
        <v>190</v>
      </c>
      <c r="Y141" s="215"/>
      <c r="Z141" s="215"/>
      <c r="AA141" s="215"/>
      <c r="AB141" s="215"/>
      <c r="AC141" s="215"/>
      <c r="AD141" s="215"/>
      <c r="AE141" s="215"/>
      <c r="AF141" s="215"/>
      <c r="AG141" s="215" t="s">
        <v>627</v>
      </c>
      <c r="AH141" s="215"/>
      <c r="AI141" s="215"/>
      <c r="AJ141" s="215"/>
      <c r="AK141" s="215"/>
      <c r="AL141" s="215"/>
      <c r="AM141" s="215"/>
      <c r="AN141" s="215"/>
      <c r="AO141" s="215"/>
      <c r="AP141" s="215"/>
      <c r="AQ141" s="215"/>
      <c r="AR141" s="215"/>
      <c r="AS141" s="215"/>
      <c r="AT141" s="215"/>
      <c r="AU141" s="215"/>
      <c r="AV141" s="215"/>
      <c r="AW141" s="215"/>
      <c r="AX141" s="215"/>
      <c r="AY141" s="215"/>
      <c r="AZ141" s="215"/>
      <c r="BA141" s="215"/>
      <c r="BB141" s="215"/>
      <c r="BC141" s="215"/>
      <c r="BD141" s="215"/>
      <c r="BE141" s="215"/>
      <c r="BF141" s="215"/>
      <c r="BG141" s="215"/>
      <c r="BH141" s="215"/>
    </row>
    <row r="142" spans="1:60" outlineLevel="1" x14ac:dyDescent="0.2">
      <c r="A142" s="222"/>
      <c r="B142" s="223"/>
      <c r="C142" s="250" t="s">
        <v>1265</v>
      </c>
      <c r="D142" s="245"/>
      <c r="E142" s="245"/>
      <c r="F142" s="245"/>
      <c r="G142" s="245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15"/>
      <c r="Z142" s="215"/>
      <c r="AA142" s="215"/>
      <c r="AB142" s="215"/>
      <c r="AC142" s="215"/>
      <c r="AD142" s="215"/>
      <c r="AE142" s="215"/>
      <c r="AF142" s="215"/>
      <c r="AG142" s="215" t="s">
        <v>172</v>
      </c>
      <c r="AH142" s="215"/>
      <c r="AI142" s="215"/>
      <c r="AJ142" s="215"/>
      <c r="AK142" s="215"/>
      <c r="AL142" s="215"/>
      <c r="AM142" s="215"/>
      <c r="AN142" s="215"/>
      <c r="AO142" s="215"/>
      <c r="AP142" s="215"/>
      <c r="AQ142" s="215"/>
      <c r="AR142" s="215"/>
      <c r="AS142" s="215"/>
      <c r="AT142" s="215"/>
      <c r="AU142" s="215"/>
      <c r="AV142" s="215"/>
      <c r="AW142" s="215"/>
      <c r="AX142" s="215"/>
      <c r="AY142" s="215"/>
      <c r="AZ142" s="215"/>
      <c r="BA142" s="215"/>
      <c r="BB142" s="215"/>
      <c r="BC142" s="215"/>
      <c r="BD142" s="215"/>
      <c r="BE142" s="215"/>
      <c r="BF142" s="215"/>
      <c r="BG142" s="215"/>
      <c r="BH142" s="215"/>
    </row>
    <row r="143" spans="1:60" x14ac:dyDescent="0.2">
      <c r="A143" s="231" t="s">
        <v>162</v>
      </c>
      <c r="B143" s="232" t="s">
        <v>131</v>
      </c>
      <c r="C143" s="248" t="s">
        <v>132</v>
      </c>
      <c r="D143" s="233"/>
      <c r="E143" s="234"/>
      <c r="F143" s="235"/>
      <c r="G143" s="235">
        <f>SUMIF(AG144:AG151,"&lt;&gt;NOR",G144:G151)</f>
        <v>0</v>
      </c>
      <c r="H143" s="235"/>
      <c r="I143" s="235">
        <f>SUM(I144:I151)</f>
        <v>0</v>
      </c>
      <c r="J143" s="235"/>
      <c r="K143" s="235">
        <f>SUM(K144:K151)</f>
        <v>0</v>
      </c>
      <c r="L143" s="235"/>
      <c r="M143" s="235">
        <f>SUM(M144:M151)</f>
        <v>0</v>
      </c>
      <c r="N143" s="235"/>
      <c r="O143" s="235">
        <f>SUM(O144:O151)</f>
        <v>0</v>
      </c>
      <c r="P143" s="235"/>
      <c r="Q143" s="235">
        <f>SUM(Q144:Q151)</f>
        <v>0</v>
      </c>
      <c r="R143" s="235"/>
      <c r="S143" s="235"/>
      <c r="T143" s="236"/>
      <c r="U143" s="230"/>
      <c r="V143" s="230">
        <f>SUM(V144:V151)</f>
        <v>2.66</v>
      </c>
      <c r="W143" s="230"/>
      <c r="X143" s="230"/>
      <c r="AG143" t="s">
        <v>163</v>
      </c>
    </row>
    <row r="144" spans="1:60" outlineLevel="1" x14ac:dyDescent="0.2">
      <c r="A144" s="257">
        <v>59</v>
      </c>
      <c r="B144" s="258" t="s">
        <v>625</v>
      </c>
      <c r="C144" s="264" t="s">
        <v>626</v>
      </c>
      <c r="D144" s="259" t="s">
        <v>255</v>
      </c>
      <c r="E144" s="260">
        <v>1.61</v>
      </c>
      <c r="F144" s="261"/>
      <c r="G144" s="262">
        <f>ROUND(E144*F144,2)</f>
        <v>0</v>
      </c>
      <c r="H144" s="261"/>
      <c r="I144" s="262">
        <f>ROUND(E144*H144,2)</f>
        <v>0</v>
      </c>
      <c r="J144" s="261"/>
      <c r="K144" s="262">
        <f>ROUND(E144*J144,2)</f>
        <v>0</v>
      </c>
      <c r="L144" s="262">
        <v>21</v>
      </c>
      <c r="M144" s="262">
        <f>G144*(1+L144/100)</f>
        <v>0</v>
      </c>
      <c r="N144" s="262">
        <v>0</v>
      </c>
      <c r="O144" s="262">
        <f>ROUND(E144*N144,2)</f>
        <v>0</v>
      </c>
      <c r="P144" s="262">
        <v>0</v>
      </c>
      <c r="Q144" s="262">
        <f>ROUND(E144*P144,2)</f>
        <v>0</v>
      </c>
      <c r="R144" s="262"/>
      <c r="S144" s="262" t="s">
        <v>167</v>
      </c>
      <c r="T144" s="263" t="s">
        <v>168</v>
      </c>
      <c r="U144" s="224">
        <v>0.749</v>
      </c>
      <c r="V144" s="224">
        <f>ROUND(E144*U144,2)</f>
        <v>1.21</v>
      </c>
      <c r="W144" s="224"/>
      <c r="X144" s="224" t="s">
        <v>190</v>
      </c>
      <c r="Y144" s="215"/>
      <c r="Z144" s="215"/>
      <c r="AA144" s="215"/>
      <c r="AB144" s="215"/>
      <c r="AC144" s="215"/>
      <c r="AD144" s="215"/>
      <c r="AE144" s="215"/>
      <c r="AF144" s="215"/>
      <c r="AG144" s="215" t="s">
        <v>627</v>
      </c>
      <c r="AH144" s="215"/>
      <c r="AI144" s="215"/>
      <c r="AJ144" s="215"/>
      <c r="AK144" s="215"/>
      <c r="AL144" s="215"/>
      <c r="AM144" s="215"/>
      <c r="AN144" s="215"/>
      <c r="AO144" s="215"/>
      <c r="AP144" s="215"/>
      <c r="AQ144" s="215"/>
      <c r="AR144" s="215"/>
      <c r="AS144" s="215"/>
      <c r="AT144" s="215"/>
      <c r="AU144" s="215"/>
      <c r="AV144" s="215"/>
      <c r="AW144" s="215"/>
      <c r="AX144" s="215"/>
      <c r="AY144" s="215"/>
      <c r="AZ144" s="215"/>
      <c r="BA144" s="215"/>
      <c r="BB144" s="215"/>
      <c r="BC144" s="215"/>
      <c r="BD144" s="215"/>
      <c r="BE144" s="215"/>
      <c r="BF144" s="215"/>
      <c r="BG144" s="215"/>
      <c r="BH144" s="215"/>
    </row>
    <row r="145" spans="1:60" outlineLevel="1" x14ac:dyDescent="0.2">
      <c r="A145" s="257">
        <v>60</v>
      </c>
      <c r="B145" s="258" t="s">
        <v>628</v>
      </c>
      <c r="C145" s="264" t="s">
        <v>629</v>
      </c>
      <c r="D145" s="259" t="s">
        <v>255</v>
      </c>
      <c r="E145" s="260">
        <v>0.80500000000000005</v>
      </c>
      <c r="F145" s="261"/>
      <c r="G145" s="262">
        <f>ROUND(E145*F145,2)</f>
        <v>0</v>
      </c>
      <c r="H145" s="261"/>
      <c r="I145" s="262">
        <f>ROUND(E145*H145,2)</f>
        <v>0</v>
      </c>
      <c r="J145" s="261"/>
      <c r="K145" s="262">
        <f>ROUND(E145*J145,2)</f>
        <v>0</v>
      </c>
      <c r="L145" s="262">
        <v>21</v>
      </c>
      <c r="M145" s="262">
        <f>G145*(1+L145/100)</f>
        <v>0</v>
      </c>
      <c r="N145" s="262">
        <v>0</v>
      </c>
      <c r="O145" s="262">
        <f>ROUND(E145*N145,2)</f>
        <v>0</v>
      </c>
      <c r="P145" s="262">
        <v>0</v>
      </c>
      <c r="Q145" s="262">
        <f>ROUND(E145*P145,2)</f>
        <v>0</v>
      </c>
      <c r="R145" s="262"/>
      <c r="S145" s="262" t="s">
        <v>167</v>
      </c>
      <c r="T145" s="263" t="s">
        <v>168</v>
      </c>
      <c r="U145" s="224">
        <v>0.49</v>
      </c>
      <c r="V145" s="224">
        <f>ROUND(E145*U145,2)</f>
        <v>0.39</v>
      </c>
      <c r="W145" s="224"/>
      <c r="X145" s="224" t="s">
        <v>190</v>
      </c>
      <c r="Y145" s="215"/>
      <c r="Z145" s="215"/>
      <c r="AA145" s="215"/>
      <c r="AB145" s="215"/>
      <c r="AC145" s="215"/>
      <c r="AD145" s="215"/>
      <c r="AE145" s="215"/>
      <c r="AF145" s="215"/>
      <c r="AG145" s="215" t="s">
        <v>627</v>
      </c>
      <c r="AH145" s="215"/>
      <c r="AI145" s="215"/>
      <c r="AJ145" s="215"/>
      <c r="AK145" s="215"/>
      <c r="AL145" s="215"/>
      <c r="AM145" s="215"/>
      <c r="AN145" s="215"/>
      <c r="AO145" s="215"/>
      <c r="AP145" s="215"/>
      <c r="AQ145" s="215"/>
      <c r="AR145" s="215"/>
      <c r="AS145" s="215"/>
      <c r="AT145" s="215"/>
      <c r="AU145" s="215"/>
      <c r="AV145" s="215"/>
      <c r="AW145" s="215"/>
      <c r="AX145" s="215"/>
      <c r="AY145" s="215"/>
      <c r="AZ145" s="215"/>
      <c r="BA145" s="215"/>
      <c r="BB145" s="215"/>
      <c r="BC145" s="215"/>
      <c r="BD145" s="215"/>
      <c r="BE145" s="215"/>
      <c r="BF145" s="215"/>
      <c r="BG145" s="215"/>
      <c r="BH145" s="215"/>
    </row>
    <row r="146" spans="1:60" outlineLevel="1" x14ac:dyDescent="0.2">
      <c r="A146" s="257">
        <v>61</v>
      </c>
      <c r="B146" s="258" t="s">
        <v>630</v>
      </c>
      <c r="C146" s="264" t="s">
        <v>631</v>
      </c>
      <c r="D146" s="259" t="s">
        <v>255</v>
      </c>
      <c r="E146" s="260">
        <v>11.27</v>
      </c>
      <c r="F146" s="261"/>
      <c r="G146" s="262">
        <f>ROUND(E146*F146,2)</f>
        <v>0</v>
      </c>
      <c r="H146" s="261"/>
      <c r="I146" s="262">
        <f>ROUND(E146*H146,2)</f>
        <v>0</v>
      </c>
      <c r="J146" s="261"/>
      <c r="K146" s="262">
        <f>ROUND(E146*J146,2)</f>
        <v>0</v>
      </c>
      <c r="L146" s="262">
        <v>21</v>
      </c>
      <c r="M146" s="262">
        <f>G146*(1+L146/100)</f>
        <v>0</v>
      </c>
      <c r="N146" s="262">
        <v>0</v>
      </c>
      <c r="O146" s="262">
        <f>ROUND(E146*N146,2)</f>
        <v>0</v>
      </c>
      <c r="P146" s="262">
        <v>0</v>
      </c>
      <c r="Q146" s="262">
        <f>ROUND(E146*P146,2)</f>
        <v>0</v>
      </c>
      <c r="R146" s="262"/>
      <c r="S146" s="262" t="s">
        <v>167</v>
      </c>
      <c r="T146" s="263" t="s">
        <v>168</v>
      </c>
      <c r="U146" s="224">
        <v>0</v>
      </c>
      <c r="V146" s="224">
        <f>ROUND(E146*U146,2)</f>
        <v>0</v>
      </c>
      <c r="W146" s="224"/>
      <c r="X146" s="224" t="s">
        <v>190</v>
      </c>
      <c r="Y146" s="215"/>
      <c r="Z146" s="215"/>
      <c r="AA146" s="215"/>
      <c r="AB146" s="215"/>
      <c r="AC146" s="215"/>
      <c r="AD146" s="215"/>
      <c r="AE146" s="215"/>
      <c r="AF146" s="215"/>
      <c r="AG146" s="215" t="s">
        <v>627</v>
      </c>
      <c r="AH146" s="215"/>
      <c r="AI146" s="215"/>
      <c r="AJ146" s="215"/>
      <c r="AK146" s="215"/>
      <c r="AL146" s="215"/>
      <c r="AM146" s="215"/>
      <c r="AN146" s="215"/>
      <c r="AO146" s="215"/>
      <c r="AP146" s="215"/>
      <c r="AQ146" s="215"/>
      <c r="AR146" s="215"/>
      <c r="AS146" s="215"/>
      <c r="AT146" s="215"/>
      <c r="AU146" s="215"/>
      <c r="AV146" s="215"/>
      <c r="AW146" s="215"/>
      <c r="AX146" s="215"/>
      <c r="AY146" s="215"/>
      <c r="AZ146" s="215"/>
      <c r="BA146" s="215"/>
      <c r="BB146" s="215"/>
      <c r="BC146" s="215"/>
      <c r="BD146" s="215"/>
      <c r="BE146" s="215"/>
      <c r="BF146" s="215"/>
      <c r="BG146" s="215"/>
      <c r="BH146" s="215"/>
    </row>
    <row r="147" spans="1:60" outlineLevel="1" x14ac:dyDescent="0.2">
      <c r="A147" s="257">
        <v>62</v>
      </c>
      <c r="B147" s="258" t="s">
        <v>632</v>
      </c>
      <c r="C147" s="264" t="s">
        <v>633</v>
      </c>
      <c r="D147" s="259" t="s">
        <v>255</v>
      </c>
      <c r="E147" s="260">
        <v>0.80500000000000005</v>
      </c>
      <c r="F147" s="261"/>
      <c r="G147" s="262">
        <f>ROUND(E147*F147,2)</f>
        <v>0</v>
      </c>
      <c r="H147" s="261"/>
      <c r="I147" s="262">
        <f>ROUND(E147*H147,2)</f>
        <v>0</v>
      </c>
      <c r="J147" s="261"/>
      <c r="K147" s="262">
        <f>ROUND(E147*J147,2)</f>
        <v>0</v>
      </c>
      <c r="L147" s="262">
        <v>21</v>
      </c>
      <c r="M147" s="262">
        <f>G147*(1+L147/100)</f>
        <v>0</v>
      </c>
      <c r="N147" s="262">
        <v>0</v>
      </c>
      <c r="O147" s="262">
        <f>ROUND(E147*N147,2)</f>
        <v>0</v>
      </c>
      <c r="P147" s="262">
        <v>0</v>
      </c>
      <c r="Q147" s="262">
        <f>ROUND(E147*P147,2)</f>
        <v>0</v>
      </c>
      <c r="R147" s="262"/>
      <c r="S147" s="262" t="s">
        <v>167</v>
      </c>
      <c r="T147" s="263" t="s">
        <v>168</v>
      </c>
      <c r="U147" s="224">
        <v>0.94199999999999995</v>
      </c>
      <c r="V147" s="224">
        <f>ROUND(E147*U147,2)</f>
        <v>0.76</v>
      </c>
      <c r="W147" s="224"/>
      <c r="X147" s="224" t="s">
        <v>190</v>
      </c>
      <c r="Y147" s="215"/>
      <c r="Z147" s="215"/>
      <c r="AA147" s="215"/>
      <c r="AB147" s="215"/>
      <c r="AC147" s="215"/>
      <c r="AD147" s="215"/>
      <c r="AE147" s="215"/>
      <c r="AF147" s="215"/>
      <c r="AG147" s="215" t="s">
        <v>627</v>
      </c>
      <c r="AH147" s="215"/>
      <c r="AI147" s="215"/>
      <c r="AJ147" s="215"/>
      <c r="AK147" s="215"/>
      <c r="AL147" s="215"/>
      <c r="AM147" s="215"/>
      <c r="AN147" s="215"/>
      <c r="AO147" s="215"/>
      <c r="AP147" s="215"/>
      <c r="AQ147" s="215"/>
      <c r="AR147" s="215"/>
      <c r="AS147" s="215"/>
      <c r="AT147" s="215"/>
      <c r="AU147" s="215"/>
      <c r="AV147" s="215"/>
      <c r="AW147" s="215"/>
      <c r="AX147" s="215"/>
      <c r="AY147" s="215"/>
      <c r="AZ147" s="215"/>
      <c r="BA147" s="215"/>
      <c r="BB147" s="215"/>
      <c r="BC147" s="215"/>
      <c r="BD147" s="215"/>
      <c r="BE147" s="215"/>
      <c r="BF147" s="215"/>
      <c r="BG147" s="215"/>
      <c r="BH147" s="215"/>
    </row>
    <row r="148" spans="1:60" outlineLevel="1" x14ac:dyDescent="0.2">
      <c r="A148" s="257">
        <v>63</v>
      </c>
      <c r="B148" s="258" t="s">
        <v>634</v>
      </c>
      <c r="C148" s="264" t="s">
        <v>635</v>
      </c>
      <c r="D148" s="259" t="s">
        <v>255</v>
      </c>
      <c r="E148" s="260">
        <v>1.61</v>
      </c>
      <c r="F148" s="261"/>
      <c r="G148" s="262">
        <f>ROUND(E148*F148,2)</f>
        <v>0</v>
      </c>
      <c r="H148" s="261"/>
      <c r="I148" s="262">
        <f>ROUND(E148*H148,2)</f>
        <v>0</v>
      </c>
      <c r="J148" s="261"/>
      <c r="K148" s="262">
        <f>ROUND(E148*J148,2)</f>
        <v>0</v>
      </c>
      <c r="L148" s="262">
        <v>21</v>
      </c>
      <c r="M148" s="262">
        <f>G148*(1+L148/100)</f>
        <v>0</v>
      </c>
      <c r="N148" s="262">
        <v>0</v>
      </c>
      <c r="O148" s="262">
        <f>ROUND(E148*N148,2)</f>
        <v>0</v>
      </c>
      <c r="P148" s="262">
        <v>0</v>
      </c>
      <c r="Q148" s="262">
        <f>ROUND(E148*P148,2)</f>
        <v>0</v>
      </c>
      <c r="R148" s="262"/>
      <c r="S148" s="262" t="s">
        <v>167</v>
      </c>
      <c r="T148" s="263" t="s">
        <v>168</v>
      </c>
      <c r="U148" s="224">
        <v>0.105</v>
      </c>
      <c r="V148" s="224">
        <f>ROUND(E148*U148,2)</f>
        <v>0.17</v>
      </c>
      <c r="W148" s="224"/>
      <c r="X148" s="224" t="s">
        <v>190</v>
      </c>
      <c r="Y148" s="215"/>
      <c r="Z148" s="215"/>
      <c r="AA148" s="215"/>
      <c r="AB148" s="215"/>
      <c r="AC148" s="215"/>
      <c r="AD148" s="215"/>
      <c r="AE148" s="215"/>
      <c r="AF148" s="215"/>
      <c r="AG148" s="215" t="s">
        <v>627</v>
      </c>
      <c r="AH148" s="215"/>
      <c r="AI148" s="215"/>
      <c r="AJ148" s="215"/>
      <c r="AK148" s="215"/>
      <c r="AL148" s="215"/>
      <c r="AM148" s="215"/>
      <c r="AN148" s="215"/>
      <c r="AO148" s="215"/>
      <c r="AP148" s="215"/>
      <c r="AQ148" s="215"/>
      <c r="AR148" s="215"/>
      <c r="AS148" s="215"/>
      <c r="AT148" s="215"/>
      <c r="AU148" s="215"/>
      <c r="AV148" s="215"/>
      <c r="AW148" s="215"/>
      <c r="AX148" s="215"/>
      <c r="AY148" s="215"/>
      <c r="AZ148" s="215"/>
      <c r="BA148" s="215"/>
      <c r="BB148" s="215"/>
      <c r="BC148" s="215"/>
      <c r="BD148" s="215"/>
      <c r="BE148" s="215"/>
      <c r="BF148" s="215"/>
      <c r="BG148" s="215"/>
      <c r="BH148" s="215"/>
    </row>
    <row r="149" spans="1:60" outlineLevel="1" x14ac:dyDescent="0.2">
      <c r="A149" s="257">
        <v>64</v>
      </c>
      <c r="B149" s="258" t="s">
        <v>636</v>
      </c>
      <c r="C149" s="264" t="s">
        <v>637</v>
      </c>
      <c r="D149" s="259" t="s">
        <v>255</v>
      </c>
      <c r="E149" s="260">
        <v>0.80500000000000005</v>
      </c>
      <c r="F149" s="261"/>
      <c r="G149" s="262">
        <f>ROUND(E149*F149,2)</f>
        <v>0</v>
      </c>
      <c r="H149" s="261"/>
      <c r="I149" s="262">
        <f>ROUND(E149*H149,2)</f>
        <v>0</v>
      </c>
      <c r="J149" s="261"/>
      <c r="K149" s="262">
        <f>ROUND(E149*J149,2)</f>
        <v>0</v>
      </c>
      <c r="L149" s="262">
        <v>21</v>
      </c>
      <c r="M149" s="262">
        <f>G149*(1+L149/100)</f>
        <v>0</v>
      </c>
      <c r="N149" s="262">
        <v>0</v>
      </c>
      <c r="O149" s="262">
        <f>ROUND(E149*N149,2)</f>
        <v>0</v>
      </c>
      <c r="P149" s="262">
        <v>0</v>
      </c>
      <c r="Q149" s="262">
        <f>ROUND(E149*P149,2)</f>
        <v>0</v>
      </c>
      <c r="R149" s="262"/>
      <c r="S149" s="262" t="s">
        <v>167</v>
      </c>
      <c r="T149" s="263" t="s">
        <v>168</v>
      </c>
      <c r="U149" s="224">
        <v>0.16400000000000001</v>
      </c>
      <c r="V149" s="224">
        <f>ROUND(E149*U149,2)</f>
        <v>0.13</v>
      </c>
      <c r="W149" s="224"/>
      <c r="X149" s="224" t="s">
        <v>190</v>
      </c>
      <c r="Y149" s="215"/>
      <c r="Z149" s="215"/>
      <c r="AA149" s="215"/>
      <c r="AB149" s="215"/>
      <c r="AC149" s="215"/>
      <c r="AD149" s="215"/>
      <c r="AE149" s="215"/>
      <c r="AF149" s="215"/>
      <c r="AG149" s="215" t="s">
        <v>627</v>
      </c>
      <c r="AH149" s="215"/>
      <c r="AI149" s="215"/>
      <c r="AJ149" s="215"/>
      <c r="AK149" s="215"/>
      <c r="AL149" s="215"/>
      <c r="AM149" s="215"/>
      <c r="AN149" s="215"/>
      <c r="AO149" s="215"/>
      <c r="AP149" s="215"/>
      <c r="AQ149" s="215"/>
      <c r="AR149" s="215"/>
      <c r="AS149" s="215"/>
      <c r="AT149" s="215"/>
      <c r="AU149" s="215"/>
      <c r="AV149" s="215"/>
      <c r="AW149" s="215"/>
      <c r="AX149" s="215"/>
      <c r="AY149" s="215"/>
      <c r="AZ149" s="215"/>
      <c r="BA149" s="215"/>
      <c r="BB149" s="215"/>
      <c r="BC149" s="215"/>
      <c r="BD149" s="215"/>
      <c r="BE149" s="215"/>
      <c r="BF149" s="215"/>
      <c r="BG149" s="215"/>
      <c r="BH149" s="215"/>
    </row>
    <row r="150" spans="1:60" outlineLevel="1" x14ac:dyDescent="0.2">
      <c r="A150" s="237">
        <v>65</v>
      </c>
      <c r="B150" s="238" t="s">
        <v>638</v>
      </c>
      <c r="C150" s="249" t="s">
        <v>639</v>
      </c>
      <c r="D150" s="239" t="s">
        <v>255</v>
      </c>
      <c r="E150" s="240">
        <v>0.80500000000000005</v>
      </c>
      <c r="F150" s="241"/>
      <c r="G150" s="242">
        <f>ROUND(E150*F150,2)</f>
        <v>0</v>
      </c>
      <c r="H150" s="241"/>
      <c r="I150" s="242">
        <f>ROUND(E150*H150,2)</f>
        <v>0</v>
      </c>
      <c r="J150" s="241"/>
      <c r="K150" s="242">
        <f>ROUND(E150*J150,2)</f>
        <v>0</v>
      </c>
      <c r="L150" s="242">
        <v>21</v>
      </c>
      <c r="M150" s="242">
        <f>G150*(1+L150/100)</f>
        <v>0</v>
      </c>
      <c r="N150" s="242">
        <v>0</v>
      </c>
      <c r="O150" s="242">
        <f>ROUND(E150*N150,2)</f>
        <v>0</v>
      </c>
      <c r="P150" s="242">
        <v>0</v>
      </c>
      <c r="Q150" s="242">
        <f>ROUND(E150*P150,2)</f>
        <v>0</v>
      </c>
      <c r="R150" s="242"/>
      <c r="S150" s="242" t="s">
        <v>167</v>
      </c>
      <c r="T150" s="243" t="s">
        <v>168</v>
      </c>
      <c r="U150" s="224">
        <v>0</v>
      </c>
      <c r="V150" s="224">
        <f>ROUND(E150*U150,2)</f>
        <v>0</v>
      </c>
      <c r="W150" s="224"/>
      <c r="X150" s="224" t="s">
        <v>190</v>
      </c>
      <c r="Y150" s="215"/>
      <c r="Z150" s="215"/>
      <c r="AA150" s="215"/>
      <c r="AB150" s="215"/>
      <c r="AC150" s="215"/>
      <c r="AD150" s="215"/>
      <c r="AE150" s="215"/>
      <c r="AF150" s="215"/>
      <c r="AG150" s="215" t="s">
        <v>627</v>
      </c>
      <c r="AH150" s="215"/>
      <c r="AI150" s="215"/>
      <c r="AJ150" s="215"/>
      <c r="AK150" s="215"/>
      <c r="AL150" s="215"/>
      <c r="AM150" s="215"/>
      <c r="AN150" s="215"/>
      <c r="AO150" s="215"/>
      <c r="AP150" s="215"/>
      <c r="AQ150" s="215"/>
      <c r="AR150" s="215"/>
      <c r="AS150" s="215"/>
      <c r="AT150" s="215"/>
      <c r="AU150" s="215"/>
      <c r="AV150" s="215"/>
      <c r="AW150" s="215"/>
      <c r="AX150" s="215"/>
      <c r="AY150" s="215"/>
      <c r="AZ150" s="215"/>
      <c r="BA150" s="215"/>
      <c r="BB150" s="215"/>
      <c r="BC150" s="215"/>
      <c r="BD150" s="215"/>
      <c r="BE150" s="215"/>
      <c r="BF150" s="215"/>
      <c r="BG150" s="215"/>
      <c r="BH150" s="215"/>
    </row>
    <row r="151" spans="1:60" outlineLevel="1" x14ac:dyDescent="0.2">
      <c r="A151" s="222"/>
      <c r="B151" s="223"/>
      <c r="C151" s="250" t="s">
        <v>640</v>
      </c>
      <c r="D151" s="245"/>
      <c r="E151" s="245"/>
      <c r="F151" s="245"/>
      <c r="G151" s="245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15"/>
      <c r="Z151" s="215"/>
      <c r="AA151" s="215"/>
      <c r="AB151" s="215"/>
      <c r="AC151" s="215"/>
      <c r="AD151" s="215"/>
      <c r="AE151" s="215"/>
      <c r="AF151" s="215"/>
      <c r="AG151" s="215" t="s">
        <v>172</v>
      </c>
      <c r="AH151" s="215"/>
      <c r="AI151" s="215"/>
      <c r="AJ151" s="215"/>
      <c r="AK151" s="215"/>
      <c r="AL151" s="215"/>
      <c r="AM151" s="215"/>
      <c r="AN151" s="215"/>
      <c r="AO151" s="215"/>
      <c r="AP151" s="215"/>
      <c r="AQ151" s="215"/>
      <c r="AR151" s="215"/>
      <c r="AS151" s="215"/>
      <c r="AT151" s="215"/>
      <c r="AU151" s="215"/>
      <c r="AV151" s="215"/>
      <c r="AW151" s="215"/>
      <c r="AX151" s="215"/>
      <c r="AY151" s="215"/>
      <c r="AZ151" s="215"/>
      <c r="BA151" s="215"/>
      <c r="BB151" s="215"/>
      <c r="BC151" s="215"/>
      <c r="BD151" s="215"/>
      <c r="BE151" s="215"/>
      <c r="BF151" s="215"/>
      <c r="BG151" s="215"/>
      <c r="BH151" s="215"/>
    </row>
    <row r="152" spans="1:60" x14ac:dyDescent="0.2">
      <c r="A152" s="3"/>
      <c r="B152" s="4"/>
      <c r="C152" s="254"/>
      <c r="D152" s="6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AE152">
        <v>15</v>
      </c>
      <c r="AF152">
        <v>21</v>
      </c>
      <c r="AG152" t="s">
        <v>149</v>
      </c>
    </row>
    <row r="153" spans="1:60" x14ac:dyDescent="0.2">
      <c r="A153" s="218"/>
      <c r="B153" s="219" t="s">
        <v>29</v>
      </c>
      <c r="C153" s="255"/>
      <c r="D153" s="220"/>
      <c r="E153" s="221"/>
      <c r="F153" s="221"/>
      <c r="G153" s="247">
        <f>G8+G11+G16+G34+G36+G138+G143</f>
        <v>0</v>
      </c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AE153">
        <f>SUMIF(L7:L151,AE152,G7:G151)</f>
        <v>0</v>
      </c>
      <c r="AF153">
        <f>SUMIF(L7:L151,AF152,G7:G151)</f>
        <v>0</v>
      </c>
      <c r="AG153" t="s">
        <v>199</v>
      </c>
    </row>
    <row r="154" spans="1:60" x14ac:dyDescent="0.2">
      <c r="C154" s="256"/>
      <c r="D154" s="10"/>
      <c r="AG154" t="s">
        <v>200</v>
      </c>
    </row>
    <row r="155" spans="1:60" x14ac:dyDescent="0.2">
      <c r="D155" s="10"/>
    </row>
    <row r="156" spans="1:60" x14ac:dyDescent="0.2">
      <c r="D156" s="10"/>
    </row>
    <row r="157" spans="1:60" x14ac:dyDescent="0.2">
      <c r="D157" s="10"/>
    </row>
    <row r="158" spans="1:60" x14ac:dyDescent="0.2">
      <c r="D158" s="10"/>
    </row>
    <row r="159" spans="1:60" x14ac:dyDescent="0.2">
      <c r="D159" s="10"/>
    </row>
    <row r="160" spans="1:60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rPxFRtxc/zs0svHUHD5HPW6PNjCCNya2rJrn8PZPtivH06LV0yc6VuM5pzR/1SJh2PgwsrZ4O9U+1mE2FzEzbA==" saltValue="VVoS0MsEmnOT7HNTZBlk8w==" spinCount="100000" sheet="1"/>
  <mergeCells count="34">
    <mergeCell ref="C130:G130"/>
    <mergeCell ref="C135:G135"/>
    <mergeCell ref="C142:G142"/>
    <mergeCell ref="C151:G151"/>
    <mergeCell ref="C117:G117"/>
    <mergeCell ref="C120:G120"/>
    <mergeCell ref="C122:G122"/>
    <mergeCell ref="C124:G124"/>
    <mergeCell ref="C126:G126"/>
    <mergeCell ref="C128:G128"/>
    <mergeCell ref="C81:G81"/>
    <mergeCell ref="C89:G89"/>
    <mergeCell ref="C91:G91"/>
    <mergeCell ref="C93:G93"/>
    <mergeCell ref="C96:G96"/>
    <mergeCell ref="C112:G112"/>
    <mergeCell ref="C65:G65"/>
    <mergeCell ref="C70:G70"/>
    <mergeCell ref="C72:G72"/>
    <mergeCell ref="C75:G75"/>
    <mergeCell ref="C77:G77"/>
    <mergeCell ref="C79:G79"/>
    <mergeCell ref="C22:G22"/>
    <mergeCell ref="C24:G24"/>
    <mergeCell ref="C31:G31"/>
    <mergeCell ref="C38:G38"/>
    <mergeCell ref="C54:G54"/>
    <mergeCell ref="C59:G59"/>
    <mergeCell ref="A1:G1"/>
    <mergeCell ref="C2:G2"/>
    <mergeCell ref="C3:G3"/>
    <mergeCell ref="C4:G4"/>
    <mergeCell ref="C18:G18"/>
    <mergeCell ref="C20:G2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O94"/>
  <sheetViews>
    <sheetView showGridLines="0" tabSelected="1" topLeftCell="B1" zoomScaleNormal="100" zoomScaleSheetLayoutView="75" workbookViewId="0">
      <selection activeCell="A29" sqref="A29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77" t="s">
        <v>41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08" t="s">
        <v>22</v>
      </c>
      <c r="C2" s="109"/>
      <c r="D2" s="110" t="s">
        <v>43</v>
      </c>
      <c r="E2" s="111" t="s">
        <v>44</v>
      </c>
      <c r="F2" s="112"/>
      <c r="G2" s="112"/>
      <c r="H2" s="112"/>
      <c r="I2" s="112"/>
      <c r="J2" s="113"/>
      <c r="O2" s="1"/>
    </row>
    <row r="3" spans="1:15" ht="27" hidden="1" customHeight="1" x14ac:dyDescent="0.2">
      <c r="A3" s="2"/>
      <c r="B3" s="114"/>
      <c r="C3" s="109"/>
      <c r="D3" s="115"/>
      <c r="E3" s="116"/>
      <c r="F3" s="117"/>
      <c r="G3" s="117"/>
      <c r="H3" s="117"/>
      <c r="I3" s="117"/>
      <c r="J3" s="118"/>
    </row>
    <row r="4" spans="1:15" ht="23.25" customHeight="1" x14ac:dyDescent="0.2">
      <c r="A4" s="2"/>
      <c r="B4" s="119"/>
      <c r="C4" s="120"/>
      <c r="D4" s="121"/>
      <c r="E4" s="122"/>
      <c r="F4" s="122"/>
      <c r="G4" s="122"/>
      <c r="H4" s="122"/>
      <c r="I4" s="122"/>
      <c r="J4" s="123"/>
    </row>
    <row r="5" spans="1:15" ht="24" customHeight="1" x14ac:dyDescent="0.2">
      <c r="A5" s="2"/>
      <c r="B5" s="31" t="s">
        <v>42</v>
      </c>
      <c r="D5" s="124" t="s">
        <v>45</v>
      </c>
      <c r="E5" s="91"/>
      <c r="F5" s="91"/>
      <c r="G5" s="91"/>
      <c r="H5" s="18" t="s">
        <v>40</v>
      </c>
      <c r="I5" s="128" t="s">
        <v>49</v>
      </c>
      <c r="J5" s="8"/>
    </row>
    <row r="6" spans="1:15" ht="15.75" customHeight="1" x14ac:dyDescent="0.2">
      <c r="A6" s="2"/>
      <c r="B6" s="28"/>
      <c r="C6" s="55"/>
      <c r="D6" s="125" t="s">
        <v>46</v>
      </c>
      <c r="E6" s="92"/>
      <c r="F6" s="92"/>
      <c r="G6" s="92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127" t="s">
        <v>48</v>
      </c>
      <c r="E7" s="126" t="s">
        <v>47</v>
      </c>
      <c r="F7" s="93"/>
      <c r="G7" s="93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9"/>
      <c r="E11" s="129"/>
      <c r="F11" s="129"/>
      <c r="G11" s="129"/>
      <c r="H11" s="18" t="s">
        <v>40</v>
      </c>
      <c r="I11" s="134"/>
      <c r="J11" s="8"/>
    </row>
    <row r="12" spans="1:15" ht="15.75" customHeight="1" x14ac:dyDescent="0.2">
      <c r="A12" s="2"/>
      <c r="B12" s="28"/>
      <c r="C12" s="55"/>
      <c r="D12" s="130"/>
      <c r="E12" s="130"/>
      <c r="F12" s="130"/>
      <c r="G12" s="130"/>
      <c r="H12" s="18" t="s">
        <v>34</v>
      </c>
      <c r="I12" s="134"/>
      <c r="J12" s="8"/>
    </row>
    <row r="13" spans="1:15" ht="15.75" customHeight="1" x14ac:dyDescent="0.2">
      <c r="A13" s="2"/>
      <c r="B13" s="29"/>
      <c r="C13" s="56"/>
      <c r="D13" s="133"/>
      <c r="E13" s="131"/>
      <c r="F13" s="132"/>
      <c r="G13" s="132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86"/>
      <c r="F15" s="86"/>
      <c r="G15" s="87"/>
      <c r="H15" s="87"/>
      <c r="I15" s="87" t="s">
        <v>29</v>
      </c>
      <c r="J15" s="88"/>
    </row>
    <row r="16" spans="1:15" ht="23.25" customHeight="1" x14ac:dyDescent="0.2">
      <c r="A16" s="199" t="s">
        <v>24</v>
      </c>
      <c r="B16" s="38" t="s">
        <v>24</v>
      </c>
      <c r="C16" s="62"/>
      <c r="D16" s="63"/>
      <c r="E16" s="83"/>
      <c r="F16" s="84"/>
      <c r="G16" s="83"/>
      <c r="H16" s="84"/>
      <c r="I16" s="83">
        <f>SUMIF(F57:F90,A16,I57:I90)+SUMIF(F57:F90,"PSU",I57:I90)</f>
        <v>0</v>
      </c>
      <c r="J16" s="85"/>
    </row>
    <row r="17" spans="1:10" ht="23.25" customHeight="1" x14ac:dyDescent="0.2">
      <c r="A17" s="199" t="s">
        <v>25</v>
      </c>
      <c r="B17" s="38" t="s">
        <v>25</v>
      </c>
      <c r="C17" s="62"/>
      <c r="D17" s="63"/>
      <c r="E17" s="83"/>
      <c r="F17" s="84"/>
      <c r="G17" s="83"/>
      <c r="H17" s="84"/>
      <c r="I17" s="83">
        <f>SUMIF(F57:F90,A17,I57:I90)</f>
        <v>0</v>
      </c>
      <c r="J17" s="85"/>
    </row>
    <row r="18" spans="1:10" ht="23.25" customHeight="1" x14ac:dyDescent="0.2">
      <c r="A18" s="199" t="s">
        <v>26</v>
      </c>
      <c r="B18" s="38" t="s">
        <v>26</v>
      </c>
      <c r="C18" s="62"/>
      <c r="D18" s="63"/>
      <c r="E18" s="83"/>
      <c r="F18" s="84"/>
      <c r="G18" s="83"/>
      <c r="H18" s="84"/>
      <c r="I18" s="83">
        <f>SUMIF(F57:F90,A18,I57:I90)</f>
        <v>0</v>
      </c>
      <c r="J18" s="85"/>
    </row>
    <row r="19" spans="1:10" ht="23.25" customHeight="1" x14ac:dyDescent="0.2">
      <c r="A19" s="199" t="s">
        <v>134</v>
      </c>
      <c r="B19" s="38" t="s">
        <v>27</v>
      </c>
      <c r="C19" s="62"/>
      <c r="D19" s="63"/>
      <c r="E19" s="83"/>
      <c r="F19" s="84"/>
      <c r="G19" s="83"/>
      <c r="H19" s="84"/>
      <c r="I19" s="83">
        <f>SUMIF(F57:F90,A19,I57:I90)</f>
        <v>0</v>
      </c>
      <c r="J19" s="85"/>
    </row>
    <row r="20" spans="1:10" ht="23.25" customHeight="1" x14ac:dyDescent="0.2">
      <c r="A20" s="199" t="s">
        <v>135</v>
      </c>
      <c r="B20" s="38" t="s">
        <v>28</v>
      </c>
      <c r="C20" s="62"/>
      <c r="D20" s="63"/>
      <c r="E20" s="83"/>
      <c r="F20" s="84"/>
      <c r="G20" s="83"/>
      <c r="H20" s="84"/>
      <c r="I20" s="83">
        <f>SUMIF(F57:F90,A20,I57:I90)</f>
        <v>0</v>
      </c>
      <c r="J20" s="85"/>
    </row>
    <row r="21" spans="1:10" ht="23.25" customHeight="1" x14ac:dyDescent="0.2">
      <c r="A21" s="2"/>
      <c r="B21" s="48" t="s">
        <v>29</v>
      </c>
      <c r="C21" s="64"/>
      <c r="D21" s="65"/>
      <c r="E21" s="89"/>
      <c r="F21" s="90"/>
      <c r="G21" s="89"/>
      <c r="H21" s="90"/>
      <c r="I21" s="89">
        <f>SUM(I16:J20)</f>
        <v>0</v>
      </c>
      <c r="J21" s="99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/>
      <c r="B23" s="38" t="s">
        <v>12</v>
      </c>
      <c r="C23" s="62"/>
      <c r="D23" s="63"/>
      <c r="E23" s="67">
        <v>15</v>
      </c>
      <c r="F23" s="39" t="s">
        <v>0</v>
      </c>
      <c r="G23" s="97">
        <f>ZakladDPHSniVypocet</f>
        <v>0</v>
      </c>
      <c r="H23" s="98"/>
      <c r="I23" s="98"/>
      <c r="J23" s="40" t="str">
        <f t="shared" ref="J23:J28" si="0">Mena</f>
        <v>CZK</v>
      </c>
    </row>
    <row r="24" spans="1:10" ht="23.25" hidden="1" customHeight="1" x14ac:dyDescent="0.2">
      <c r="A24" s="2"/>
      <c r="B24" s="38" t="s">
        <v>13</v>
      </c>
      <c r="C24" s="62"/>
      <c r="D24" s="63"/>
      <c r="E24" s="67">
        <f>SazbaDPH1</f>
        <v>15</v>
      </c>
      <c r="F24" s="39" t="s">
        <v>0</v>
      </c>
      <c r="G24" s="95">
        <f>I23*E23/100</f>
        <v>0</v>
      </c>
      <c r="H24" s="96"/>
      <c r="I24" s="96"/>
      <c r="J24" s="40" t="str">
        <f t="shared" si="0"/>
        <v>CZK</v>
      </c>
    </row>
    <row r="25" spans="1:10" ht="23.25" customHeight="1" x14ac:dyDescent="0.2">
      <c r="A25" s="2"/>
      <c r="B25" s="38" t="s">
        <v>14</v>
      </c>
      <c r="C25" s="62"/>
      <c r="D25" s="63"/>
      <c r="E25" s="67">
        <v>21</v>
      </c>
      <c r="F25" s="39" t="s">
        <v>0</v>
      </c>
      <c r="G25" s="97">
        <f>ZakladDPHZaklVypocet</f>
        <v>0</v>
      </c>
      <c r="H25" s="98"/>
      <c r="I25" s="98"/>
      <c r="J25" s="40" t="str">
        <f t="shared" si="0"/>
        <v>CZK</v>
      </c>
    </row>
    <row r="26" spans="1:10" ht="23.25" hidden="1" customHeight="1" x14ac:dyDescent="0.2">
      <c r="A26" s="2"/>
      <c r="B26" s="32" t="s">
        <v>15</v>
      </c>
      <c r="C26" s="68"/>
      <c r="D26" s="54"/>
      <c r="E26" s="69">
        <f>SazbaDPH2</f>
        <v>21</v>
      </c>
      <c r="F26" s="30" t="s">
        <v>0</v>
      </c>
      <c r="G26" s="80">
        <f>I25*E25/100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ZakladDPHSni+ZakladDPHZakl</f>
        <v>0</v>
      </c>
      <c r="B27" s="31" t="s">
        <v>4</v>
      </c>
      <c r="C27" s="70"/>
      <c r="D27" s="71"/>
      <c r="E27" s="70"/>
      <c r="F27" s="16"/>
      <c r="G27" s="82">
        <f>CenaCelkemBezDPH-(ZakladDPHSni+ZakladDPHZakl)</f>
        <v>0</v>
      </c>
      <c r="H27" s="82"/>
      <c r="I27" s="82"/>
      <c r="J27" s="41" t="str">
        <f t="shared" si="0"/>
        <v>CZK</v>
      </c>
    </row>
    <row r="28" spans="1:10" ht="27.75" customHeight="1" thickBot="1" x14ac:dyDescent="0.25">
      <c r="A28" s="2">
        <f>(A27-INT(A27))*100</f>
        <v>0</v>
      </c>
      <c r="B28" s="169" t="s">
        <v>23</v>
      </c>
      <c r="C28" s="170"/>
      <c r="D28" s="170"/>
      <c r="E28" s="171"/>
      <c r="F28" s="172"/>
      <c r="G28" s="173">
        <f>A27</f>
        <v>0</v>
      </c>
      <c r="H28" s="173"/>
      <c r="I28" s="173"/>
      <c r="J28" s="174" t="str">
        <f t="shared" si="0"/>
        <v>CZK</v>
      </c>
    </row>
    <row r="29" spans="1:10" ht="27.75" hidden="1" customHeight="1" thickBot="1" x14ac:dyDescent="0.25">
      <c r="A29" s="2"/>
      <c r="B29" s="169" t="s">
        <v>35</v>
      </c>
      <c r="C29" s="175"/>
      <c r="D29" s="175"/>
      <c r="E29" s="175"/>
      <c r="F29" s="176"/>
      <c r="G29" s="177">
        <f>ZakladDPHSni+DPHSni+ZakladDPHZakl+DPHZakl+Zaokrouhleni</f>
        <v>0</v>
      </c>
      <c r="H29" s="177"/>
      <c r="I29" s="177"/>
      <c r="J29" s="178" t="s">
        <v>68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0"/>
      <c r="E34" s="101"/>
      <c r="G34" s="102"/>
      <c r="H34" s="103"/>
      <c r="I34" s="103"/>
      <c r="J34" s="25"/>
    </row>
    <row r="35" spans="1:10" ht="12.75" customHeight="1" x14ac:dyDescent="0.2">
      <c r="A35" s="2"/>
      <c r="B35" s="2"/>
      <c r="D35" s="94" t="s">
        <v>2</v>
      </c>
      <c r="E35" s="94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8" t="s">
        <v>16</v>
      </c>
      <c r="C37" s="139"/>
      <c r="D37" s="139"/>
      <c r="E37" s="139"/>
      <c r="F37" s="140"/>
      <c r="G37" s="140"/>
      <c r="H37" s="140"/>
      <c r="I37" s="140"/>
      <c r="J37" s="141"/>
    </row>
    <row r="38" spans="1:10" ht="25.5" customHeight="1" x14ac:dyDescent="0.2">
      <c r="A38" s="137" t="s">
        <v>37</v>
      </c>
      <c r="B38" s="142" t="s">
        <v>17</v>
      </c>
      <c r="C38" s="143" t="s">
        <v>5</v>
      </c>
      <c r="D38" s="143"/>
      <c r="E38" s="143"/>
      <c r="F38" s="144" t="str">
        <f>B23</f>
        <v>Základ pro sníženou DPH</v>
      </c>
      <c r="G38" s="144" t="str">
        <f>B25</f>
        <v>Základ pro základní DPH</v>
      </c>
      <c r="H38" s="145" t="s">
        <v>18</v>
      </c>
      <c r="I38" s="146" t="s">
        <v>1</v>
      </c>
      <c r="J38" s="147" t="s">
        <v>0</v>
      </c>
    </row>
    <row r="39" spans="1:10" ht="25.5" hidden="1" customHeight="1" x14ac:dyDescent="0.2">
      <c r="A39" s="137">
        <v>1</v>
      </c>
      <c r="B39" s="148" t="s">
        <v>50</v>
      </c>
      <c r="C39" s="149"/>
      <c r="D39" s="149"/>
      <c r="E39" s="149"/>
      <c r="F39" s="150">
        <f>'1 1 Pol'!AE40+'1 2 Pol'!AE32+'1 3 Pol'!AE359+'1 4 Pol'!AE30+'1 5 Pol'!AE270+'1 6 Pol'!AE102+'1 7 Pol'!AE85+'1 8 Pol'!AE153</f>
        <v>0</v>
      </c>
      <c r="G39" s="151">
        <f>'1 1 Pol'!AF40+'1 2 Pol'!AF32+'1 3 Pol'!AF359+'1 4 Pol'!AF30+'1 5 Pol'!AF270+'1 6 Pol'!AF102+'1 7 Pol'!AF85+'1 8 Pol'!AF153</f>
        <v>0</v>
      </c>
      <c r="H39" s="152"/>
      <c r="I39" s="153">
        <f>F39+G39+H39</f>
        <v>0</v>
      </c>
      <c r="J39" s="154" t="str">
        <f>IF(CenaCelkemVypocet=0,"",I39/CenaCelkemVypocet*100)</f>
        <v/>
      </c>
    </row>
    <row r="40" spans="1:10" ht="25.5" customHeight="1" x14ac:dyDescent="0.2">
      <c r="A40" s="137">
        <v>2</v>
      </c>
      <c r="B40" s="155"/>
      <c r="C40" s="156" t="s">
        <v>51</v>
      </c>
      <c r="D40" s="156"/>
      <c r="E40" s="156"/>
      <c r="F40" s="157"/>
      <c r="G40" s="158"/>
      <c r="H40" s="158"/>
      <c r="I40" s="159">
        <f>F40+G40+H40</f>
        <v>0</v>
      </c>
      <c r="J40" s="160" t="str">
        <f>IF(CenaCelkemVypocet=0,"",I40/CenaCelkemVypocet*100)</f>
        <v/>
      </c>
    </row>
    <row r="41" spans="1:10" ht="25.5" customHeight="1" x14ac:dyDescent="0.2">
      <c r="A41" s="137">
        <v>2</v>
      </c>
      <c r="B41" s="155" t="s">
        <v>52</v>
      </c>
      <c r="C41" s="156" t="s">
        <v>53</v>
      </c>
      <c r="D41" s="156"/>
      <c r="E41" s="156"/>
      <c r="F41" s="157">
        <f>'1 1 Pol'!AE40+'1 2 Pol'!AE32+'1 3 Pol'!AE359+'1 4 Pol'!AE30+'1 5 Pol'!AE270+'1 6 Pol'!AE102+'1 7 Pol'!AE85+'1 8 Pol'!AE153</f>
        <v>0</v>
      </c>
      <c r="G41" s="158">
        <f>'1 1 Pol'!AF40+'1 2 Pol'!AF32+'1 3 Pol'!AF359+'1 4 Pol'!AF30+'1 5 Pol'!AF270+'1 6 Pol'!AF102+'1 7 Pol'!AF85+'1 8 Pol'!AF153</f>
        <v>0</v>
      </c>
      <c r="H41" s="158"/>
      <c r="I41" s="159">
        <f>F41+G41+H41</f>
        <v>0</v>
      </c>
      <c r="J41" s="160" t="str">
        <f>IF(CenaCelkemVypocet=0,"",I41/CenaCelkemVypocet*100)</f>
        <v/>
      </c>
    </row>
    <row r="42" spans="1:10" ht="25.5" customHeight="1" x14ac:dyDescent="0.2">
      <c r="A42" s="137">
        <v>3</v>
      </c>
      <c r="B42" s="161" t="s">
        <v>52</v>
      </c>
      <c r="C42" s="149" t="s">
        <v>27</v>
      </c>
      <c r="D42" s="149"/>
      <c r="E42" s="149"/>
      <c r="F42" s="162">
        <f>'1 1 Pol'!AE40</f>
        <v>0</v>
      </c>
      <c r="G42" s="152">
        <f>'1 1 Pol'!AF40</f>
        <v>0</v>
      </c>
      <c r="H42" s="152"/>
      <c r="I42" s="153">
        <f>F42+G42+H42</f>
        <v>0</v>
      </c>
      <c r="J42" s="154" t="str">
        <f>IF(CenaCelkemVypocet=0,"",I42/CenaCelkemVypocet*100)</f>
        <v/>
      </c>
    </row>
    <row r="43" spans="1:10" ht="25.5" customHeight="1" x14ac:dyDescent="0.2">
      <c r="A43" s="137">
        <v>3</v>
      </c>
      <c r="B43" s="161" t="s">
        <v>54</v>
      </c>
      <c r="C43" s="149" t="s">
        <v>28</v>
      </c>
      <c r="D43" s="149"/>
      <c r="E43" s="149"/>
      <c r="F43" s="162">
        <f>'1 2 Pol'!AE32</f>
        <v>0</v>
      </c>
      <c r="G43" s="152">
        <f>'1 2 Pol'!AF32</f>
        <v>0</v>
      </c>
      <c r="H43" s="152"/>
      <c r="I43" s="153">
        <f>F43+G43+H43</f>
        <v>0</v>
      </c>
      <c r="J43" s="154" t="str">
        <f>IF(CenaCelkemVypocet=0,"",I43/CenaCelkemVypocet*100)</f>
        <v/>
      </c>
    </row>
    <row r="44" spans="1:10" ht="25.5" customHeight="1" x14ac:dyDescent="0.2">
      <c r="A44" s="137">
        <v>3</v>
      </c>
      <c r="B44" s="161" t="s">
        <v>55</v>
      </c>
      <c r="C44" s="149" t="s">
        <v>56</v>
      </c>
      <c r="D44" s="149"/>
      <c r="E44" s="149"/>
      <c r="F44" s="162">
        <f>'1 3 Pol'!AE359</f>
        <v>0</v>
      </c>
      <c r="G44" s="152">
        <f>'1 3 Pol'!AF359</f>
        <v>0</v>
      </c>
      <c r="H44" s="152"/>
      <c r="I44" s="153">
        <f>F44+G44+H44</f>
        <v>0</v>
      </c>
      <c r="J44" s="154" t="str">
        <f>IF(CenaCelkemVypocet=0,"",I44/CenaCelkemVypocet*100)</f>
        <v/>
      </c>
    </row>
    <row r="45" spans="1:10" ht="25.5" customHeight="1" x14ac:dyDescent="0.2">
      <c r="A45" s="137">
        <v>3</v>
      </c>
      <c r="B45" s="161" t="s">
        <v>57</v>
      </c>
      <c r="C45" s="149" t="s">
        <v>58</v>
      </c>
      <c r="D45" s="149"/>
      <c r="E45" s="149"/>
      <c r="F45" s="162">
        <f>'1 4 Pol'!AE30</f>
        <v>0</v>
      </c>
      <c r="G45" s="152">
        <f>'1 4 Pol'!AF30</f>
        <v>0</v>
      </c>
      <c r="H45" s="152"/>
      <c r="I45" s="153">
        <f>F45+G45+H45</f>
        <v>0</v>
      </c>
      <c r="J45" s="154" t="str">
        <f>IF(CenaCelkemVypocet=0,"",I45/CenaCelkemVypocet*100)</f>
        <v/>
      </c>
    </row>
    <row r="46" spans="1:10" ht="25.5" customHeight="1" x14ac:dyDescent="0.2">
      <c r="A46" s="137">
        <v>3</v>
      </c>
      <c r="B46" s="161" t="s">
        <v>59</v>
      </c>
      <c r="C46" s="149" t="s">
        <v>60</v>
      </c>
      <c r="D46" s="149"/>
      <c r="E46" s="149"/>
      <c r="F46" s="162">
        <f>'1 5 Pol'!AE270</f>
        <v>0</v>
      </c>
      <c r="G46" s="152">
        <f>'1 5 Pol'!AF270</f>
        <v>0</v>
      </c>
      <c r="H46" s="152"/>
      <c r="I46" s="153">
        <f>F46+G46+H46</f>
        <v>0</v>
      </c>
      <c r="J46" s="154" t="str">
        <f>IF(CenaCelkemVypocet=0,"",I46/CenaCelkemVypocet*100)</f>
        <v/>
      </c>
    </row>
    <row r="47" spans="1:10" ht="25.5" customHeight="1" x14ac:dyDescent="0.2">
      <c r="A47" s="137">
        <v>3</v>
      </c>
      <c r="B47" s="161" t="s">
        <v>61</v>
      </c>
      <c r="C47" s="149" t="s">
        <v>62</v>
      </c>
      <c r="D47" s="149"/>
      <c r="E47" s="149"/>
      <c r="F47" s="162">
        <f>'1 6 Pol'!AE102</f>
        <v>0</v>
      </c>
      <c r="G47" s="152">
        <f>'1 6 Pol'!AF102</f>
        <v>0</v>
      </c>
      <c r="H47" s="152"/>
      <c r="I47" s="153">
        <f>F47+G47+H47</f>
        <v>0</v>
      </c>
      <c r="J47" s="154" t="str">
        <f>IF(CenaCelkemVypocet=0,"",I47/CenaCelkemVypocet*100)</f>
        <v/>
      </c>
    </row>
    <row r="48" spans="1:10" ht="25.5" customHeight="1" x14ac:dyDescent="0.2">
      <c r="A48" s="137">
        <v>3</v>
      </c>
      <c r="B48" s="161" t="s">
        <v>63</v>
      </c>
      <c r="C48" s="149" t="s">
        <v>64</v>
      </c>
      <c r="D48" s="149"/>
      <c r="E48" s="149"/>
      <c r="F48" s="162">
        <f>'1 7 Pol'!AE85</f>
        <v>0</v>
      </c>
      <c r="G48" s="152">
        <f>'1 7 Pol'!AF85</f>
        <v>0</v>
      </c>
      <c r="H48" s="152"/>
      <c r="I48" s="153">
        <f>F48+G48+H48</f>
        <v>0</v>
      </c>
      <c r="J48" s="154" t="str">
        <f>IF(CenaCelkemVypocet=0,"",I48/CenaCelkemVypocet*100)</f>
        <v/>
      </c>
    </row>
    <row r="49" spans="1:10" ht="25.5" customHeight="1" x14ac:dyDescent="0.2">
      <c r="A49" s="137">
        <v>3</v>
      </c>
      <c r="B49" s="161" t="s">
        <v>65</v>
      </c>
      <c r="C49" s="149" t="s">
        <v>66</v>
      </c>
      <c r="D49" s="149"/>
      <c r="E49" s="149"/>
      <c r="F49" s="162">
        <f>'1 8 Pol'!AE153</f>
        <v>0</v>
      </c>
      <c r="G49" s="152">
        <f>'1 8 Pol'!AF153</f>
        <v>0</v>
      </c>
      <c r="H49" s="152"/>
      <c r="I49" s="153">
        <f>F49+G49+H49</f>
        <v>0</v>
      </c>
      <c r="J49" s="154" t="str">
        <f>IF(CenaCelkemVypocet=0,"",I49/CenaCelkemVypocet*100)</f>
        <v/>
      </c>
    </row>
    <row r="50" spans="1:10" ht="25.5" customHeight="1" x14ac:dyDescent="0.2">
      <c r="A50" s="137"/>
      <c r="B50" s="163" t="s">
        <v>67</v>
      </c>
      <c r="C50" s="164"/>
      <c r="D50" s="164"/>
      <c r="E50" s="164"/>
      <c r="F50" s="165">
        <f>SUMIF(A39:A49,"=1",F39:F49)</f>
        <v>0</v>
      </c>
      <c r="G50" s="166">
        <f>SUMIF(A39:A49,"=1",G39:G49)</f>
        <v>0</v>
      </c>
      <c r="H50" s="166">
        <f>SUMIF(A39:A49,"=1",H39:H49)</f>
        <v>0</v>
      </c>
      <c r="I50" s="167">
        <f>SUMIF(A39:A49,"=1",I39:I49)</f>
        <v>0</v>
      </c>
      <c r="J50" s="168">
        <f>SUMIF(A39:A49,"=1",J39:J49)</f>
        <v>0</v>
      </c>
    </row>
    <row r="54" spans="1:10" ht="15.75" x14ac:dyDescent="0.25">
      <c r="B54" s="179" t="s">
        <v>69</v>
      </c>
    </row>
    <row r="56" spans="1:10" ht="25.5" customHeight="1" x14ac:dyDescent="0.2">
      <c r="A56" s="181"/>
      <c r="B56" s="184" t="s">
        <v>17</v>
      </c>
      <c r="C56" s="184" t="s">
        <v>5</v>
      </c>
      <c r="D56" s="185"/>
      <c r="E56" s="185"/>
      <c r="F56" s="186" t="s">
        <v>70</v>
      </c>
      <c r="G56" s="186"/>
      <c r="H56" s="186"/>
      <c r="I56" s="186" t="s">
        <v>29</v>
      </c>
      <c r="J56" s="186" t="s">
        <v>0</v>
      </c>
    </row>
    <row r="57" spans="1:10" ht="36.75" customHeight="1" x14ac:dyDescent="0.2">
      <c r="A57" s="182"/>
      <c r="B57" s="187" t="s">
        <v>52</v>
      </c>
      <c r="C57" s="188" t="s">
        <v>71</v>
      </c>
      <c r="D57" s="189"/>
      <c r="E57" s="189"/>
      <c r="F57" s="195" t="s">
        <v>24</v>
      </c>
      <c r="G57" s="196"/>
      <c r="H57" s="196"/>
      <c r="I57" s="196">
        <f>'1 3 Pol'!G8+'1 5 Pol'!G8</f>
        <v>0</v>
      </c>
      <c r="J57" s="193" t="str">
        <f>IF(I91=0,"",I57/I91*100)</f>
        <v/>
      </c>
    </row>
    <row r="58" spans="1:10" ht="36.75" customHeight="1" x14ac:dyDescent="0.2">
      <c r="A58" s="182"/>
      <c r="B58" s="187" t="s">
        <v>54</v>
      </c>
      <c r="C58" s="188" t="s">
        <v>72</v>
      </c>
      <c r="D58" s="189"/>
      <c r="E58" s="189"/>
      <c r="F58" s="195" t="s">
        <v>24</v>
      </c>
      <c r="G58" s="196"/>
      <c r="H58" s="196"/>
      <c r="I58" s="196">
        <f>'1 7 Pol'!G8</f>
        <v>0</v>
      </c>
      <c r="J58" s="193" t="str">
        <f>IF(I91=0,"",I58/I91*100)</f>
        <v/>
      </c>
    </row>
    <row r="59" spans="1:10" ht="36.75" customHeight="1" x14ac:dyDescent="0.2">
      <c r="A59" s="182"/>
      <c r="B59" s="187" t="s">
        <v>55</v>
      </c>
      <c r="C59" s="188" t="s">
        <v>73</v>
      </c>
      <c r="D59" s="189"/>
      <c r="E59" s="189"/>
      <c r="F59" s="195" t="s">
        <v>24</v>
      </c>
      <c r="G59" s="196"/>
      <c r="H59" s="196"/>
      <c r="I59" s="196">
        <f>'1 3 Pol'!G25+'1 5 Pol'!G34+'1 6 Pol'!G8+'1 7 Pol'!G10+'1 8 Pol'!G8</f>
        <v>0</v>
      </c>
      <c r="J59" s="193" t="str">
        <f>IF(I91=0,"",I59/I91*100)</f>
        <v/>
      </c>
    </row>
    <row r="60" spans="1:10" ht="36.75" customHeight="1" x14ac:dyDescent="0.2">
      <c r="A60" s="182"/>
      <c r="B60" s="187" t="s">
        <v>57</v>
      </c>
      <c r="C60" s="188" t="s">
        <v>74</v>
      </c>
      <c r="D60" s="189"/>
      <c r="E60" s="189"/>
      <c r="F60" s="195" t="s">
        <v>24</v>
      </c>
      <c r="G60" s="196"/>
      <c r="H60" s="196"/>
      <c r="I60" s="196">
        <f>'1 3 Pol'!G70+'1 5 Pol'!G37</f>
        <v>0</v>
      </c>
      <c r="J60" s="193" t="str">
        <f>IF(I91=0,"",I60/I91*100)</f>
        <v/>
      </c>
    </row>
    <row r="61" spans="1:10" ht="36.75" customHeight="1" x14ac:dyDescent="0.2">
      <c r="A61" s="182"/>
      <c r="B61" s="187" t="s">
        <v>75</v>
      </c>
      <c r="C61" s="188" t="s">
        <v>76</v>
      </c>
      <c r="D61" s="189"/>
      <c r="E61" s="189"/>
      <c r="F61" s="195" t="s">
        <v>24</v>
      </c>
      <c r="G61" s="196"/>
      <c r="H61" s="196"/>
      <c r="I61" s="196">
        <f>'1 3 Pol'!G73+'1 5 Pol'!G41+'1 6 Pol'!G11+'1 8 Pol'!G11</f>
        <v>0</v>
      </c>
      <c r="J61" s="193" t="str">
        <f>IF(I91=0,"",I61/I91*100)</f>
        <v/>
      </c>
    </row>
    <row r="62" spans="1:10" ht="36.75" customHeight="1" x14ac:dyDescent="0.2">
      <c r="A62" s="182"/>
      <c r="B62" s="187" t="s">
        <v>77</v>
      </c>
      <c r="C62" s="188" t="s">
        <v>78</v>
      </c>
      <c r="D62" s="189"/>
      <c r="E62" s="189"/>
      <c r="F62" s="195" t="s">
        <v>24</v>
      </c>
      <c r="G62" s="196"/>
      <c r="H62" s="196"/>
      <c r="I62" s="196">
        <f>'1 3 Pol'!G102</f>
        <v>0</v>
      </c>
      <c r="J62" s="193" t="str">
        <f>IF(I91=0,"",I62/I91*100)</f>
        <v/>
      </c>
    </row>
    <row r="63" spans="1:10" ht="36.75" customHeight="1" x14ac:dyDescent="0.2">
      <c r="A63" s="182"/>
      <c r="B63" s="187" t="s">
        <v>79</v>
      </c>
      <c r="C63" s="188" t="s">
        <v>80</v>
      </c>
      <c r="D63" s="189"/>
      <c r="E63" s="189"/>
      <c r="F63" s="195" t="s">
        <v>24</v>
      </c>
      <c r="G63" s="196"/>
      <c r="H63" s="196"/>
      <c r="I63" s="196">
        <f>'1 3 Pol'!G116</f>
        <v>0</v>
      </c>
      <c r="J63" s="193" t="str">
        <f>IF(I91=0,"",I63/I91*100)</f>
        <v/>
      </c>
    </row>
    <row r="64" spans="1:10" ht="36.75" customHeight="1" x14ac:dyDescent="0.2">
      <c r="A64" s="182"/>
      <c r="B64" s="187" t="s">
        <v>81</v>
      </c>
      <c r="C64" s="188" t="s">
        <v>82</v>
      </c>
      <c r="D64" s="189"/>
      <c r="E64" s="189"/>
      <c r="F64" s="195" t="s">
        <v>24</v>
      </c>
      <c r="G64" s="196"/>
      <c r="H64" s="196"/>
      <c r="I64" s="196">
        <f>'1 3 Pol'!G121</f>
        <v>0</v>
      </c>
      <c r="J64" s="193" t="str">
        <f>IF(I91=0,"",I64/I91*100)</f>
        <v/>
      </c>
    </row>
    <row r="65" spans="1:10" ht="36.75" customHeight="1" x14ac:dyDescent="0.2">
      <c r="A65" s="182"/>
      <c r="B65" s="187" t="s">
        <v>83</v>
      </c>
      <c r="C65" s="188" t="s">
        <v>84</v>
      </c>
      <c r="D65" s="189"/>
      <c r="E65" s="189"/>
      <c r="F65" s="195" t="s">
        <v>24</v>
      </c>
      <c r="G65" s="196"/>
      <c r="H65" s="196"/>
      <c r="I65" s="196">
        <f>'1 3 Pol'!G124</f>
        <v>0</v>
      </c>
      <c r="J65" s="193" t="str">
        <f>IF(I91=0,"",I65/I91*100)</f>
        <v/>
      </c>
    </row>
    <row r="66" spans="1:10" ht="36.75" customHeight="1" x14ac:dyDescent="0.2">
      <c r="A66" s="182"/>
      <c r="B66" s="187" t="s">
        <v>85</v>
      </c>
      <c r="C66" s="188" t="s">
        <v>86</v>
      </c>
      <c r="D66" s="189"/>
      <c r="E66" s="189"/>
      <c r="F66" s="195" t="s">
        <v>24</v>
      </c>
      <c r="G66" s="196"/>
      <c r="H66" s="196"/>
      <c r="I66" s="196">
        <f>'1 3 Pol'!G130+'1 5 Pol'!G44</f>
        <v>0</v>
      </c>
      <c r="J66" s="193" t="str">
        <f>IF(I91=0,"",I66/I91*100)</f>
        <v/>
      </c>
    </row>
    <row r="67" spans="1:10" ht="36.75" customHeight="1" x14ac:dyDescent="0.2">
      <c r="A67" s="182"/>
      <c r="B67" s="187" t="s">
        <v>87</v>
      </c>
      <c r="C67" s="188" t="s">
        <v>88</v>
      </c>
      <c r="D67" s="189"/>
      <c r="E67" s="189"/>
      <c r="F67" s="195" t="s">
        <v>24</v>
      </c>
      <c r="G67" s="196"/>
      <c r="H67" s="196"/>
      <c r="I67" s="196">
        <f>'1 3 Pol'!G173+'1 5 Pol'!G47+'1 6 Pol'!G14+'1 7 Pol'!G12+'1 8 Pol'!G16</f>
        <v>0</v>
      </c>
      <c r="J67" s="193" t="str">
        <f>IF(I91=0,"",I67/I91*100)</f>
        <v/>
      </c>
    </row>
    <row r="68" spans="1:10" ht="36.75" customHeight="1" x14ac:dyDescent="0.2">
      <c r="A68" s="182"/>
      <c r="B68" s="187" t="s">
        <v>89</v>
      </c>
      <c r="C68" s="188" t="s">
        <v>90</v>
      </c>
      <c r="D68" s="189"/>
      <c r="E68" s="189"/>
      <c r="F68" s="195" t="s">
        <v>24</v>
      </c>
      <c r="G68" s="196"/>
      <c r="H68" s="196"/>
      <c r="I68" s="196">
        <f>'1 3 Pol'!G182+'1 5 Pol'!G52+'1 6 Pol'!G18+'1 7 Pol'!G14+'1 8 Pol'!G34</f>
        <v>0</v>
      </c>
      <c r="J68" s="193" t="str">
        <f>IF(I91=0,"",I68/I91*100)</f>
        <v/>
      </c>
    </row>
    <row r="69" spans="1:10" ht="36.75" customHeight="1" x14ac:dyDescent="0.2">
      <c r="A69" s="182"/>
      <c r="B69" s="187" t="s">
        <v>91</v>
      </c>
      <c r="C69" s="188" t="s">
        <v>71</v>
      </c>
      <c r="D69" s="189"/>
      <c r="E69" s="189"/>
      <c r="F69" s="195" t="s">
        <v>24</v>
      </c>
      <c r="G69" s="196"/>
      <c r="H69" s="196"/>
      <c r="I69" s="196">
        <f>'1 1 Pol'!G8+'1 2 Pol'!G8</f>
        <v>0</v>
      </c>
      <c r="J69" s="193" t="str">
        <f>IF(I91=0,"",I69/I91*100)</f>
        <v/>
      </c>
    </row>
    <row r="70" spans="1:10" ht="36.75" customHeight="1" x14ac:dyDescent="0.2">
      <c r="A70" s="182"/>
      <c r="B70" s="187" t="s">
        <v>92</v>
      </c>
      <c r="C70" s="188" t="s">
        <v>93</v>
      </c>
      <c r="D70" s="189"/>
      <c r="E70" s="189"/>
      <c r="F70" s="195" t="s">
        <v>25</v>
      </c>
      <c r="G70" s="196"/>
      <c r="H70" s="196"/>
      <c r="I70" s="196">
        <f>'1 3 Pol'!G184</f>
        <v>0</v>
      </c>
      <c r="J70" s="193" t="str">
        <f>IF(I91=0,"",I70/I91*100)</f>
        <v/>
      </c>
    </row>
    <row r="71" spans="1:10" ht="36.75" customHeight="1" x14ac:dyDescent="0.2">
      <c r="A71" s="182"/>
      <c r="B71" s="187" t="s">
        <v>94</v>
      </c>
      <c r="C71" s="188" t="s">
        <v>95</v>
      </c>
      <c r="D71" s="189"/>
      <c r="E71" s="189"/>
      <c r="F71" s="195" t="s">
        <v>25</v>
      </c>
      <c r="G71" s="196"/>
      <c r="H71" s="196"/>
      <c r="I71" s="196">
        <f>'1 3 Pol'!G207+'1 5 Pol'!G54+'1 6 Pol'!G20+'1 7 Pol'!G16</f>
        <v>0</v>
      </c>
      <c r="J71" s="193" t="str">
        <f>IF(I91=0,"",I71/I91*100)</f>
        <v/>
      </c>
    </row>
    <row r="72" spans="1:10" ht="36.75" customHeight="1" x14ac:dyDescent="0.2">
      <c r="A72" s="182"/>
      <c r="B72" s="187" t="s">
        <v>96</v>
      </c>
      <c r="C72" s="188" t="s">
        <v>97</v>
      </c>
      <c r="D72" s="189"/>
      <c r="E72" s="189"/>
      <c r="F72" s="195" t="s">
        <v>25</v>
      </c>
      <c r="G72" s="196"/>
      <c r="H72" s="196"/>
      <c r="I72" s="196">
        <f>'1 5 Pol'!G66</f>
        <v>0</v>
      </c>
      <c r="J72" s="193" t="str">
        <f>IF(I91=0,"",I72/I91*100)</f>
        <v/>
      </c>
    </row>
    <row r="73" spans="1:10" ht="36.75" customHeight="1" x14ac:dyDescent="0.2">
      <c r="A73" s="182"/>
      <c r="B73" s="187" t="s">
        <v>98</v>
      </c>
      <c r="C73" s="188" t="s">
        <v>99</v>
      </c>
      <c r="D73" s="189"/>
      <c r="E73" s="189"/>
      <c r="F73" s="195" t="s">
        <v>25</v>
      </c>
      <c r="G73" s="196"/>
      <c r="H73" s="196"/>
      <c r="I73" s="196">
        <f>'1 5 Pol'!G123</f>
        <v>0</v>
      </c>
      <c r="J73" s="193" t="str">
        <f>IF(I91=0,"",I73/I91*100)</f>
        <v/>
      </c>
    </row>
    <row r="74" spans="1:10" ht="36.75" customHeight="1" x14ac:dyDescent="0.2">
      <c r="A74" s="182"/>
      <c r="B74" s="187" t="s">
        <v>100</v>
      </c>
      <c r="C74" s="188" t="s">
        <v>101</v>
      </c>
      <c r="D74" s="189"/>
      <c r="E74" s="189"/>
      <c r="F74" s="195" t="s">
        <v>25</v>
      </c>
      <c r="G74" s="196"/>
      <c r="H74" s="196"/>
      <c r="I74" s="196">
        <f>'1 5 Pol'!G158</f>
        <v>0</v>
      </c>
      <c r="J74" s="193" t="str">
        <f>IF(I91=0,"",I74/I91*100)</f>
        <v/>
      </c>
    </row>
    <row r="75" spans="1:10" ht="36.75" customHeight="1" x14ac:dyDescent="0.2">
      <c r="A75" s="182"/>
      <c r="B75" s="187" t="s">
        <v>102</v>
      </c>
      <c r="C75" s="188" t="s">
        <v>103</v>
      </c>
      <c r="D75" s="189"/>
      <c r="E75" s="189"/>
      <c r="F75" s="195" t="s">
        <v>25</v>
      </c>
      <c r="G75" s="196"/>
      <c r="H75" s="196"/>
      <c r="I75" s="196">
        <f>'1 3 Pol'!G215+'1 5 Pol'!G162</f>
        <v>0</v>
      </c>
      <c r="J75" s="193" t="str">
        <f>IF(I91=0,"",I75/I91*100)</f>
        <v/>
      </c>
    </row>
    <row r="76" spans="1:10" ht="36.75" customHeight="1" x14ac:dyDescent="0.2">
      <c r="A76" s="182"/>
      <c r="B76" s="187" t="s">
        <v>104</v>
      </c>
      <c r="C76" s="188" t="s">
        <v>105</v>
      </c>
      <c r="D76" s="189"/>
      <c r="E76" s="189"/>
      <c r="F76" s="195" t="s">
        <v>25</v>
      </c>
      <c r="G76" s="196"/>
      <c r="H76" s="196"/>
      <c r="I76" s="196">
        <f>'1 5 Pol'!G251+'1 6 Pol'!G40</f>
        <v>0</v>
      </c>
      <c r="J76" s="193" t="str">
        <f>IF(I91=0,"",I76/I91*100)</f>
        <v/>
      </c>
    </row>
    <row r="77" spans="1:10" ht="36.75" customHeight="1" x14ac:dyDescent="0.2">
      <c r="A77" s="182"/>
      <c r="B77" s="187" t="s">
        <v>106</v>
      </c>
      <c r="C77" s="188" t="s">
        <v>107</v>
      </c>
      <c r="D77" s="189"/>
      <c r="E77" s="189"/>
      <c r="F77" s="195" t="s">
        <v>25</v>
      </c>
      <c r="G77" s="196"/>
      <c r="H77" s="196"/>
      <c r="I77" s="196">
        <f>'1 5 Pol'!G255+'1 6 Pol'!G64</f>
        <v>0</v>
      </c>
      <c r="J77" s="193" t="str">
        <f>IF(I91=0,"",I77/I91*100)</f>
        <v/>
      </c>
    </row>
    <row r="78" spans="1:10" ht="36.75" customHeight="1" x14ac:dyDescent="0.2">
      <c r="A78" s="182"/>
      <c r="B78" s="187" t="s">
        <v>108</v>
      </c>
      <c r="C78" s="188" t="s">
        <v>109</v>
      </c>
      <c r="D78" s="189"/>
      <c r="E78" s="189"/>
      <c r="F78" s="195" t="s">
        <v>25</v>
      </c>
      <c r="G78" s="196"/>
      <c r="H78" s="196"/>
      <c r="I78" s="196">
        <f>'1 6 Pol'!G74</f>
        <v>0</v>
      </c>
      <c r="J78" s="193" t="str">
        <f>IF(I91=0,"",I78/I91*100)</f>
        <v/>
      </c>
    </row>
    <row r="79" spans="1:10" ht="36.75" customHeight="1" x14ac:dyDescent="0.2">
      <c r="A79" s="182"/>
      <c r="B79" s="187" t="s">
        <v>110</v>
      </c>
      <c r="C79" s="188" t="s">
        <v>111</v>
      </c>
      <c r="D79" s="189"/>
      <c r="E79" s="189"/>
      <c r="F79" s="195" t="s">
        <v>25</v>
      </c>
      <c r="G79" s="196"/>
      <c r="H79" s="196"/>
      <c r="I79" s="196">
        <f>'1 7 Pol'!G25</f>
        <v>0</v>
      </c>
      <c r="J79" s="193" t="str">
        <f>IF(I91=0,"",I79/I91*100)</f>
        <v/>
      </c>
    </row>
    <row r="80" spans="1:10" ht="36.75" customHeight="1" x14ac:dyDescent="0.2">
      <c r="A80" s="182"/>
      <c r="B80" s="187" t="s">
        <v>112</v>
      </c>
      <c r="C80" s="188" t="s">
        <v>113</v>
      </c>
      <c r="D80" s="189"/>
      <c r="E80" s="189"/>
      <c r="F80" s="195" t="s">
        <v>25</v>
      </c>
      <c r="G80" s="196"/>
      <c r="H80" s="196"/>
      <c r="I80" s="196">
        <f>'1 3 Pol'!G220</f>
        <v>0</v>
      </c>
      <c r="J80" s="193" t="str">
        <f>IF(I91=0,"",I80/I91*100)</f>
        <v/>
      </c>
    </row>
    <row r="81" spans="1:10" ht="36.75" customHeight="1" x14ac:dyDescent="0.2">
      <c r="A81" s="182"/>
      <c r="B81" s="187" t="s">
        <v>114</v>
      </c>
      <c r="C81" s="188" t="s">
        <v>115</v>
      </c>
      <c r="D81" s="189"/>
      <c r="E81" s="189"/>
      <c r="F81" s="195" t="s">
        <v>25</v>
      </c>
      <c r="G81" s="196"/>
      <c r="H81" s="196"/>
      <c r="I81" s="196">
        <f>'1 3 Pol'!G263+'1 7 Pol'!G33</f>
        <v>0</v>
      </c>
      <c r="J81" s="193" t="str">
        <f>IF(I91=0,"",I81/I91*100)</f>
        <v/>
      </c>
    </row>
    <row r="82" spans="1:10" ht="36.75" customHeight="1" x14ac:dyDescent="0.2">
      <c r="A82" s="182"/>
      <c r="B82" s="187" t="s">
        <v>116</v>
      </c>
      <c r="C82" s="188" t="s">
        <v>117</v>
      </c>
      <c r="D82" s="189"/>
      <c r="E82" s="189"/>
      <c r="F82" s="195" t="s">
        <v>25</v>
      </c>
      <c r="G82" s="196"/>
      <c r="H82" s="196"/>
      <c r="I82" s="196">
        <f>'1 3 Pol'!G274</f>
        <v>0</v>
      </c>
      <c r="J82" s="193" t="str">
        <f>IF(I91=0,"",I82/I91*100)</f>
        <v/>
      </c>
    </row>
    <row r="83" spans="1:10" ht="36.75" customHeight="1" x14ac:dyDescent="0.2">
      <c r="A83" s="182"/>
      <c r="B83" s="187" t="s">
        <v>118</v>
      </c>
      <c r="C83" s="188" t="s">
        <v>119</v>
      </c>
      <c r="D83" s="189"/>
      <c r="E83" s="189"/>
      <c r="F83" s="195" t="s">
        <v>25</v>
      </c>
      <c r="G83" s="196"/>
      <c r="H83" s="196"/>
      <c r="I83" s="196">
        <f>'1 3 Pol'!G281</f>
        <v>0</v>
      </c>
      <c r="J83" s="193" t="str">
        <f>IF(I91=0,"",I83/I91*100)</f>
        <v/>
      </c>
    </row>
    <row r="84" spans="1:10" ht="36.75" customHeight="1" x14ac:dyDescent="0.2">
      <c r="A84" s="182"/>
      <c r="B84" s="187" t="s">
        <v>120</v>
      </c>
      <c r="C84" s="188" t="s">
        <v>121</v>
      </c>
      <c r="D84" s="189"/>
      <c r="E84" s="189"/>
      <c r="F84" s="195" t="s">
        <v>25</v>
      </c>
      <c r="G84" s="196"/>
      <c r="H84" s="196"/>
      <c r="I84" s="196">
        <f>'1 3 Pol'!G316</f>
        <v>0</v>
      </c>
      <c r="J84" s="193" t="str">
        <f>IF(I91=0,"",I84/I91*100)</f>
        <v/>
      </c>
    </row>
    <row r="85" spans="1:10" ht="36.75" customHeight="1" x14ac:dyDescent="0.2">
      <c r="A85" s="182"/>
      <c r="B85" s="187" t="s">
        <v>122</v>
      </c>
      <c r="C85" s="188" t="s">
        <v>123</v>
      </c>
      <c r="D85" s="189"/>
      <c r="E85" s="189"/>
      <c r="F85" s="195" t="s">
        <v>25</v>
      </c>
      <c r="G85" s="196"/>
      <c r="H85" s="196"/>
      <c r="I85" s="196">
        <f>'1 3 Pol'!G332+'1 7 Pol'!G36</f>
        <v>0</v>
      </c>
      <c r="J85" s="193" t="str">
        <f>IF(I91=0,"",I85/I91*100)</f>
        <v/>
      </c>
    </row>
    <row r="86" spans="1:10" ht="36.75" customHeight="1" x14ac:dyDescent="0.2">
      <c r="A86" s="182"/>
      <c r="B86" s="187" t="s">
        <v>124</v>
      </c>
      <c r="C86" s="188" t="s">
        <v>125</v>
      </c>
      <c r="D86" s="189"/>
      <c r="E86" s="189"/>
      <c r="F86" s="195" t="s">
        <v>25</v>
      </c>
      <c r="G86" s="196"/>
      <c r="H86" s="196"/>
      <c r="I86" s="196">
        <f>'1 3 Pol'!G342</f>
        <v>0</v>
      </c>
      <c r="J86" s="193" t="str">
        <f>IF(I91=0,"",I86/I91*100)</f>
        <v/>
      </c>
    </row>
    <row r="87" spans="1:10" ht="36.75" customHeight="1" x14ac:dyDescent="0.2">
      <c r="A87" s="182"/>
      <c r="B87" s="187" t="s">
        <v>126</v>
      </c>
      <c r="C87" s="188" t="s">
        <v>71</v>
      </c>
      <c r="D87" s="189"/>
      <c r="E87" s="189"/>
      <c r="F87" s="195" t="s">
        <v>25</v>
      </c>
      <c r="G87" s="196"/>
      <c r="H87" s="196"/>
      <c r="I87" s="196">
        <f>'1 4 Pol'!G8</f>
        <v>0</v>
      </c>
      <c r="J87" s="193" t="str">
        <f>IF(I91=0,"",I87/I91*100)</f>
        <v/>
      </c>
    </row>
    <row r="88" spans="1:10" ht="36.75" customHeight="1" x14ac:dyDescent="0.2">
      <c r="A88" s="182"/>
      <c r="B88" s="187" t="s">
        <v>127</v>
      </c>
      <c r="C88" s="188" t="s">
        <v>128</v>
      </c>
      <c r="D88" s="189"/>
      <c r="E88" s="189"/>
      <c r="F88" s="195" t="s">
        <v>26</v>
      </c>
      <c r="G88" s="196"/>
      <c r="H88" s="196"/>
      <c r="I88" s="196">
        <f>'1 8 Pol'!G36</f>
        <v>0</v>
      </c>
      <c r="J88" s="193" t="str">
        <f>IF(I91=0,"",I88/I91*100)</f>
        <v/>
      </c>
    </row>
    <row r="89" spans="1:10" ht="36.75" customHeight="1" x14ac:dyDescent="0.2">
      <c r="A89" s="182"/>
      <c r="B89" s="187" t="s">
        <v>129</v>
      </c>
      <c r="C89" s="188" t="s">
        <v>130</v>
      </c>
      <c r="D89" s="189"/>
      <c r="E89" s="189"/>
      <c r="F89" s="195" t="s">
        <v>26</v>
      </c>
      <c r="G89" s="196"/>
      <c r="H89" s="196"/>
      <c r="I89" s="196">
        <f>'1 7 Pol'!G39+'1 8 Pol'!G138</f>
        <v>0</v>
      </c>
      <c r="J89" s="193" t="str">
        <f>IF(I91=0,"",I89/I91*100)</f>
        <v/>
      </c>
    </row>
    <row r="90" spans="1:10" ht="36.75" customHeight="1" x14ac:dyDescent="0.2">
      <c r="A90" s="182"/>
      <c r="B90" s="187" t="s">
        <v>131</v>
      </c>
      <c r="C90" s="188" t="s">
        <v>132</v>
      </c>
      <c r="D90" s="189"/>
      <c r="E90" s="189"/>
      <c r="F90" s="195" t="s">
        <v>133</v>
      </c>
      <c r="G90" s="196"/>
      <c r="H90" s="196"/>
      <c r="I90" s="196">
        <f>'1 3 Pol'!G349+'1 5 Pol'!G260+'1 6 Pol'!G92+'1 7 Pol'!G75+'1 8 Pol'!G143</f>
        <v>0</v>
      </c>
      <c r="J90" s="193" t="str">
        <f>IF(I91=0,"",I90/I91*100)</f>
        <v/>
      </c>
    </row>
    <row r="91" spans="1:10" ht="25.5" customHeight="1" x14ac:dyDescent="0.2">
      <c r="A91" s="183"/>
      <c r="B91" s="190" t="s">
        <v>1</v>
      </c>
      <c r="C91" s="191"/>
      <c r="D91" s="192"/>
      <c r="E91" s="192"/>
      <c r="F91" s="197"/>
      <c r="G91" s="198"/>
      <c r="H91" s="198"/>
      <c r="I91" s="198">
        <f>SUM(I57:I90)</f>
        <v>0</v>
      </c>
      <c r="J91" s="194">
        <f>SUM(J57:J90)</f>
        <v>0</v>
      </c>
    </row>
    <row r="92" spans="1:10" x14ac:dyDescent="0.2">
      <c r="F92" s="135"/>
      <c r="G92" s="135"/>
      <c r="H92" s="135"/>
      <c r="I92" s="135"/>
      <c r="J92" s="136"/>
    </row>
    <row r="93" spans="1:10" x14ac:dyDescent="0.2">
      <c r="F93" s="135"/>
      <c r="G93" s="135"/>
      <c r="H93" s="135"/>
      <c r="I93" s="135"/>
      <c r="J93" s="136"/>
    </row>
    <row r="94" spans="1:10" x14ac:dyDescent="0.2">
      <c r="F94" s="135"/>
      <c r="G94" s="135"/>
      <c r="H94" s="135"/>
      <c r="I94" s="135"/>
      <c r="J94" s="136"/>
    </row>
  </sheetData>
  <sheetProtection algorithmName="SHA-512" hashValue="jYwuhEXdEAh+ehLbeg6BdxTzN619NDjM5TnqeCV04rvK9uYEwTVJNvEvHXkzG1wCWcaYiYF+ZcuKGqaX92z6XA==" saltValue="Y7UZV86QCJcpIVWQRLc9gw==" spinCount="100000" sheet="1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7">
    <mergeCell ref="C90:E90"/>
    <mergeCell ref="C85:E85"/>
    <mergeCell ref="C86:E86"/>
    <mergeCell ref="C87:E87"/>
    <mergeCell ref="C88:E88"/>
    <mergeCell ref="C89:E89"/>
    <mergeCell ref="C80:E80"/>
    <mergeCell ref="C81:E81"/>
    <mergeCell ref="C82:E82"/>
    <mergeCell ref="C83:E83"/>
    <mergeCell ref="C84:E84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C65:E65"/>
    <mergeCell ref="C66:E66"/>
    <mergeCell ref="C67:E67"/>
    <mergeCell ref="C68:E68"/>
    <mergeCell ref="C69:E69"/>
    <mergeCell ref="C60:E60"/>
    <mergeCell ref="C61:E61"/>
    <mergeCell ref="C62:E62"/>
    <mergeCell ref="C63:E63"/>
    <mergeCell ref="C64:E64"/>
    <mergeCell ref="C49:E49"/>
    <mergeCell ref="B50:E50"/>
    <mergeCell ref="C57:E57"/>
    <mergeCell ref="C58:E58"/>
    <mergeCell ref="C59:E59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4" t="s">
        <v>6</v>
      </c>
      <c r="B1" s="104"/>
      <c r="C1" s="105"/>
      <c r="D1" s="104"/>
      <c r="E1" s="104"/>
      <c r="F1" s="104"/>
      <c r="G1" s="104"/>
    </row>
    <row r="2" spans="1:7" ht="24.95" customHeight="1" x14ac:dyDescent="0.2">
      <c r="A2" s="50" t="s">
        <v>7</v>
      </c>
      <c r="B2" s="49"/>
      <c r="C2" s="106"/>
      <c r="D2" s="106"/>
      <c r="E2" s="106"/>
      <c r="F2" s="106"/>
      <c r="G2" s="107"/>
    </row>
    <row r="3" spans="1:7" ht="24.95" customHeight="1" x14ac:dyDescent="0.2">
      <c r="A3" s="50" t="s">
        <v>8</v>
      </c>
      <c r="B3" s="49"/>
      <c r="C3" s="106"/>
      <c r="D3" s="106"/>
      <c r="E3" s="106"/>
      <c r="F3" s="106"/>
      <c r="G3" s="107"/>
    </row>
    <row r="4" spans="1:7" ht="24.95" customHeight="1" x14ac:dyDescent="0.2">
      <c r="A4" s="50" t="s">
        <v>9</v>
      </c>
      <c r="B4" s="49"/>
      <c r="C4" s="106"/>
      <c r="D4" s="106"/>
      <c r="E4" s="106"/>
      <c r="F4" s="106"/>
      <c r="G4" s="107"/>
    </row>
    <row r="5" spans="1:7" x14ac:dyDescent="0.2">
      <c r="B5" s="4"/>
      <c r="C5" s="5"/>
      <c r="D5" s="6"/>
    </row>
  </sheetData>
  <sheetProtection algorithmName="SHA-512" hashValue="HaktJHVp9NX675ewd75McRJxrkubylXwzS4boSybEQNm92cSDW2VMdYbB0L1bKwiG5RkJXJ0KLUhtQhcwpQVOA==" saltValue="Q0hLuS0755qLbv+F7uPXvA==" spinCount="100000" sheet="1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80" customWidth="1"/>
    <col min="3" max="3" width="63.28515625" style="18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00" t="s">
        <v>136</v>
      </c>
      <c r="B1" s="200"/>
      <c r="C1" s="200"/>
      <c r="D1" s="200"/>
      <c r="E1" s="200"/>
      <c r="F1" s="200"/>
      <c r="G1" s="200"/>
      <c r="AG1" t="s">
        <v>137</v>
      </c>
    </row>
    <row r="2" spans="1:60" ht="24.95" customHeight="1" x14ac:dyDescent="0.2">
      <c r="A2" s="201" t="s">
        <v>7</v>
      </c>
      <c r="B2" s="49" t="s">
        <v>43</v>
      </c>
      <c r="C2" s="204" t="s">
        <v>44</v>
      </c>
      <c r="D2" s="202"/>
      <c r="E2" s="202"/>
      <c r="F2" s="202"/>
      <c r="G2" s="203"/>
      <c r="AG2" t="s">
        <v>138</v>
      </c>
    </row>
    <row r="3" spans="1:60" ht="24.95" customHeight="1" x14ac:dyDescent="0.2">
      <c r="A3" s="201" t="s">
        <v>8</v>
      </c>
      <c r="B3" s="49" t="s">
        <v>52</v>
      </c>
      <c r="C3" s="204" t="s">
        <v>53</v>
      </c>
      <c r="D3" s="202"/>
      <c r="E3" s="202"/>
      <c r="F3" s="202"/>
      <c r="G3" s="203"/>
      <c r="AC3" s="180" t="s">
        <v>138</v>
      </c>
      <c r="AG3" t="s">
        <v>139</v>
      </c>
    </row>
    <row r="4" spans="1:60" ht="24.95" customHeight="1" x14ac:dyDescent="0.2">
      <c r="A4" s="205" t="s">
        <v>9</v>
      </c>
      <c r="B4" s="206" t="s">
        <v>52</v>
      </c>
      <c r="C4" s="207" t="s">
        <v>27</v>
      </c>
      <c r="D4" s="208"/>
      <c r="E4" s="208"/>
      <c r="F4" s="208"/>
      <c r="G4" s="209"/>
      <c r="AG4" t="s">
        <v>140</v>
      </c>
    </row>
    <row r="5" spans="1:60" x14ac:dyDescent="0.2">
      <c r="D5" s="10"/>
    </row>
    <row r="6" spans="1:60" ht="38.25" x14ac:dyDescent="0.2">
      <c r="A6" s="211" t="s">
        <v>141</v>
      </c>
      <c r="B6" s="213" t="s">
        <v>142</v>
      </c>
      <c r="C6" s="213" t="s">
        <v>143</v>
      </c>
      <c r="D6" s="212" t="s">
        <v>144</v>
      </c>
      <c r="E6" s="211" t="s">
        <v>145</v>
      </c>
      <c r="F6" s="210" t="s">
        <v>146</v>
      </c>
      <c r="G6" s="211" t="s">
        <v>29</v>
      </c>
      <c r="H6" s="214" t="s">
        <v>30</v>
      </c>
      <c r="I6" s="214" t="s">
        <v>147</v>
      </c>
      <c r="J6" s="214" t="s">
        <v>31</v>
      </c>
      <c r="K6" s="214" t="s">
        <v>148</v>
      </c>
      <c r="L6" s="214" t="s">
        <v>149</v>
      </c>
      <c r="M6" s="214" t="s">
        <v>150</v>
      </c>
      <c r="N6" s="214" t="s">
        <v>151</v>
      </c>
      <c r="O6" s="214" t="s">
        <v>152</v>
      </c>
      <c r="P6" s="214" t="s">
        <v>153</v>
      </c>
      <c r="Q6" s="214" t="s">
        <v>154</v>
      </c>
      <c r="R6" s="214" t="s">
        <v>155</v>
      </c>
      <c r="S6" s="214" t="s">
        <v>156</v>
      </c>
      <c r="T6" s="214" t="s">
        <v>157</v>
      </c>
      <c r="U6" s="214" t="s">
        <v>158</v>
      </c>
      <c r="V6" s="214" t="s">
        <v>159</v>
      </c>
      <c r="W6" s="214" t="s">
        <v>160</v>
      </c>
      <c r="X6" s="214" t="s">
        <v>161</v>
      </c>
    </row>
    <row r="7" spans="1:60" hidden="1" x14ac:dyDescent="0.2">
      <c r="A7" s="3"/>
      <c r="B7" s="4"/>
      <c r="C7" s="4"/>
      <c r="D7" s="6"/>
      <c r="E7" s="216"/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7"/>
      <c r="R7" s="217"/>
      <c r="S7" s="217"/>
      <c r="T7" s="217"/>
      <c r="U7" s="217"/>
      <c r="V7" s="217"/>
      <c r="W7" s="217"/>
      <c r="X7" s="217"/>
    </row>
    <row r="8" spans="1:60" x14ac:dyDescent="0.2">
      <c r="A8" s="231" t="s">
        <v>162</v>
      </c>
      <c r="B8" s="232" t="s">
        <v>91</v>
      </c>
      <c r="C8" s="248" t="s">
        <v>71</v>
      </c>
      <c r="D8" s="233"/>
      <c r="E8" s="234"/>
      <c r="F8" s="235"/>
      <c r="G8" s="235">
        <f>SUMIF(AG9:AG38,"&lt;&gt;NOR",G9:G38)</f>
        <v>0</v>
      </c>
      <c r="H8" s="235"/>
      <c r="I8" s="235">
        <f>SUM(I9:I38)</f>
        <v>0</v>
      </c>
      <c r="J8" s="235"/>
      <c r="K8" s="235">
        <f>SUM(K9:K38)</f>
        <v>0</v>
      </c>
      <c r="L8" s="235"/>
      <c r="M8" s="235">
        <f>SUM(M9:M38)</f>
        <v>0</v>
      </c>
      <c r="N8" s="235"/>
      <c r="O8" s="235">
        <f>SUM(O9:O38)</f>
        <v>0</v>
      </c>
      <c r="P8" s="235"/>
      <c r="Q8" s="235">
        <f>SUM(Q9:Q38)</f>
        <v>0</v>
      </c>
      <c r="R8" s="235"/>
      <c r="S8" s="235"/>
      <c r="T8" s="236"/>
      <c r="U8" s="230"/>
      <c r="V8" s="230">
        <f>SUM(V9:V38)</f>
        <v>0</v>
      </c>
      <c r="W8" s="230"/>
      <c r="X8" s="230"/>
      <c r="AG8" t="s">
        <v>163</v>
      </c>
    </row>
    <row r="9" spans="1:60" outlineLevel="1" x14ac:dyDescent="0.2">
      <c r="A9" s="237">
        <v>1</v>
      </c>
      <c r="B9" s="238" t="s">
        <v>164</v>
      </c>
      <c r="C9" s="249" t="s">
        <v>165</v>
      </c>
      <c r="D9" s="239" t="s">
        <v>166</v>
      </c>
      <c r="E9" s="240">
        <v>1</v>
      </c>
      <c r="F9" s="241"/>
      <c r="G9" s="242">
        <f>ROUND(E9*F9,2)</f>
        <v>0</v>
      </c>
      <c r="H9" s="241"/>
      <c r="I9" s="242">
        <f>ROUND(E9*H9,2)</f>
        <v>0</v>
      </c>
      <c r="J9" s="241"/>
      <c r="K9" s="242">
        <f>ROUND(E9*J9,2)</f>
        <v>0</v>
      </c>
      <c r="L9" s="242">
        <v>21</v>
      </c>
      <c r="M9" s="242">
        <f>G9*(1+L9/100)</f>
        <v>0</v>
      </c>
      <c r="N9" s="242">
        <v>0</v>
      </c>
      <c r="O9" s="242">
        <f>ROUND(E9*N9,2)</f>
        <v>0</v>
      </c>
      <c r="P9" s="242">
        <v>0</v>
      </c>
      <c r="Q9" s="242">
        <f>ROUND(E9*P9,2)</f>
        <v>0</v>
      </c>
      <c r="R9" s="242"/>
      <c r="S9" s="242" t="s">
        <v>167</v>
      </c>
      <c r="T9" s="243" t="s">
        <v>168</v>
      </c>
      <c r="U9" s="224">
        <v>0</v>
      </c>
      <c r="V9" s="224">
        <f>ROUND(E9*U9,2)</f>
        <v>0</v>
      </c>
      <c r="W9" s="224"/>
      <c r="X9" s="224" t="s">
        <v>169</v>
      </c>
      <c r="Y9" s="215"/>
      <c r="Z9" s="215"/>
      <c r="AA9" s="215"/>
      <c r="AB9" s="215"/>
      <c r="AC9" s="215"/>
      <c r="AD9" s="215"/>
      <c r="AE9" s="215"/>
      <c r="AF9" s="215"/>
      <c r="AG9" s="215" t="s">
        <v>170</v>
      </c>
      <c r="AH9" s="215"/>
      <c r="AI9" s="215"/>
      <c r="AJ9" s="215"/>
      <c r="AK9" s="215"/>
      <c r="AL9" s="215"/>
      <c r="AM9" s="215"/>
      <c r="AN9" s="215"/>
      <c r="AO9" s="215"/>
      <c r="AP9" s="215"/>
      <c r="AQ9" s="215"/>
      <c r="AR9" s="215"/>
      <c r="AS9" s="215"/>
      <c r="AT9" s="215"/>
      <c r="AU9" s="215"/>
      <c r="AV9" s="215"/>
      <c r="AW9" s="215"/>
      <c r="AX9" s="215"/>
      <c r="AY9" s="215"/>
      <c r="AZ9" s="215"/>
      <c r="BA9" s="215"/>
      <c r="BB9" s="215"/>
      <c r="BC9" s="215"/>
      <c r="BD9" s="215"/>
      <c r="BE9" s="215"/>
      <c r="BF9" s="215"/>
      <c r="BG9" s="215"/>
      <c r="BH9" s="215"/>
    </row>
    <row r="10" spans="1:60" ht="22.5" outlineLevel="1" x14ac:dyDescent="0.2">
      <c r="A10" s="222"/>
      <c r="B10" s="223"/>
      <c r="C10" s="250" t="s">
        <v>171</v>
      </c>
      <c r="D10" s="245"/>
      <c r="E10" s="245"/>
      <c r="F10" s="245"/>
      <c r="G10" s="245"/>
      <c r="H10" s="224"/>
      <c r="I10" s="224"/>
      <c r="J10" s="224"/>
      <c r="K10" s="224"/>
      <c r="L10" s="224"/>
      <c r="M10" s="224"/>
      <c r="N10" s="224"/>
      <c r="O10" s="224"/>
      <c r="P10" s="224"/>
      <c r="Q10" s="224"/>
      <c r="R10" s="224"/>
      <c r="S10" s="224"/>
      <c r="T10" s="224"/>
      <c r="U10" s="224"/>
      <c r="V10" s="224"/>
      <c r="W10" s="224"/>
      <c r="X10" s="224"/>
      <c r="Y10" s="215"/>
      <c r="Z10" s="215"/>
      <c r="AA10" s="215"/>
      <c r="AB10" s="215"/>
      <c r="AC10" s="215"/>
      <c r="AD10" s="215"/>
      <c r="AE10" s="215"/>
      <c r="AF10" s="215"/>
      <c r="AG10" s="215" t="s">
        <v>172</v>
      </c>
      <c r="AH10" s="215"/>
      <c r="AI10" s="215"/>
      <c r="AJ10" s="215"/>
      <c r="AK10" s="215"/>
      <c r="AL10" s="215"/>
      <c r="AM10" s="215"/>
      <c r="AN10" s="215"/>
      <c r="AO10" s="215"/>
      <c r="AP10" s="215"/>
      <c r="AQ10" s="215"/>
      <c r="AR10" s="215"/>
      <c r="AS10" s="215"/>
      <c r="AT10" s="215"/>
      <c r="AU10" s="215"/>
      <c r="AV10" s="215"/>
      <c r="AW10" s="215"/>
      <c r="AX10" s="215"/>
      <c r="AY10" s="215"/>
      <c r="AZ10" s="215"/>
      <c r="BA10" s="244" t="str">
        <f>C10</f>
        <v>-  Zajištění bezpečného příjezdu a přístupu na staveniště včetně dopravního značení a potřebných souhlasů a rozhodnutí s vybudováním zařízení staveniště</v>
      </c>
      <c r="BB10" s="215"/>
      <c r="BC10" s="215"/>
      <c r="BD10" s="215"/>
      <c r="BE10" s="215"/>
      <c r="BF10" s="215"/>
      <c r="BG10" s="215"/>
      <c r="BH10" s="215"/>
    </row>
    <row r="11" spans="1:60" outlineLevel="1" x14ac:dyDescent="0.2">
      <c r="A11" s="222"/>
      <c r="B11" s="223"/>
      <c r="C11" s="251" t="s">
        <v>173</v>
      </c>
      <c r="D11" s="225"/>
      <c r="E11" s="226"/>
      <c r="F11" s="227"/>
      <c r="G11" s="227"/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224"/>
      <c r="W11" s="224"/>
      <c r="X11" s="224"/>
      <c r="Y11" s="215"/>
      <c r="Z11" s="215"/>
      <c r="AA11" s="215"/>
      <c r="AB11" s="215"/>
      <c r="AC11" s="215"/>
      <c r="AD11" s="215"/>
      <c r="AE11" s="215"/>
      <c r="AF11" s="215"/>
      <c r="AG11" s="215" t="s">
        <v>172</v>
      </c>
      <c r="AH11" s="215"/>
      <c r="AI11" s="215"/>
      <c r="AJ11" s="215"/>
      <c r="AK11" s="215"/>
      <c r="AL11" s="215"/>
      <c r="AM11" s="215"/>
      <c r="AN11" s="215"/>
      <c r="AO11" s="215"/>
      <c r="AP11" s="215"/>
      <c r="AQ11" s="215"/>
      <c r="AR11" s="215"/>
      <c r="AS11" s="215"/>
      <c r="AT11" s="215"/>
      <c r="AU11" s="215"/>
      <c r="AV11" s="215"/>
      <c r="AW11" s="215"/>
      <c r="AX11" s="215"/>
      <c r="AY11" s="215"/>
      <c r="AZ11" s="215"/>
      <c r="BA11" s="215"/>
      <c r="BB11" s="215"/>
      <c r="BC11" s="215"/>
      <c r="BD11" s="215"/>
      <c r="BE11" s="215"/>
      <c r="BF11" s="215"/>
      <c r="BG11" s="215"/>
      <c r="BH11" s="215"/>
    </row>
    <row r="12" spans="1:60" outlineLevel="1" x14ac:dyDescent="0.2">
      <c r="A12" s="222"/>
      <c r="B12" s="223"/>
      <c r="C12" s="252" t="s">
        <v>174</v>
      </c>
      <c r="D12" s="246"/>
      <c r="E12" s="246"/>
      <c r="F12" s="246"/>
      <c r="G12" s="246"/>
      <c r="H12" s="224"/>
      <c r="I12" s="224"/>
      <c r="J12" s="224"/>
      <c r="K12" s="224"/>
      <c r="L12" s="224"/>
      <c r="M12" s="224"/>
      <c r="N12" s="224"/>
      <c r="O12" s="224"/>
      <c r="P12" s="224"/>
      <c r="Q12" s="224"/>
      <c r="R12" s="224"/>
      <c r="S12" s="224"/>
      <c r="T12" s="224"/>
      <c r="U12" s="224"/>
      <c r="V12" s="224"/>
      <c r="W12" s="224"/>
      <c r="X12" s="224"/>
      <c r="Y12" s="215"/>
      <c r="Z12" s="215"/>
      <c r="AA12" s="215"/>
      <c r="AB12" s="215"/>
      <c r="AC12" s="215"/>
      <c r="AD12" s="215"/>
      <c r="AE12" s="215"/>
      <c r="AF12" s="215"/>
      <c r="AG12" s="215" t="s">
        <v>172</v>
      </c>
      <c r="AH12" s="215"/>
      <c r="AI12" s="215"/>
      <c r="AJ12" s="215"/>
      <c r="AK12" s="215"/>
      <c r="AL12" s="215"/>
      <c r="AM12" s="215"/>
      <c r="AN12" s="215"/>
      <c r="AO12" s="215"/>
      <c r="AP12" s="215"/>
      <c r="AQ12" s="215"/>
      <c r="AR12" s="215"/>
      <c r="AS12" s="215"/>
      <c r="AT12" s="215"/>
      <c r="AU12" s="215"/>
      <c r="AV12" s="215"/>
      <c r="AW12" s="215"/>
      <c r="AX12" s="215"/>
      <c r="AY12" s="215"/>
      <c r="AZ12" s="215"/>
      <c r="BA12" s="215"/>
      <c r="BB12" s="215"/>
      <c r="BC12" s="215"/>
      <c r="BD12" s="215"/>
      <c r="BE12" s="215"/>
      <c r="BF12" s="215"/>
      <c r="BG12" s="215"/>
      <c r="BH12" s="215"/>
    </row>
    <row r="13" spans="1:60" outlineLevel="1" x14ac:dyDescent="0.2">
      <c r="A13" s="222"/>
      <c r="B13" s="223"/>
      <c r="C13" s="251" t="s">
        <v>173</v>
      </c>
      <c r="D13" s="225"/>
      <c r="E13" s="226"/>
      <c r="F13" s="227"/>
      <c r="G13" s="227"/>
      <c r="H13" s="224"/>
      <c r="I13" s="224"/>
      <c r="J13" s="224"/>
      <c r="K13" s="224"/>
      <c r="L13" s="224"/>
      <c r="M13" s="224"/>
      <c r="N13" s="224"/>
      <c r="O13" s="224"/>
      <c r="P13" s="224"/>
      <c r="Q13" s="224"/>
      <c r="R13" s="224"/>
      <c r="S13" s="224"/>
      <c r="T13" s="224"/>
      <c r="U13" s="224"/>
      <c r="V13" s="224"/>
      <c r="W13" s="224"/>
      <c r="X13" s="224"/>
      <c r="Y13" s="215"/>
      <c r="Z13" s="215"/>
      <c r="AA13" s="215"/>
      <c r="AB13" s="215"/>
      <c r="AC13" s="215"/>
      <c r="AD13" s="215"/>
      <c r="AE13" s="215"/>
      <c r="AF13" s="215"/>
      <c r="AG13" s="215" t="s">
        <v>172</v>
      </c>
      <c r="AH13" s="215"/>
      <c r="AI13" s="215"/>
      <c r="AJ13" s="215"/>
      <c r="AK13" s="215"/>
      <c r="AL13" s="215"/>
      <c r="AM13" s="215"/>
      <c r="AN13" s="215"/>
      <c r="AO13" s="215"/>
      <c r="AP13" s="215"/>
      <c r="AQ13" s="215"/>
      <c r="AR13" s="215"/>
      <c r="AS13" s="215"/>
      <c r="AT13" s="215"/>
      <c r="AU13" s="215"/>
      <c r="AV13" s="215"/>
      <c r="AW13" s="215"/>
      <c r="AX13" s="215"/>
      <c r="AY13" s="215"/>
      <c r="AZ13" s="215"/>
      <c r="BA13" s="215"/>
      <c r="BB13" s="215"/>
      <c r="BC13" s="215"/>
      <c r="BD13" s="215"/>
      <c r="BE13" s="215"/>
      <c r="BF13" s="215"/>
      <c r="BG13" s="215"/>
      <c r="BH13" s="215"/>
    </row>
    <row r="14" spans="1:60" ht="22.5" outlineLevel="1" x14ac:dyDescent="0.2">
      <c r="A14" s="222"/>
      <c r="B14" s="223"/>
      <c r="C14" s="252" t="s">
        <v>175</v>
      </c>
      <c r="D14" s="246"/>
      <c r="E14" s="246"/>
      <c r="F14" s="246"/>
      <c r="G14" s="246"/>
      <c r="H14" s="224"/>
      <c r="I14" s="224"/>
      <c r="J14" s="224"/>
      <c r="K14" s="224"/>
      <c r="L14" s="224"/>
      <c r="M14" s="224"/>
      <c r="N14" s="224"/>
      <c r="O14" s="224"/>
      <c r="P14" s="224"/>
      <c r="Q14" s="224"/>
      <c r="R14" s="224"/>
      <c r="S14" s="224"/>
      <c r="T14" s="224"/>
      <c r="U14" s="224"/>
      <c r="V14" s="224"/>
      <c r="W14" s="224"/>
      <c r="X14" s="224"/>
      <c r="Y14" s="215"/>
      <c r="Z14" s="215"/>
      <c r="AA14" s="215"/>
      <c r="AB14" s="215"/>
      <c r="AC14" s="215"/>
      <c r="AD14" s="215"/>
      <c r="AE14" s="215"/>
      <c r="AF14" s="215"/>
      <c r="AG14" s="215" t="s">
        <v>172</v>
      </c>
      <c r="AH14" s="215"/>
      <c r="AI14" s="215"/>
      <c r="AJ14" s="215"/>
      <c r="AK14" s="215"/>
      <c r="AL14" s="215"/>
      <c r="AM14" s="215"/>
      <c r="AN14" s="215"/>
      <c r="AO14" s="215"/>
      <c r="AP14" s="215"/>
      <c r="AQ14" s="215"/>
      <c r="AR14" s="215"/>
      <c r="AS14" s="215"/>
      <c r="AT14" s="215"/>
      <c r="AU14" s="215"/>
      <c r="AV14" s="215"/>
      <c r="AW14" s="215"/>
      <c r="AX14" s="215"/>
      <c r="AY14" s="215"/>
      <c r="AZ14" s="215"/>
      <c r="BA14" s="244" t="str">
        <f>C14</f>
        <v>- Náklady na úklid v prostoru staveniště a příjezdových komunikací ke staveništi. Opatření k zabránění nadměrného zatěžování staveniště a jeho okolí prachem (např. používání krycích plachet, kropení sutě a odtěžované zeminy vodou)</v>
      </c>
      <c r="BB14" s="215"/>
      <c r="BC14" s="215"/>
      <c r="BD14" s="215"/>
      <c r="BE14" s="215"/>
      <c r="BF14" s="215"/>
      <c r="BG14" s="215"/>
      <c r="BH14" s="215"/>
    </row>
    <row r="15" spans="1:60" outlineLevel="1" x14ac:dyDescent="0.2">
      <c r="A15" s="222"/>
      <c r="B15" s="223"/>
      <c r="C15" s="253" t="s">
        <v>52</v>
      </c>
      <c r="D15" s="228"/>
      <c r="E15" s="229">
        <v>1</v>
      </c>
      <c r="F15" s="224"/>
      <c r="G15" s="224"/>
      <c r="H15" s="224"/>
      <c r="I15" s="224"/>
      <c r="J15" s="224"/>
      <c r="K15" s="224"/>
      <c r="L15" s="224"/>
      <c r="M15" s="224"/>
      <c r="N15" s="224"/>
      <c r="O15" s="224"/>
      <c r="P15" s="224"/>
      <c r="Q15" s="224"/>
      <c r="R15" s="224"/>
      <c r="S15" s="224"/>
      <c r="T15" s="224"/>
      <c r="U15" s="224"/>
      <c r="V15" s="224"/>
      <c r="W15" s="224"/>
      <c r="X15" s="224"/>
      <c r="Y15" s="215"/>
      <c r="Z15" s="215"/>
      <c r="AA15" s="215"/>
      <c r="AB15" s="215"/>
      <c r="AC15" s="215"/>
      <c r="AD15" s="215"/>
      <c r="AE15" s="215"/>
      <c r="AF15" s="215"/>
      <c r="AG15" s="215" t="s">
        <v>176</v>
      </c>
      <c r="AH15" s="215">
        <v>0</v>
      </c>
      <c r="AI15" s="215"/>
      <c r="AJ15" s="215"/>
      <c r="AK15" s="215"/>
      <c r="AL15" s="215"/>
      <c r="AM15" s="215"/>
      <c r="AN15" s="215"/>
      <c r="AO15" s="215"/>
      <c r="AP15" s="215"/>
      <c r="AQ15" s="215"/>
      <c r="AR15" s="215"/>
      <c r="AS15" s="215"/>
      <c r="AT15" s="215"/>
      <c r="AU15" s="215"/>
      <c r="AV15" s="215"/>
      <c r="AW15" s="215"/>
      <c r="AX15" s="215"/>
      <c r="AY15" s="215"/>
      <c r="AZ15" s="215"/>
      <c r="BA15" s="215"/>
      <c r="BB15" s="215"/>
      <c r="BC15" s="215"/>
      <c r="BD15" s="215"/>
      <c r="BE15" s="215"/>
      <c r="BF15" s="215"/>
      <c r="BG15" s="215"/>
      <c r="BH15" s="215"/>
    </row>
    <row r="16" spans="1:60" outlineLevel="1" x14ac:dyDescent="0.2">
      <c r="A16" s="237">
        <v>2</v>
      </c>
      <c r="B16" s="238" t="s">
        <v>177</v>
      </c>
      <c r="C16" s="249" t="s">
        <v>178</v>
      </c>
      <c r="D16" s="239" t="s">
        <v>166</v>
      </c>
      <c r="E16" s="240">
        <v>1</v>
      </c>
      <c r="F16" s="241"/>
      <c r="G16" s="242">
        <f>ROUND(E16*F16,2)</f>
        <v>0</v>
      </c>
      <c r="H16" s="241"/>
      <c r="I16" s="242">
        <f>ROUND(E16*H16,2)</f>
        <v>0</v>
      </c>
      <c r="J16" s="241"/>
      <c r="K16" s="242">
        <f>ROUND(E16*J16,2)</f>
        <v>0</v>
      </c>
      <c r="L16" s="242">
        <v>21</v>
      </c>
      <c r="M16" s="242">
        <f>G16*(1+L16/100)</f>
        <v>0</v>
      </c>
      <c r="N16" s="242">
        <v>0</v>
      </c>
      <c r="O16" s="242">
        <f>ROUND(E16*N16,2)</f>
        <v>0</v>
      </c>
      <c r="P16" s="242">
        <v>0</v>
      </c>
      <c r="Q16" s="242">
        <f>ROUND(E16*P16,2)</f>
        <v>0</v>
      </c>
      <c r="R16" s="242"/>
      <c r="S16" s="242" t="s">
        <v>167</v>
      </c>
      <c r="T16" s="243" t="s">
        <v>168</v>
      </c>
      <c r="U16" s="224">
        <v>0</v>
      </c>
      <c r="V16" s="224">
        <f>ROUND(E16*U16,2)</f>
        <v>0</v>
      </c>
      <c r="W16" s="224"/>
      <c r="X16" s="224" t="s">
        <v>169</v>
      </c>
      <c r="Y16" s="215"/>
      <c r="Z16" s="215"/>
      <c r="AA16" s="215"/>
      <c r="AB16" s="215"/>
      <c r="AC16" s="215"/>
      <c r="AD16" s="215"/>
      <c r="AE16" s="215"/>
      <c r="AF16" s="215"/>
      <c r="AG16" s="215" t="s">
        <v>170</v>
      </c>
      <c r="AH16" s="215"/>
      <c r="AI16" s="215"/>
      <c r="AJ16" s="215"/>
      <c r="AK16" s="215"/>
      <c r="AL16" s="215"/>
      <c r="AM16" s="215"/>
      <c r="AN16" s="215"/>
      <c r="AO16" s="215"/>
      <c r="AP16" s="215"/>
      <c r="AQ16" s="215"/>
      <c r="AR16" s="215"/>
      <c r="AS16" s="215"/>
      <c r="AT16" s="215"/>
      <c r="AU16" s="215"/>
      <c r="AV16" s="215"/>
      <c r="AW16" s="215"/>
      <c r="AX16" s="215"/>
      <c r="AY16" s="215"/>
      <c r="AZ16" s="215"/>
      <c r="BA16" s="215"/>
      <c r="BB16" s="215"/>
      <c r="BC16" s="215"/>
      <c r="BD16" s="215"/>
      <c r="BE16" s="215"/>
      <c r="BF16" s="215"/>
      <c r="BG16" s="215"/>
      <c r="BH16" s="215"/>
    </row>
    <row r="17" spans="1:60" outlineLevel="1" x14ac:dyDescent="0.2">
      <c r="A17" s="222"/>
      <c r="B17" s="223"/>
      <c r="C17" s="250" t="s">
        <v>179</v>
      </c>
      <c r="D17" s="245"/>
      <c r="E17" s="245"/>
      <c r="F17" s="245"/>
      <c r="G17" s="245"/>
      <c r="H17" s="224"/>
      <c r="I17" s="224"/>
      <c r="J17" s="224"/>
      <c r="K17" s="224"/>
      <c r="L17" s="224"/>
      <c r="M17" s="224"/>
      <c r="N17" s="224"/>
      <c r="O17" s="224"/>
      <c r="P17" s="224"/>
      <c r="Q17" s="224"/>
      <c r="R17" s="224"/>
      <c r="S17" s="224"/>
      <c r="T17" s="224"/>
      <c r="U17" s="224"/>
      <c r="V17" s="224"/>
      <c r="W17" s="224"/>
      <c r="X17" s="224"/>
      <c r="Y17" s="215"/>
      <c r="Z17" s="215"/>
      <c r="AA17" s="215"/>
      <c r="AB17" s="215"/>
      <c r="AC17" s="215"/>
      <c r="AD17" s="215"/>
      <c r="AE17" s="215"/>
      <c r="AF17" s="215"/>
      <c r="AG17" s="215" t="s">
        <v>172</v>
      </c>
      <c r="AH17" s="215"/>
      <c r="AI17" s="215"/>
      <c r="AJ17" s="215"/>
      <c r="AK17" s="215"/>
      <c r="AL17" s="215"/>
      <c r="AM17" s="215"/>
      <c r="AN17" s="215"/>
      <c r="AO17" s="215"/>
      <c r="AP17" s="215"/>
      <c r="AQ17" s="215"/>
      <c r="AR17" s="215"/>
      <c r="AS17" s="215"/>
      <c r="AT17" s="215"/>
      <c r="AU17" s="215"/>
      <c r="AV17" s="215"/>
      <c r="AW17" s="215"/>
      <c r="AX17" s="215"/>
      <c r="AY17" s="215"/>
      <c r="AZ17" s="215"/>
      <c r="BA17" s="215"/>
      <c r="BB17" s="215"/>
      <c r="BC17" s="215"/>
      <c r="BD17" s="215"/>
      <c r="BE17" s="215"/>
      <c r="BF17" s="215"/>
      <c r="BG17" s="215"/>
      <c r="BH17" s="215"/>
    </row>
    <row r="18" spans="1:60" outlineLevel="1" x14ac:dyDescent="0.2">
      <c r="A18" s="222"/>
      <c r="B18" s="223"/>
      <c r="C18" s="251" t="s">
        <v>173</v>
      </c>
      <c r="D18" s="225"/>
      <c r="E18" s="226"/>
      <c r="F18" s="227"/>
      <c r="G18" s="227"/>
      <c r="H18" s="224"/>
      <c r="I18" s="224"/>
      <c r="J18" s="224"/>
      <c r="K18" s="224"/>
      <c r="L18" s="224"/>
      <c r="M18" s="224"/>
      <c r="N18" s="224"/>
      <c r="O18" s="224"/>
      <c r="P18" s="224"/>
      <c r="Q18" s="224"/>
      <c r="R18" s="224"/>
      <c r="S18" s="224"/>
      <c r="T18" s="224"/>
      <c r="U18" s="224"/>
      <c r="V18" s="224"/>
      <c r="W18" s="224"/>
      <c r="X18" s="224"/>
      <c r="Y18" s="215"/>
      <c r="Z18" s="215"/>
      <c r="AA18" s="215"/>
      <c r="AB18" s="215"/>
      <c r="AC18" s="215"/>
      <c r="AD18" s="215"/>
      <c r="AE18" s="215"/>
      <c r="AF18" s="215"/>
      <c r="AG18" s="215" t="s">
        <v>172</v>
      </c>
      <c r="AH18" s="215"/>
      <c r="AI18" s="215"/>
      <c r="AJ18" s="215"/>
      <c r="AK18" s="215"/>
      <c r="AL18" s="215"/>
      <c r="AM18" s="215"/>
      <c r="AN18" s="215"/>
      <c r="AO18" s="215"/>
      <c r="AP18" s="215"/>
      <c r="AQ18" s="215"/>
      <c r="AR18" s="215"/>
      <c r="AS18" s="215"/>
      <c r="AT18" s="215"/>
      <c r="AU18" s="215"/>
      <c r="AV18" s="215"/>
      <c r="AW18" s="215"/>
      <c r="AX18" s="215"/>
      <c r="AY18" s="215"/>
      <c r="AZ18" s="215"/>
      <c r="BA18" s="215"/>
      <c r="BB18" s="215"/>
      <c r="BC18" s="215"/>
      <c r="BD18" s="215"/>
      <c r="BE18" s="215"/>
      <c r="BF18" s="215"/>
      <c r="BG18" s="215"/>
      <c r="BH18" s="215"/>
    </row>
    <row r="19" spans="1:60" outlineLevel="1" x14ac:dyDescent="0.2">
      <c r="A19" s="222"/>
      <c r="B19" s="223"/>
      <c r="C19" s="252" t="s">
        <v>180</v>
      </c>
      <c r="D19" s="246"/>
      <c r="E19" s="246"/>
      <c r="F19" s="246"/>
      <c r="G19" s="246"/>
      <c r="H19" s="224"/>
      <c r="I19" s="224"/>
      <c r="J19" s="224"/>
      <c r="K19" s="224"/>
      <c r="L19" s="224"/>
      <c r="M19" s="224"/>
      <c r="N19" s="224"/>
      <c r="O19" s="224"/>
      <c r="P19" s="224"/>
      <c r="Q19" s="224"/>
      <c r="R19" s="224"/>
      <c r="S19" s="224"/>
      <c r="T19" s="224"/>
      <c r="U19" s="224"/>
      <c r="V19" s="224"/>
      <c r="W19" s="224"/>
      <c r="X19" s="224"/>
      <c r="Y19" s="215"/>
      <c r="Z19" s="215"/>
      <c r="AA19" s="215"/>
      <c r="AB19" s="215"/>
      <c r="AC19" s="215"/>
      <c r="AD19" s="215"/>
      <c r="AE19" s="215"/>
      <c r="AF19" s="215"/>
      <c r="AG19" s="215" t="s">
        <v>172</v>
      </c>
      <c r="AH19" s="215"/>
      <c r="AI19" s="215"/>
      <c r="AJ19" s="215"/>
      <c r="AK19" s="215"/>
      <c r="AL19" s="215"/>
      <c r="AM19" s="215"/>
      <c r="AN19" s="215"/>
      <c r="AO19" s="215"/>
      <c r="AP19" s="215"/>
      <c r="AQ19" s="215"/>
      <c r="AR19" s="215"/>
      <c r="AS19" s="215"/>
      <c r="AT19" s="215"/>
      <c r="AU19" s="215"/>
      <c r="AV19" s="215"/>
      <c r="AW19" s="215"/>
      <c r="AX19" s="215"/>
      <c r="AY19" s="215"/>
      <c r="AZ19" s="215"/>
      <c r="BA19" s="215"/>
      <c r="BB19" s="215"/>
      <c r="BC19" s="215"/>
      <c r="BD19" s="215"/>
      <c r="BE19" s="215"/>
      <c r="BF19" s="215"/>
      <c r="BG19" s="215"/>
      <c r="BH19" s="215"/>
    </row>
    <row r="20" spans="1:60" outlineLevel="1" x14ac:dyDescent="0.2">
      <c r="A20" s="222"/>
      <c r="B20" s="223"/>
      <c r="C20" s="251" t="s">
        <v>173</v>
      </c>
      <c r="D20" s="225"/>
      <c r="E20" s="226"/>
      <c r="F20" s="227"/>
      <c r="G20" s="227"/>
      <c r="H20" s="224"/>
      <c r="I20" s="224"/>
      <c r="J20" s="224"/>
      <c r="K20" s="224"/>
      <c r="L20" s="224"/>
      <c r="M20" s="224"/>
      <c r="N20" s="224"/>
      <c r="O20" s="224"/>
      <c r="P20" s="224"/>
      <c r="Q20" s="224"/>
      <c r="R20" s="224"/>
      <c r="S20" s="224"/>
      <c r="T20" s="224"/>
      <c r="U20" s="224"/>
      <c r="V20" s="224"/>
      <c r="W20" s="224"/>
      <c r="X20" s="224"/>
      <c r="Y20" s="215"/>
      <c r="Z20" s="215"/>
      <c r="AA20" s="215"/>
      <c r="AB20" s="215"/>
      <c r="AC20" s="215"/>
      <c r="AD20" s="215"/>
      <c r="AE20" s="215"/>
      <c r="AF20" s="215"/>
      <c r="AG20" s="215" t="s">
        <v>172</v>
      </c>
      <c r="AH20" s="215"/>
      <c r="AI20" s="215"/>
      <c r="AJ20" s="215"/>
      <c r="AK20" s="215"/>
      <c r="AL20" s="215"/>
      <c r="AM20" s="215"/>
      <c r="AN20" s="215"/>
      <c r="AO20" s="215"/>
      <c r="AP20" s="215"/>
      <c r="AQ20" s="215"/>
      <c r="AR20" s="215"/>
      <c r="AS20" s="215"/>
      <c r="AT20" s="215"/>
      <c r="AU20" s="215"/>
      <c r="AV20" s="215"/>
      <c r="AW20" s="215"/>
      <c r="AX20" s="215"/>
      <c r="AY20" s="215"/>
      <c r="AZ20" s="215"/>
      <c r="BA20" s="215"/>
      <c r="BB20" s="215"/>
      <c r="BC20" s="215"/>
      <c r="BD20" s="215"/>
      <c r="BE20" s="215"/>
      <c r="BF20" s="215"/>
      <c r="BG20" s="215"/>
      <c r="BH20" s="215"/>
    </row>
    <row r="21" spans="1:60" outlineLevel="1" x14ac:dyDescent="0.2">
      <c r="A21" s="222"/>
      <c r="B21" s="223"/>
      <c r="C21" s="252" t="s">
        <v>181</v>
      </c>
      <c r="D21" s="246"/>
      <c r="E21" s="246"/>
      <c r="F21" s="246"/>
      <c r="G21" s="246"/>
      <c r="H21" s="224"/>
      <c r="I21" s="224"/>
      <c r="J21" s="224"/>
      <c r="K21" s="224"/>
      <c r="L21" s="224"/>
      <c r="M21" s="224"/>
      <c r="N21" s="224"/>
      <c r="O21" s="224"/>
      <c r="P21" s="224"/>
      <c r="Q21" s="224"/>
      <c r="R21" s="224"/>
      <c r="S21" s="224"/>
      <c r="T21" s="224"/>
      <c r="U21" s="224"/>
      <c r="V21" s="224"/>
      <c r="W21" s="224"/>
      <c r="X21" s="224"/>
      <c r="Y21" s="215"/>
      <c r="Z21" s="215"/>
      <c r="AA21" s="215"/>
      <c r="AB21" s="215"/>
      <c r="AC21" s="215"/>
      <c r="AD21" s="215"/>
      <c r="AE21" s="215"/>
      <c r="AF21" s="215"/>
      <c r="AG21" s="215" t="s">
        <v>172</v>
      </c>
      <c r="AH21" s="215"/>
      <c r="AI21" s="215"/>
      <c r="AJ21" s="215"/>
      <c r="AK21" s="215"/>
      <c r="AL21" s="215"/>
      <c r="AM21" s="215"/>
      <c r="AN21" s="215"/>
      <c r="AO21" s="215"/>
      <c r="AP21" s="215"/>
      <c r="AQ21" s="215"/>
      <c r="AR21" s="215"/>
      <c r="AS21" s="215"/>
      <c r="AT21" s="215"/>
      <c r="AU21" s="215"/>
      <c r="AV21" s="215"/>
      <c r="AW21" s="215"/>
      <c r="AX21" s="215"/>
      <c r="AY21" s="215"/>
      <c r="AZ21" s="215"/>
      <c r="BA21" s="215"/>
      <c r="BB21" s="215"/>
      <c r="BC21" s="215"/>
      <c r="BD21" s="215"/>
      <c r="BE21" s="215"/>
      <c r="BF21" s="215"/>
      <c r="BG21" s="215"/>
      <c r="BH21" s="215"/>
    </row>
    <row r="22" spans="1:60" outlineLevel="1" x14ac:dyDescent="0.2">
      <c r="A22" s="222"/>
      <c r="B22" s="223"/>
      <c r="C22" s="251" t="s">
        <v>173</v>
      </c>
      <c r="D22" s="225"/>
      <c r="E22" s="226"/>
      <c r="F22" s="227"/>
      <c r="G22" s="227"/>
      <c r="H22" s="224"/>
      <c r="I22" s="224"/>
      <c r="J22" s="224"/>
      <c r="K22" s="224"/>
      <c r="L22" s="224"/>
      <c r="M22" s="224"/>
      <c r="N22" s="224"/>
      <c r="O22" s="224"/>
      <c r="P22" s="224"/>
      <c r="Q22" s="224"/>
      <c r="R22" s="224"/>
      <c r="S22" s="224"/>
      <c r="T22" s="224"/>
      <c r="U22" s="224"/>
      <c r="V22" s="224"/>
      <c r="W22" s="224"/>
      <c r="X22" s="224"/>
      <c r="Y22" s="215"/>
      <c r="Z22" s="215"/>
      <c r="AA22" s="215"/>
      <c r="AB22" s="215"/>
      <c r="AC22" s="215"/>
      <c r="AD22" s="215"/>
      <c r="AE22" s="215"/>
      <c r="AF22" s="215"/>
      <c r="AG22" s="215" t="s">
        <v>172</v>
      </c>
      <c r="AH22" s="215"/>
      <c r="AI22" s="215"/>
      <c r="AJ22" s="215"/>
      <c r="AK22" s="215"/>
      <c r="AL22" s="215"/>
      <c r="AM22" s="215"/>
      <c r="AN22" s="215"/>
      <c r="AO22" s="215"/>
      <c r="AP22" s="215"/>
      <c r="AQ22" s="215"/>
      <c r="AR22" s="215"/>
      <c r="AS22" s="215"/>
      <c r="AT22" s="215"/>
      <c r="AU22" s="215"/>
      <c r="AV22" s="215"/>
      <c r="AW22" s="215"/>
      <c r="AX22" s="215"/>
      <c r="AY22" s="215"/>
      <c r="AZ22" s="215"/>
      <c r="BA22" s="215"/>
      <c r="BB22" s="215"/>
      <c r="BC22" s="215"/>
      <c r="BD22" s="215"/>
      <c r="BE22" s="215"/>
      <c r="BF22" s="215"/>
      <c r="BG22" s="215"/>
      <c r="BH22" s="215"/>
    </row>
    <row r="23" spans="1:60" ht="22.5" outlineLevel="1" x14ac:dyDescent="0.2">
      <c r="A23" s="222"/>
      <c r="B23" s="223"/>
      <c r="C23" s="252" t="s">
        <v>182</v>
      </c>
      <c r="D23" s="246"/>
      <c r="E23" s="246"/>
      <c r="F23" s="246"/>
      <c r="G23" s="246"/>
      <c r="H23" s="224"/>
      <c r="I23" s="224"/>
      <c r="J23" s="224"/>
      <c r="K23" s="224"/>
      <c r="L23" s="224"/>
      <c r="M23" s="224"/>
      <c r="N23" s="224"/>
      <c r="O23" s="224"/>
      <c r="P23" s="224"/>
      <c r="Q23" s="224"/>
      <c r="R23" s="224"/>
      <c r="S23" s="224"/>
      <c r="T23" s="224"/>
      <c r="U23" s="224"/>
      <c r="V23" s="224"/>
      <c r="W23" s="224"/>
      <c r="X23" s="224"/>
      <c r="Y23" s="215"/>
      <c r="Z23" s="215"/>
      <c r="AA23" s="215"/>
      <c r="AB23" s="215"/>
      <c r="AC23" s="215"/>
      <c r="AD23" s="215"/>
      <c r="AE23" s="215"/>
      <c r="AF23" s="215"/>
      <c r="AG23" s="215" t="s">
        <v>172</v>
      </c>
      <c r="AH23" s="215"/>
      <c r="AI23" s="215"/>
      <c r="AJ23" s="215"/>
      <c r="AK23" s="215"/>
      <c r="AL23" s="215"/>
      <c r="AM23" s="215"/>
      <c r="AN23" s="215"/>
      <c r="AO23" s="215"/>
      <c r="AP23" s="215"/>
      <c r="AQ23" s="215"/>
      <c r="AR23" s="215"/>
      <c r="AS23" s="215"/>
      <c r="AT23" s="215"/>
      <c r="AU23" s="215"/>
      <c r="AV23" s="215"/>
      <c r="AW23" s="215"/>
      <c r="AX23" s="215"/>
      <c r="AY23" s="215"/>
      <c r="AZ23" s="215"/>
      <c r="BA23" s="244" t="str">
        <f>C23</f>
        <v>- Opatření k zabránění nadměrného zatěžování staveniště a jeho okolí prachem (např. používání krycích plachet, kropení sutě a odtěžované zeminy vodou)</v>
      </c>
      <c r="BB23" s="215"/>
      <c r="BC23" s="215"/>
      <c r="BD23" s="215"/>
      <c r="BE23" s="215"/>
      <c r="BF23" s="215"/>
      <c r="BG23" s="215"/>
      <c r="BH23" s="215"/>
    </row>
    <row r="24" spans="1:60" outlineLevel="1" x14ac:dyDescent="0.2">
      <c r="A24" s="222"/>
      <c r="B24" s="223"/>
      <c r="C24" s="253" t="s">
        <v>52</v>
      </c>
      <c r="D24" s="228"/>
      <c r="E24" s="229">
        <v>1</v>
      </c>
      <c r="F24" s="224"/>
      <c r="G24" s="224"/>
      <c r="H24" s="224"/>
      <c r="I24" s="224"/>
      <c r="J24" s="224"/>
      <c r="K24" s="224"/>
      <c r="L24" s="224"/>
      <c r="M24" s="224"/>
      <c r="N24" s="224"/>
      <c r="O24" s="224"/>
      <c r="P24" s="224"/>
      <c r="Q24" s="224"/>
      <c r="R24" s="224"/>
      <c r="S24" s="224"/>
      <c r="T24" s="224"/>
      <c r="U24" s="224"/>
      <c r="V24" s="224"/>
      <c r="W24" s="224"/>
      <c r="X24" s="224"/>
      <c r="Y24" s="215"/>
      <c r="Z24" s="215"/>
      <c r="AA24" s="215"/>
      <c r="AB24" s="215"/>
      <c r="AC24" s="215"/>
      <c r="AD24" s="215"/>
      <c r="AE24" s="215"/>
      <c r="AF24" s="215"/>
      <c r="AG24" s="215" t="s">
        <v>176</v>
      </c>
      <c r="AH24" s="215">
        <v>0</v>
      </c>
      <c r="AI24" s="215"/>
      <c r="AJ24" s="215"/>
      <c r="AK24" s="215"/>
      <c r="AL24" s="215"/>
      <c r="AM24" s="215"/>
      <c r="AN24" s="215"/>
      <c r="AO24" s="215"/>
      <c r="AP24" s="215"/>
      <c r="AQ24" s="215"/>
      <c r="AR24" s="215"/>
      <c r="AS24" s="215"/>
      <c r="AT24" s="215"/>
      <c r="AU24" s="215"/>
      <c r="AV24" s="215"/>
      <c r="AW24" s="215"/>
      <c r="AX24" s="215"/>
      <c r="AY24" s="215"/>
      <c r="AZ24" s="215"/>
      <c r="BA24" s="215"/>
      <c r="BB24" s="215"/>
      <c r="BC24" s="215"/>
      <c r="BD24" s="215"/>
      <c r="BE24" s="215"/>
      <c r="BF24" s="215"/>
      <c r="BG24" s="215"/>
      <c r="BH24" s="215"/>
    </row>
    <row r="25" spans="1:60" outlineLevel="1" x14ac:dyDescent="0.2">
      <c r="A25" s="237">
        <v>3</v>
      </c>
      <c r="B25" s="238" t="s">
        <v>183</v>
      </c>
      <c r="C25" s="249" t="s">
        <v>184</v>
      </c>
      <c r="D25" s="239" t="s">
        <v>166</v>
      </c>
      <c r="E25" s="240">
        <v>1</v>
      </c>
      <c r="F25" s="241"/>
      <c r="G25" s="242">
        <f>ROUND(E25*F25,2)</f>
        <v>0</v>
      </c>
      <c r="H25" s="241"/>
      <c r="I25" s="242">
        <f>ROUND(E25*H25,2)</f>
        <v>0</v>
      </c>
      <c r="J25" s="241"/>
      <c r="K25" s="242">
        <f>ROUND(E25*J25,2)</f>
        <v>0</v>
      </c>
      <c r="L25" s="242">
        <v>21</v>
      </c>
      <c r="M25" s="242">
        <f>G25*(1+L25/100)</f>
        <v>0</v>
      </c>
      <c r="N25" s="242">
        <v>0</v>
      </c>
      <c r="O25" s="242">
        <f>ROUND(E25*N25,2)</f>
        <v>0</v>
      </c>
      <c r="P25" s="242">
        <v>0</v>
      </c>
      <c r="Q25" s="242">
        <f>ROUND(E25*P25,2)</f>
        <v>0</v>
      </c>
      <c r="R25" s="242"/>
      <c r="S25" s="242" t="s">
        <v>167</v>
      </c>
      <c r="T25" s="243" t="s">
        <v>168</v>
      </c>
      <c r="U25" s="224">
        <v>0</v>
      </c>
      <c r="V25" s="224">
        <f>ROUND(E25*U25,2)</f>
        <v>0</v>
      </c>
      <c r="W25" s="224"/>
      <c r="X25" s="224" t="s">
        <v>169</v>
      </c>
      <c r="Y25" s="215"/>
      <c r="Z25" s="215"/>
      <c r="AA25" s="215"/>
      <c r="AB25" s="215"/>
      <c r="AC25" s="215"/>
      <c r="AD25" s="215"/>
      <c r="AE25" s="215"/>
      <c r="AF25" s="215"/>
      <c r="AG25" s="215" t="s">
        <v>170</v>
      </c>
      <c r="AH25" s="215"/>
      <c r="AI25" s="215"/>
      <c r="AJ25" s="215"/>
      <c r="AK25" s="215"/>
      <c r="AL25" s="215"/>
      <c r="AM25" s="215"/>
      <c r="AN25" s="215"/>
      <c r="AO25" s="215"/>
      <c r="AP25" s="215"/>
      <c r="AQ25" s="215"/>
      <c r="AR25" s="215"/>
      <c r="AS25" s="215"/>
      <c r="AT25" s="215"/>
      <c r="AU25" s="215"/>
      <c r="AV25" s="215"/>
      <c r="AW25" s="215"/>
      <c r="AX25" s="215"/>
      <c r="AY25" s="215"/>
      <c r="AZ25" s="215"/>
      <c r="BA25" s="215"/>
      <c r="BB25" s="215"/>
      <c r="BC25" s="215"/>
      <c r="BD25" s="215"/>
      <c r="BE25" s="215"/>
      <c r="BF25" s="215"/>
      <c r="BG25" s="215"/>
      <c r="BH25" s="215"/>
    </row>
    <row r="26" spans="1:60" outlineLevel="1" x14ac:dyDescent="0.2">
      <c r="A26" s="222"/>
      <c r="B26" s="223"/>
      <c r="C26" s="250" t="s">
        <v>185</v>
      </c>
      <c r="D26" s="245"/>
      <c r="E26" s="245"/>
      <c r="F26" s="245"/>
      <c r="G26" s="245"/>
      <c r="H26" s="224"/>
      <c r="I26" s="224"/>
      <c r="J26" s="224"/>
      <c r="K26" s="224"/>
      <c r="L26" s="224"/>
      <c r="M26" s="224"/>
      <c r="N26" s="224"/>
      <c r="O26" s="224"/>
      <c r="P26" s="224"/>
      <c r="Q26" s="224"/>
      <c r="R26" s="224"/>
      <c r="S26" s="224"/>
      <c r="T26" s="224"/>
      <c r="U26" s="224"/>
      <c r="V26" s="224"/>
      <c r="W26" s="224"/>
      <c r="X26" s="224"/>
      <c r="Y26" s="215"/>
      <c r="Z26" s="215"/>
      <c r="AA26" s="215"/>
      <c r="AB26" s="215"/>
      <c r="AC26" s="215"/>
      <c r="AD26" s="215"/>
      <c r="AE26" s="215"/>
      <c r="AF26" s="215"/>
      <c r="AG26" s="215" t="s">
        <v>172</v>
      </c>
      <c r="AH26" s="215"/>
      <c r="AI26" s="215"/>
      <c r="AJ26" s="215"/>
      <c r="AK26" s="215"/>
      <c r="AL26" s="215"/>
      <c r="AM26" s="215"/>
      <c r="AN26" s="215"/>
      <c r="AO26" s="215"/>
      <c r="AP26" s="215"/>
      <c r="AQ26" s="215"/>
      <c r="AR26" s="215"/>
      <c r="AS26" s="215"/>
      <c r="AT26" s="215"/>
      <c r="AU26" s="215"/>
      <c r="AV26" s="215"/>
      <c r="AW26" s="215"/>
      <c r="AX26" s="215"/>
      <c r="AY26" s="215"/>
      <c r="AZ26" s="215"/>
      <c r="BA26" s="215"/>
      <c r="BB26" s="215"/>
      <c r="BC26" s="215"/>
      <c r="BD26" s="215"/>
      <c r="BE26" s="215"/>
      <c r="BF26" s="215"/>
      <c r="BG26" s="215"/>
      <c r="BH26" s="215"/>
    </row>
    <row r="27" spans="1:60" outlineLevel="1" x14ac:dyDescent="0.2">
      <c r="A27" s="222"/>
      <c r="B27" s="223"/>
      <c r="C27" s="251" t="s">
        <v>173</v>
      </c>
      <c r="D27" s="225"/>
      <c r="E27" s="226"/>
      <c r="F27" s="227"/>
      <c r="G27" s="227"/>
      <c r="H27" s="224"/>
      <c r="I27" s="224"/>
      <c r="J27" s="224"/>
      <c r="K27" s="224"/>
      <c r="L27" s="224"/>
      <c r="M27" s="224"/>
      <c r="N27" s="224"/>
      <c r="O27" s="224"/>
      <c r="P27" s="224"/>
      <c r="Q27" s="224"/>
      <c r="R27" s="224"/>
      <c r="S27" s="224"/>
      <c r="T27" s="224"/>
      <c r="U27" s="224"/>
      <c r="V27" s="224"/>
      <c r="W27" s="224"/>
      <c r="X27" s="224"/>
      <c r="Y27" s="215"/>
      <c r="Z27" s="215"/>
      <c r="AA27" s="215"/>
      <c r="AB27" s="215"/>
      <c r="AC27" s="215"/>
      <c r="AD27" s="215"/>
      <c r="AE27" s="215"/>
      <c r="AF27" s="215"/>
      <c r="AG27" s="215" t="s">
        <v>172</v>
      </c>
      <c r="AH27" s="215"/>
      <c r="AI27" s="215"/>
      <c r="AJ27" s="215"/>
      <c r="AK27" s="215"/>
      <c r="AL27" s="215"/>
      <c r="AM27" s="215"/>
      <c r="AN27" s="215"/>
      <c r="AO27" s="215"/>
      <c r="AP27" s="215"/>
      <c r="AQ27" s="215"/>
      <c r="AR27" s="215"/>
      <c r="AS27" s="215"/>
      <c r="AT27" s="215"/>
      <c r="AU27" s="215"/>
      <c r="AV27" s="215"/>
      <c r="AW27" s="215"/>
      <c r="AX27" s="215"/>
      <c r="AY27" s="215"/>
      <c r="AZ27" s="215"/>
      <c r="BA27" s="215"/>
      <c r="BB27" s="215"/>
      <c r="BC27" s="215"/>
      <c r="BD27" s="215"/>
      <c r="BE27" s="215"/>
      <c r="BF27" s="215"/>
      <c r="BG27" s="215"/>
      <c r="BH27" s="215"/>
    </row>
    <row r="28" spans="1:60" outlineLevel="1" x14ac:dyDescent="0.2">
      <c r="A28" s="222"/>
      <c r="B28" s="223"/>
      <c r="C28" s="252" t="s">
        <v>186</v>
      </c>
      <c r="D28" s="246"/>
      <c r="E28" s="246"/>
      <c r="F28" s="246"/>
      <c r="G28" s="246"/>
      <c r="H28" s="224"/>
      <c r="I28" s="224"/>
      <c r="J28" s="224"/>
      <c r="K28" s="224"/>
      <c r="L28" s="224"/>
      <c r="M28" s="224"/>
      <c r="N28" s="224"/>
      <c r="O28" s="224"/>
      <c r="P28" s="224"/>
      <c r="Q28" s="224"/>
      <c r="R28" s="224"/>
      <c r="S28" s="224"/>
      <c r="T28" s="224"/>
      <c r="U28" s="224"/>
      <c r="V28" s="224"/>
      <c r="W28" s="224"/>
      <c r="X28" s="224"/>
      <c r="Y28" s="215"/>
      <c r="Z28" s="215"/>
      <c r="AA28" s="215"/>
      <c r="AB28" s="215"/>
      <c r="AC28" s="215"/>
      <c r="AD28" s="215"/>
      <c r="AE28" s="215"/>
      <c r="AF28" s="215"/>
      <c r="AG28" s="215" t="s">
        <v>172</v>
      </c>
      <c r="AH28" s="215"/>
      <c r="AI28" s="215"/>
      <c r="AJ28" s="215"/>
      <c r="AK28" s="215"/>
      <c r="AL28" s="215"/>
      <c r="AM28" s="215"/>
      <c r="AN28" s="215"/>
      <c r="AO28" s="215"/>
      <c r="AP28" s="215"/>
      <c r="AQ28" s="215"/>
      <c r="AR28" s="215"/>
      <c r="AS28" s="215"/>
      <c r="AT28" s="215"/>
      <c r="AU28" s="215"/>
      <c r="AV28" s="215"/>
      <c r="AW28" s="215"/>
      <c r="AX28" s="215"/>
      <c r="AY28" s="215"/>
      <c r="AZ28" s="215"/>
      <c r="BA28" s="215"/>
      <c r="BB28" s="215"/>
      <c r="BC28" s="215"/>
      <c r="BD28" s="215"/>
      <c r="BE28" s="215"/>
      <c r="BF28" s="215"/>
      <c r="BG28" s="215"/>
      <c r="BH28" s="215"/>
    </row>
    <row r="29" spans="1:60" outlineLevel="1" x14ac:dyDescent="0.2">
      <c r="A29" s="222"/>
      <c r="B29" s="223"/>
      <c r="C29" s="253" t="s">
        <v>52</v>
      </c>
      <c r="D29" s="228"/>
      <c r="E29" s="229">
        <v>1</v>
      </c>
      <c r="F29" s="224"/>
      <c r="G29" s="224"/>
      <c r="H29" s="224"/>
      <c r="I29" s="224"/>
      <c r="J29" s="224"/>
      <c r="K29" s="224"/>
      <c r="L29" s="224"/>
      <c r="M29" s="224"/>
      <c r="N29" s="224"/>
      <c r="O29" s="224"/>
      <c r="P29" s="224"/>
      <c r="Q29" s="224"/>
      <c r="R29" s="224"/>
      <c r="S29" s="224"/>
      <c r="T29" s="224"/>
      <c r="U29" s="224"/>
      <c r="V29" s="224"/>
      <c r="W29" s="224"/>
      <c r="X29" s="224"/>
      <c r="Y29" s="215"/>
      <c r="Z29" s="215"/>
      <c r="AA29" s="215"/>
      <c r="AB29" s="215"/>
      <c r="AC29" s="215"/>
      <c r="AD29" s="215"/>
      <c r="AE29" s="215"/>
      <c r="AF29" s="215"/>
      <c r="AG29" s="215" t="s">
        <v>176</v>
      </c>
      <c r="AH29" s="215">
        <v>0</v>
      </c>
      <c r="AI29" s="215"/>
      <c r="AJ29" s="215"/>
      <c r="AK29" s="215"/>
      <c r="AL29" s="215"/>
      <c r="AM29" s="215"/>
      <c r="AN29" s="215"/>
      <c r="AO29" s="215"/>
      <c r="AP29" s="215"/>
      <c r="AQ29" s="215"/>
      <c r="AR29" s="215"/>
      <c r="AS29" s="215"/>
      <c r="AT29" s="215"/>
      <c r="AU29" s="215"/>
      <c r="AV29" s="215"/>
      <c r="AW29" s="215"/>
      <c r="AX29" s="215"/>
      <c r="AY29" s="215"/>
      <c r="AZ29" s="215"/>
      <c r="BA29" s="215"/>
      <c r="BB29" s="215"/>
      <c r="BC29" s="215"/>
      <c r="BD29" s="215"/>
      <c r="BE29" s="215"/>
      <c r="BF29" s="215"/>
      <c r="BG29" s="215"/>
      <c r="BH29" s="215"/>
    </row>
    <row r="30" spans="1:60" outlineLevel="1" x14ac:dyDescent="0.2">
      <c r="A30" s="237">
        <v>4</v>
      </c>
      <c r="B30" s="238" t="s">
        <v>187</v>
      </c>
      <c r="C30" s="249" t="s">
        <v>188</v>
      </c>
      <c r="D30" s="239" t="s">
        <v>166</v>
      </c>
      <c r="E30" s="240">
        <v>1</v>
      </c>
      <c r="F30" s="241"/>
      <c r="G30" s="242">
        <f>ROUND(E30*F30,2)</f>
        <v>0</v>
      </c>
      <c r="H30" s="241"/>
      <c r="I30" s="242">
        <f>ROUND(E30*H30,2)</f>
        <v>0</v>
      </c>
      <c r="J30" s="241"/>
      <c r="K30" s="242">
        <f>ROUND(E30*J30,2)</f>
        <v>0</v>
      </c>
      <c r="L30" s="242">
        <v>21</v>
      </c>
      <c r="M30" s="242">
        <f>G30*(1+L30/100)</f>
        <v>0</v>
      </c>
      <c r="N30" s="242">
        <v>0</v>
      </c>
      <c r="O30" s="242">
        <f>ROUND(E30*N30,2)</f>
        <v>0</v>
      </c>
      <c r="P30" s="242">
        <v>0</v>
      </c>
      <c r="Q30" s="242">
        <f>ROUND(E30*P30,2)</f>
        <v>0</v>
      </c>
      <c r="R30" s="242"/>
      <c r="S30" s="242" t="s">
        <v>189</v>
      </c>
      <c r="T30" s="243" t="s">
        <v>168</v>
      </c>
      <c r="U30" s="224">
        <v>0</v>
      </c>
      <c r="V30" s="224">
        <f>ROUND(E30*U30,2)</f>
        <v>0</v>
      </c>
      <c r="W30" s="224"/>
      <c r="X30" s="224" t="s">
        <v>190</v>
      </c>
      <c r="Y30" s="215"/>
      <c r="Z30" s="215"/>
      <c r="AA30" s="215"/>
      <c r="AB30" s="215"/>
      <c r="AC30" s="215"/>
      <c r="AD30" s="215"/>
      <c r="AE30" s="215"/>
      <c r="AF30" s="215"/>
      <c r="AG30" s="215" t="s">
        <v>191</v>
      </c>
      <c r="AH30" s="215"/>
      <c r="AI30" s="215"/>
      <c r="AJ30" s="215"/>
      <c r="AK30" s="215"/>
      <c r="AL30" s="215"/>
      <c r="AM30" s="215"/>
      <c r="AN30" s="215"/>
      <c r="AO30" s="215"/>
      <c r="AP30" s="215"/>
      <c r="AQ30" s="215"/>
      <c r="AR30" s="215"/>
      <c r="AS30" s="215"/>
      <c r="AT30" s="215"/>
      <c r="AU30" s="215"/>
      <c r="AV30" s="215"/>
      <c r="AW30" s="215"/>
      <c r="AX30" s="215"/>
      <c r="AY30" s="215"/>
      <c r="AZ30" s="215"/>
      <c r="BA30" s="215"/>
      <c r="BB30" s="215"/>
      <c r="BC30" s="215"/>
      <c r="BD30" s="215"/>
      <c r="BE30" s="215"/>
      <c r="BF30" s="215"/>
      <c r="BG30" s="215"/>
      <c r="BH30" s="215"/>
    </row>
    <row r="31" spans="1:60" outlineLevel="1" x14ac:dyDescent="0.2">
      <c r="A31" s="222"/>
      <c r="B31" s="223"/>
      <c r="C31" s="250" t="s">
        <v>192</v>
      </c>
      <c r="D31" s="245"/>
      <c r="E31" s="245"/>
      <c r="F31" s="245"/>
      <c r="G31" s="245"/>
      <c r="H31" s="224"/>
      <c r="I31" s="224"/>
      <c r="J31" s="224"/>
      <c r="K31" s="224"/>
      <c r="L31" s="224"/>
      <c r="M31" s="224"/>
      <c r="N31" s="224"/>
      <c r="O31" s="224"/>
      <c r="P31" s="224"/>
      <c r="Q31" s="224"/>
      <c r="R31" s="224"/>
      <c r="S31" s="224"/>
      <c r="T31" s="224"/>
      <c r="U31" s="224"/>
      <c r="V31" s="224"/>
      <c r="W31" s="224"/>
      <c r="X31" s="224"/>
      <c r="Y31" s="215"/>
      <c r="Z31" s="215"/>
      <c r="AA31" s="215"/>
      <c r="AB31" s="215"/>
      <c r="AC31" s="215"/>
      <c r="AD31" s="215"/>
      <c r="AE31" s="215"/>
      <c r="AF31" s="215"/>
      <c r="AG31" s="215" t="s">
        <v>172</v>
      </c>
      <c r="AH31" s="215"/>
      <c r="AI31" s="215"/>
      <c r="AJ31" s="215"/>
      <c r="AK31" s="215"/>
      <c r="AL31" s="215"/>
      <c r="AM31" s="215"/>
      <c r="AN31" s="215"/>
      <c r="AO31" s="215"/>
      <c r="AP31" s="215"/>
      <c r="AQ31" s="215"/>
      <c r="AR31" s="215"/>
      <c r="AS31" s="215"/>
      <c r="AT31" s="215"/>
      <c r="AU31" s="215"/>
      <c r="AV31" s="215"/>
      <c r="AW31" s="215"/>
      <c r="AX31" s="215"/>
      <c r="AY31" s="215"/>
      <c r="AZ31" s="215"/>
      <c r="BA31" s="215"/>
      <c r="BB31" s="215"/>
      <c r="BC31" s="215"/>
      <c r="BD31" s="215"/>
      <c r="BE31" s="215"/>
      <c r="BF31" s="215"/>
      <c r="BG31" s="215"/>
      <c r="BH31" s="215"/>
    </row>
    <row r="32" spans="1:60" outlineLevel="1" x14ac:dyDescent="0.2">
      <c r="A32" s="222"/>
      <c r="B32" s="223"/>
      <c r="C32" s="253" t="s">
        <v>52</v>
      </c>
      <c r="D32" s="228"/>
      <c r="E32" s="229">
        <v>1</v>
      </c>
      <c r="F32" s="224"/>
      <c r="G32" s="224"/>
      <c r="H32" s="224"/>
      <c r="I32" s="224"/>
      <c r="J32" s="224"/>
      <c r="K32" s="224"/>
      <c r="L32" s="224"/>
      <c r="M32" s="224"/>
      <c r="N32" s="224"/>
      <c r="O32" s="224"/>
      <c r="P32" s="224"/>
      <c r="Q32" s="224"/>
      <c r="R32" s="224"/>
      <c r="S32" s="224"/>
      <c r="T32" s="224"/>
      <c r="U32" s="224"/>
      <c r="V32" s="224"/>
      <c r="W32" s="224"/>
      <c r="X32" s="224"/>
      <c r="Y32" s="215"/>
      <c r="Z32" s="215"/>
      <c r="AA32" s="215"/>
      <c r="AB32" s="215"/>
      <c r="AC32" s="215"/>
      <c r="AD32" s="215"/>
      <c r="AE32" s="215"/>
      <c r="AF32" s="215"/>
      <c r="AG32" s="215" t="s">
        <v>176</v>
      </c>
      <c r="AH32" s="215">
        <v>0</v>
      </c>
      <c r="AI32" s="215"/>
      <c r="AJ32" s="215"/>
      <c r="AK32" s="215"/>
      <c r="AL32" s="215"/>
      <c r="AM32" s="215"/>
      <c r="AN32" s="215"/>
      <c r="AO32" s="215"/>
      <c r="AP32" s="215"/>
      <c r="AQ32" s="215"/>
      <c r="AR32" s="215"/>
      <c r="AS32" s="215"/>
      <c r="AT32" s="215"/>
      <c r="AU32" s="215"/>
      <c r="AV32" s="215"/>
      <c r="AW32" s="215"/>
      <c r="AX32" s="215"/>
      <c r="AY32" s="215"/>
      <c r="AZ32" s="215"/>
      <c r="BA32" s="215"/>
      <c r="BB32" s="215"/>
      <c r="BC32" s="215"/>
      <c r="BD32" s="215"/>
      <c r="BE32" s="215"/>
      <c r="BF32" s="215"/>
      <c r="BG32" s="215"/>
      <c r="BH32" s="215"/>
    </row>
    <row r="33" spans="1:60" outlineLevel="1" x14ac:dyDescent="0.2">
      <c r="A33" s="237">
        <v>5</v>
      </c>
      <c r="B33" s="238" t="s">
        <v>193</v>
      </c>
      <c r="C33" s="249" t="s">
        <v>194</v>
      </c>
      <c r="D33" s="239" t="s">
        <v>166</v>
      </c>
      <c r="E33" s="240">
        <v>1</v>
      </c>
      <c r="F33" s="241"/>
      <c r="G33" s="242">
        <f>ROUND(E33*F33,2)</f>
        <v>0</v>
      </c>
      <c r="H33" s="241"/>
      <c r="I33" s="242">
        <f>ROUND(E33*H33,2)</f>
        <v>0</v>
      </c>
      <c r="J33" s="241"/>
      <c r="K33" s="242">
        <f>ROUND(E33*J33,2)</f>
        <v>0</v>
      </c>
      <c r="L33" s="242">
        <v>21</v>
      </c>
      <c r="M33" s="242">
        <f>G33*(1+L33/100)</f>
        <v>0</v>
      </c>
      <c r="N33" s="242">
        <v>0</v>
      </c>
      <c r="O33" s="242">
        <f>ROUND(E33*N33,2)</f>
        <v>0</v>
      </c>
      <c r="P33" s="242">
        <v>0</v>
      </c>
      <c r="Q33" s="242">
        <f>ROUND(E33*P33,2)</f>
        <v>0</v>
      </c>
      <c r="R33" s="242"/>
      <c r="S33" s="242" t="s">
        <v>167</v>
      </c>
      <c r="T33" s="243" t="s">
        <v>168</v>
      </c>
      <c r="U33" s="224">
        <v>0</v>
      </c>
      <c r="V33" s="224">
        <f>ROUND(E33*U33,2)</f>
        <v>0</v>
      </c>
      <c r="W33" s="224"/>
      <c r="X33" s="224" t="s">
        <v>169</v>
      </c>
      <c r="Y33" s="215"/>
      <c r="Z33" s="215"/>
      <c r="AA33" s="215"/>
      <c r="AB33" s="215"/>
      <c r="AC33" s="215"/>
      <c r="AD33" s="215"/>
      <c r="AE33" s="215"/>
      <c r="AF33" s="215"/>
      <c r="AG33" s="215" t="s">
        <v>170</v>
      </c>
      <c r="AH33" s="215"/>
      <c r="AI33" s="215"/>
      <c r="AJ33" s="215"/>
      <c r="AK33" s="215"/>
      <c r="AL33" s="215"/>
      <c r="AM33" s="215"/>
      <c r="AN33" s="215"/>
      <c r="AO33" s="215"/>
      <c r="AP33" s="215"/>
      <c r="AQ33" s="215"/>
      <c r="AR33" s="215"/>
      <c r="AS33" s="215"/>
      <c r="AT33" s="215"/>
      <c r="AU33" s="215"/>
      <c r="AV33" s="215"/>
      <c r="AW33" s="215"/>
      <c r="AX33" s="215"/>
      <c r="AY33" s="215"/>
      <c r="AZ33" s="215"/>
      <c r="BA33" s="215"/>
      <c r="BB33" s="215"/>
      <c r="BC33" s="215"/>
      <c r="BD33" s="215"/>
      <c r="BE33" s="215"/>
      <c r="BF33" s="215"/>
      <c r="BG33" s="215"/>
      <c r="BH33" s="215"/>
    </row>
    <row r="34" spans="1:60" ht="22.5" outlineLevel="1" x14ac:dyDescent="0.2">
      <c r="A34" s="222"/>
      <c r="B34" s="223"/>
      <c r="C34" s="250" t="s">
        <v>195</v>
      </c>
      <c r="D34" s="245"/>
      <c r="E34" s="245"/>
      <c r="F34" s="245"/>
      <c r="G34" s="245"/>
      <c r="H34" s="224"/>
      <c r="I34" s="224"/>
      <c r="J34" s="224"/>
      <c r="K34" s="224"/>
      <c r="L34" s="224"/>
      <c r="M34" s="224"/>
      <c r="N34" s="224"/>
      <c r="O34" s="224"/>
      <c r="P34" s="224"/>
      <c r="Q34" s="224"/>
      <c r="R34" s="224"/>
      <c r="S34" s="224"/>
      <c r="T34" s="224"/>
      <c r="U34" s="224"/>
      <c r="V34" s="224"/>
      <c r="W34" s="224"/>
      <c r="X34" s="224"/>
      <c r="Y34" s="215"/>
      <c r="Z34" s="215"/>
      <c r="AA34" s="215"/>
      <c r="AB34" s="215"/>
      <c r="AC34" s="215"/>
      <c r="AD34" s="215"/>
      <c r="AE34" s="215"/>
      <c r="AF34" s="215"/>
      <c r="AG34" s="215" t="s">
        <v>172</v>
      </c>
      <c r="AH34" s="215"/>
      <c r="AI34" s="215"/>
      <c r="AJ34" s="215"/>
      <c r="AK34" s="215"/>
      <c r="AL34" s="215"/>
      <c r="AM34" s="215"/>
      <c r="AN34" s="215"/>
      <c r="AO34" s="215"/>
      <c r="AP34" s="215"/>
      <c r="AQ34" s="215"/>
      <c r="AR34" s="215"/>
      <c r="AS34" s="215"/>
      <c r="AT34" s="215"/>
      <c r="AU34" s="215"/>
      <c r="AV34" s="215"/>
      <c r="AW34" s="215"/>
      <c r="AX34" s="215"/>
      <c r="AY34" s="215"/>
      <c r="AZ34" s="215"/>
      <c r="BA34" s="244" t="str">
        <f>C34</f>
        <v>Náklady na vyhotovení návrhu dočasného dopravního značení, jeho projednání s dotčenými orgány a organizacemi, dodání dopravních značek, jejich rozmístění a přemísťování a jejich údržba v průběhu výstavby včetně následného odstranění po ukončení stavebních prací</v>
      </c>
      <c r="BB34" s="215"/>
      <c r="BC34" s="215"/>
      <c r="BD34" s="215"/>
      <c r="BE34" s="215"/>
      <c r="BF34" s="215"/>
      <c r="BG34" s="215"/>
      <c r="BH34" s="215"/>
    </row>
    <row r="35" spans="1:60" outlineLevel="1" x14ac:dyDescent="0.2">
      <c r="A35" s="222"/>
      <c r="B35" s="223"/>
      <c r="C35" s="253" t="s">
        <v>52</v>
      </c>
      <c r="D35" s="228"/>
      <c r="E35" s="229">
        <v>1</v>
      </c>
      <c r="F35" s="224"/>
      <c r="G35" s="224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  <c r="X35" s="224"/>
      <c r="Y35" s="215"/>
      <c r="Z35" s="215"/>
      <c r="AA35" s="215"/>
      <c r="AB35" s="215"/>
      <c r="AC35" s="215"/>
      <c r="AD35" s="215"/>
      <c r="AE35" s="215"/>
      <c r="AF35" s="215"/>
      <c r="AG35" s="215" t="s">
        <v>176</v>
      </c>
      <c r="AH35" s="215">
        <v>0</v>
      </c>
      <c r="AI35" s="215"/>
      <c r="AJ35" s="215"/>
      <c r="AK35" s="215"/>
      <c r="AL35" s="215"/>
      <c r="AM35" s="215"/>
      <c r="AN35" s="215"/>
      <c r="AO35" s="215"/>
      <c r="AP35" s="215"/>
      <c r="AQ35" s="215"/>
      <c r="AR35" s="215"/>
      <c r="AS35" s="215"/>
      <c r="AT35" s="215"/>
      <c r="AU35" s="215"/>
      <c r="AV35" s="215"/>
      <c r="AW35" s="215"/>
      <c r="AX35" s="215"/>
      <c r="AY35" s="215"/>
      <c r="AZ35" s="215"/>
      <c r="BA35" s="215"/>
      <c r="BB35" s="215"/>
      <c r="BC35" s="215"/>
      <c r="BD35" s="215"/>
      <c r="BE35" s="215"/>
      <c r="BF35" s="215"/>
      <c r="BG35" s="215"/>
      <c r="BH35" s="215"/>
    </row>
    <row r="36" spans="1:60" outlineLevel="1" x14ac:dyDescent="0.2">
      <c r="A36" s="237">
        <v>6</v>
      </c>
      <c r="B36" s="238" t="s">
        <v>196</v>
      </c>
      <c r="C36" s="249" t="s">
        <v>197</v>
      </c>
      <c r="D36" s="239" t="s">
        <v>166</v>
      </c>
      <c r="E36" s="240">
        <v>1</v>
      </c>
      <c r="F36" s="241"/>
      <c r="G36" s="242">
        <f>ROUND(E36*F36,2)</f>
        <v>0</v>
      </c>
      <c r="H36" s="241"/>
      <c r="I36" s="242">
        <f>ROUND(E36*H36,2)</f>
        <v>0</v>
      </c>
      <c r="J36" s="241"/>
      <c r="K36" s="242">
        <f>ROUND(E36*J36,2)</f>
        <v>0</v>
      </c>
      <c r="L36" s="242">
        <v>21</v>
      </c>
      <c r="M36" s="242">
        <f>G36*(1+L36/100)</f>
        <v>0</v>
      </c>
      <c r="N36" s="242">
        <v>0</v>
      </c>
      <c r="O36" s="242">
        <f>ROUND(E36*N36,2)</f>
        <v>0</v>
      </c>
      <c r="P36" s="242">
        <v>0</v>
      </c>
      <c r="Q36" s="242">
        <f>ROUND(E36*P36,2)</f>
        <v>0</v>
      </c>
      <c r="R36" s="242"/>
      <c r="S36" s="242" t="s">
        <v>167</v>
      </c>
      <c r="T36" s="243" t="s">
        <v>168</v>
      </c>
      <c r="U36" s="224">
        <v>0</v>
      </c>
      <c r="V36" s="224">
        <f>ROUND(E36*U36,2)</f>
        <v>0</v>
      </c>
      <c r="W36" s="224"/>
      <c r="X36" s="224" t="s">
        <v>169</v>
      </c>
      <c r="Y36" s="215"/>
      <c r="Z36" s="215"/>
      <c r="AA36" s="215"/>
      <c r="AB36" s="215"/>
      <c r="AC36" s="215"/>
      <c r="AD36" s="215"/>
      <c r="AE36" s="215"/>
      <c r="AF36" s="215"/>
      <c r="AG36" s="215" t="s">
        <v>170</v>
      </c>
      <c r="AH36" s="215"/>
      <c r="AI36" s="215"/>
      <c r="AJ36" s="215"/>
      <c r="AK36" s="215"/>
      <c r="AL36" s="215"/>
      <c r="AM36" s="215"/>
      <c r="AN36" s="215"/>
      <c r="AO36" s="215"/>
      <c r="AP36" s="215"/>
      <c r="AQ36" s="215"/>
      <c r="AR36" s="215"/>
      <c r="AS36" s="215"/>
      <c r="AT36" s="215"/>
      <c r="AU36" s="215"/>
      <c r="AV36" s="215"/>
      <c r="AW36" s="215"/>
      <c r="AX36" s="215"/>
      <c r="AY36" s="215"/>
      <c r="AZ36" s="215"/>
      <c r="BA36" s="215"/>
      <c r="BB36" s="215"/>
      <c r="BC36" s="215"/>
      <c r="BD36" s="215"/>
      <c r="BE36" s="215"/>
      <c r="BF36" s="215"/>
      <c r="BG36" s="215"/>
      <c r="BH36" s="215"/>
    </row>
    <row r="37" spans="1:60" ht="22.5" outlineLevel="1" x14ac:dyDescent="0.2">
      <c r="A37" s="222"/>
      <c r="B37" s="223"/>
      <c r="C37" s="250" t="s">
        <v>198</v>
      </c>
      <c r="D37" s="245"/>
      <c r="E37" s="245"/>
      <c r="F37" s="245"/>
      <c r="G37" s="245"/>
      <c r="H37" s="224"/>
      <c r="I37" s="224"/>
      <c r="J37" s="224"/>
      <c r="K37" s="224"/>
      <c r="L37" s="224"/>
      <c r="M37" s="224"/>
      <c r="N37" s="224"/>
      <c r="O37" s="224"/>
      <c r="P37" s="224"/>
      <c r="Q37" s="224"/>
      <c r="R37" s="224"/>
      <c r="S37" s="224"/>
      <c r="T37" s="224"/>
      <c r="U37" s="224"/>
      <c r="V37" s="224"/>
      <c r="W37" s="224"/>
      <c r="X37" s="224"/>
      <c r="Y37" s="215"/>
      <c r="Z37" s="215"/>
      <c r="AA37" s="215"/>
      <c r="AB37" s="215"/>
      <c r="AC37" s="215"/>
      <c r="AD37" s="215"/>
      <c r="AE37" s="215"/>
      <c r="AF37" s="215"/>
      <c r="AG37" s="215" t="s">
        <v>172</v>
      </c>
      <c r="AH37" s="215"/>
      <c r="AI37" s="215"/>
      <c r="AJ37" s="215"/>
      <c r="AK37" s="215"/>
      <c r="AL37" s="215"/>
      <c r="AM37" s="215"/>
      <c r="AN37" s="215"/>
      <c r="AO37" s="215"/>
      <c r="AP37" s="215"/>
      <c r="AQ37" s="215"/>
      <c r="AR37" s="215"/>
      <c r="AS37" s="215"/>
      <c r="AT37" s="215"/>
      <c r="AU37" s="215"/>
      <c r="AV37" s="215"/>
      <c r="AW37" s="215"/>
      <c r="AX37" s="215"/>
      <c r="AY37" s="215"/>
      <c r="AZ37" s="215"/>
      <c r="BA37" s="244" t="str">
        <f>C37</f>
        <v>Náklady a poplatky spojené s užíváním veřejných ploch a prostranství, pokud jsou stavebními pracemi nebo souvisejícími činnostmi dotčeny, a to včetně užívání ploch v souvislosti s uložením stavebního materiálu nebo stavebního odpadu</v>
      </c>
      <c r="BB37" s="215"/>
      <c r="BC37" s="215"/>
      <c r="BD37" s="215"/>
      <c r="BE37" s="215"/>
      <c r="BF37" s="215"/>
      <c r="BG37" s="215"/>
      <c r="BH37" s="215"/>
    </row>
    <row r="38" spans="1:60" outlineLevel="1" x14ac:dyDescent="0.2">
      <c r="A38" s="222"/>
      <c r="B38" s="223"/>
      <c r="C38" s="253" t="s">
        <v>52</v>
      </c>
      <c r="D38" s="228"/>
      <c r="E38" s="229">
        <v>1</v>
      </c>
      <c r="F38" s="224"/>
      <c r="G38" s="224"/>
      <c r="H38" s="224"/>
      <c r="I38" s="224"/>
      <c r="J38" s="224"/>
      <c r="K38" s="224"/>
      <c r="L38" s="224"/>
      <c r="M38" s="224"/>
      <c r="N38" s="224"/>
      <c r="O38" s="224"/>
      <c r="P38" s="224"/>
      <c r="Q38" s="224"/>
      <c r="R38" s="224"/>
      <c r="S38" s="224"/>
      <c r="T38" s="224"/>
      <c r="U38" s="224"/>
      <c r="V38" s="224"/>
      <c r="W38" s="224"/>
      <c r="X38" s="224"/>
      <c r="Y38" s="215"/>
      <c r="Z38" s="215"/>
      <c r="AA38" s="215"/>
      <c r="AB38" s="215"/>
      <c r="AC38" s="215"/>
      <c r="AD38" s="215"/>
      <c r="AE38" s="215"/>
      <c r="AF38" s="215"/>
      <c r="AG38" s="215" t="s">
        <v>176</v>
      </c>
      <c r="AH38" s="215">
        <v>0</v>
      </c>
      <c r="AI38" s="215"/>
      <c r="AJ38" s="215"/>
      <c r="AK38" s="215"/>
      <c r="AL38" s="215"/>
      <c r="AM38" s="215"/>
      <c r="AN38" s="215"/>
      <c r="AO38" s="215"/>
      <c r="AP38" s="215"/>
      <c r="AQ38" s="215"/>
      <c r="AR38" s="215"/>
      <c r="AS38" s="215"/>
      <c r="AT38" s="215"/>
      <c r="AU38" s="215"/>
      <c r="AV38" s="215"/>
      <c r="AW38" s="215"/>
      <c r="AX38" s="215"/>
      <c r="AY38" s="215"/>
      <c r="AZ38" s="215"/>
      <c r="BA38" s="215"/>
      <c r="BB38" s="215"/>
      <c r="BC38" s="215"/>
      <c r="BD38" s="215"/>
      <c r="BE38" s="215"/>
      <c r="BF38" s="215"/>
      <c r="BG38" s="215"/>
      <c r="BH38" s="215"/>
    </row>
    <row r="39" spans="1:60" x14ac:dyDescent="0.2">
      <c r="A39" s="3"/>
      <c r="B39" s="4"/>
      <c r="C39" s="254"/>
      <c r="D39" s="6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AE39">
        <v>15</v>
      </c>
      <c r="AF39">
        <v>21</v>
      </c>
      <c r="AG39" t="s">
        <v>149</v>
      </c>
    </row>
    <row r="40" spans="1:60" x14ac:dyDescent="0.2">
      <c r="A40" s="218"/>
      <c r="B40" s="219" t="s">
        <v>29</v>
      </c>
      <c r="C40" s="255"/>
      <c r="D40" s="220"/>
      <c r="E40" s="221"/>
      <c r="F40" s="221"/>
      <c r="G40" s="247">
        <f>G8</f>
        <v>0</v>
      </c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AE40">
        <f>SUMIF(L7:L38,AE39,G7:G38)</f>
        <v>0</v>
      </c>
      <c r="AF40">
        <f>SUMIF(L7:L38,AF39,G7:G38)</f>
        <v>0</v>
      </c>
      <c r="AG40" t="s">
        <v>199</v>
      </c>
    </row>
    <row r="41" spans="1:60" x14ac:dyDescent="0.2">
      <c r="C41" s="256"/>
      <c r="D41" s="10"/>
      <c r="AG41" t="s">
        <v>200</v>
      </c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D8lg1lZd54+cmPZ996qqmmP2Gy9ef/NRZzc4nNzzeBc/554WrUPCPND+KpP70wbELozxr5iKgBrJ0gC5kWoZtA==" saltValue="0wYsVUZRuVO4fZJ50kSyZw==" spinCount="100000" sheet="1"/>
  <mergeCells count="16">
    <mergeCell ref="C28:G28"/>
    <mergeCell ref="C31:G31"/>
    <mergeCell ref="C34:G34"/>
    <mergeCell ref="C37:G37"/>
    <mergeCell ref="C14:G14"/>
    <mergeCell ref="C17:G17"/>
    <mergeCell ref="C19:G19"/>
    <mergeCell ref="C21:G21"/>
    <mergeCell ref="C23:G23"/>
    <mergeCell ref="C26:G26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80" customWidth="1"/>
    <col min="3" max="3" width="63.28515625" style="18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00" t="s">
        <v>136</v>
      </c>
      <c r="B1" s="200"/>
      <c r="C1" s="200"/>
      <c r="D1" s="200"/>
      <c r="E1" s="200"/>
      <c r="F1" s="200"/>
      <c r="G1" s="200"/>
      <c r="AG1" t="s">
        <v>137</v>
      </c>
    </row>
    <row r="2" spans="1:60" ht="24.95" customHeight="1" x14ac:dyDescent="0.2">
      <c r="A2" s="201" t="s">
        <v>7</v>
      </c>
      <c r="B2" s="49" t="s">
        <v>43</v>
      </c>
      <c r="C2" s="204" t="s">
        <v>44</v>
      </c>
      <c r="D2" s="202"/>
      <c r="E2" s="202"/>
      <c r="F2" s="202"/>
      <c r="G2" s="203"/>
      <c r="AG2" t="s">
        <v>138</v>
      </c>
    </row>
    <row r="3" spans="1:60" ht="24.95" customHeight="1" x14ac:dyDescent="0.2">
      <c r="A3" s="201" t="s">
        <v>8</v>
      </c>
      <c r="B3" s="49" t="s">
        <v>52</v>
      </c>
      <c r="C3" s="204" t="s">
        <v>53</v>
      </c>
      <c r="D3" s="202"/>
      <c r="E3" s="202"/>
      <c r="F3" s="202"/>
      <c r="G3" s="203"/>
      <c r="AC3" s="180" t="s">
        <v>138</v>
      </c>
      <c r="AG3" t="s">
        <v>139</v>
      </c>
    </row>
    <row r="4" spans="1:60" ht="24.95" customHeight="1" x14ac:dyDescent="0.2">
      <c r="A4" s="205" t="s">
        <v>9</v>
      </c>
      <c r="B4" s="206" t="s">
        <v>54</v>
      </c>
      <c r="C4" s="207" t="s">
        <v>28</v>
      </c>
      <c r="D4" s="208"/>
      <c r="E4" s="208"/>
      <c r="F4" s="208"/>
      <c r="G4" s="209"/>
      <c r="AG4" t="s">
        <v>140</v>
      </c>
    </row>
    <row r="5" spans="1:60" x14ac:dyDescent="0.2">
      <c r="D5" s="10"/>
    </row>
    <row r="6" spans="1:60" ht="38.25" x14ac:dyDescent="0.2">
      <c r="A6" s="211" t="s">
        <v>141</v>
      </c>
      <c r="B6" s="213" t="s">
        <v>142</v>
      </c>
      <c r="C6" s="213" t="s">
        <v>143</v>
      </c>
      <c r="D6" s="212" t="s">
        <v>144</v>
      </c>
      <c r="E6" s="211" t="s">
        <v>145</v>
      </c>
      <c r="F6" s="210" t="s">
        <v>146</v>
      </c>
      <c r="G6" s="211" t="s">
        <v>29</v>
      </c>
      <c r="H6" s="214" t="s">
        <v>30</v>
      </c>
      <c r="I6" s="214" t="s">
        <v>147</v>
      </c>
      <c r="J6" s="214" t="s">
        <v>31</v>
      </c>
      <c r="K6" s="214" t="s">
        <v>148</v>
      </c>
      <c r="L6" s="214" t="s">
        <v>149</v>
      </c>
      <c r="M6" s="214" t="s">
        <v>150</v>
      </c>
      <c r="N6" s="214" t="s">
        <v>151</v>
      </c>
      <c r="O6" s="214" t="s">
        <v>152</v>
      </c>
      <c r="P6" s="214" t="s">
        <v>153</v>
      </c>
      <c r="Q6" s="214" t="s">
        <v>154</v>
      </c>
      <c r="R6" s="214" t="s">
        <v>155</v>
      </c>
      <c r="S6" s="214" t="s">
        <v>156</v>
      </c>
      <c r="T6" s="214" t="s">
        <v>157</v>
      </c>
      <c r="U6" s="214" t="s">
        <v>158</v>
      </c>
      <c r="V6" s="214" t="s">
        <v>159</v>
      </c>
      <c r="W6" s="214" t="s">
        <v>160</v>
      </c>
      <c r="X6" s="214" t="s">
        <v>161</v>
      </c>
    </row>
    <row r="7" spans="1:60" hidden="1" x14ac:dyDescent="0.2">
      <c r="A7" s="3"/>
      <c r="B7" s="4"/>
      <c r="C7" s="4"/>
      <c r="D7" s="6"/>
      <c r="E7" s="216"/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7"/>
      <c r="R7" s="217"/>
      <c r="S7" s="217"/>
      <c r="T7" s="217"/>
      <c r="U7" s="217"/>
      <c r="V7" s="217"/>
      <c r="W7" s="217"/>
      <c r="X7" s="217"/>
    </row>
    <row r="8" spans="1:60" x14ac:dyDescent="0.2">
      <c r="A8" s="231" t="s">
        <v>162</v>
      </c>
      <c r="B8" s="232" t="s">
        <v>91</v>
      </c>
      <c r="C8" s="248" t="s">
        <v>71</v>
      </c>
      <c r="D8" s="233"/>
      <c r="E8" s="234"/>
      <c r="F8" s="235"/>
      <c r="G8" s="235">
        <f>SUMIF(AG9:AG30,"&lt;&gt;NOR",G9:G30)</f>
        <v>0</v>
      </c>
      <c r="H8" s="235"/>
      <c r="I8" s="235">
        <f>SUM(I9:I30)</f>
        <v>0</v>
      </c>
      <c r="J8" s="235"/>
      <c r="K8" s="235">
        <f>SUM(K9:K30)</f>
        <v>0</v>
      </c>
      <c r="L8" s="235"/>
      <c r="M8" s="235">
        <f>SUM(M9:M30)</f>
        <v>0</v>
      </c>
      <c r="N8" s="235"/>
      <c r="O8" s="235">
        <f>SUM(O9:O30)</f>
        <v>0</v>
      </c>
      <c r="P8" s="235"/>
      <c r="Q8" s="235">
        <f>SUM(Q9:Q30)</f>
        <v>0</v>
      </c>
      <c r="R8" s="235"/>
      <c r="S8" s="235"/>
      <c r="T8" s="236"/>
      <c r="U8" s="230"/>
      <c r="V8" s="230">
        <f>SUM(V9:V30)</f>
        <v>0</v>
      </c>
      <c r="W8" s="230"/>
      <c r="X8" s="230"/>
      <c r="AG8" t="s">
        <v>163</v>
      </c>
    </row>
    <row r="9" spans="1:60" outlineLevel="1" x14ac:dyDescent="0.2">
      <c r="A9" s="237">
        <v>1</v>
      </c>
      <c r="B9" s="238" t="s">
        <v>201</v>
      </c>
      <c r="C9" s="249" t="s">
        <v>202</v>
      </c>
      <c r="D9" s="239" t="s">
        <v>166</v>
      </c>
      <c r="E9" s="240">
        <v>1</v>
      </c>
      <c r="F9" s="241"/>
      <c r="G9" s="242">
        <f>ROUND(E9*F9,2)</f>
        <v>0</v>
      </c>
      <c r="H9" s="241"/>
      <c r="I9" s="242">
        <f>ROUND(E9*H9,2)</f>
        <v>0</v>
      </c>
      <c r="J9" s="241"/>
      <c r="K9" s="242">
        <f>ROUND(E9*J9,2)</f>
        <v>0</v>
      </c>
      <c r="L9" s="242">
        <v>21</v>
      </c>
      <c r="M9" s="242">
        <f>G9*(1+L9/100)</f>
        <v>0</v>
      </c>
      <c r="N9" s="242">
        <v>0</v>
      </c>
      <c r="O9" s="242">
        <f>ROUND(E9*N9,2)</f>
        <v>0</v>
      </c>
      <c r="P9" s="242">
        <v>0</v>
      </c>
      <c r="Q9" s="242">
        <f>ROUND(E9*P9,2)</f>
        <v>0</v>
      </c>
      <c r="R9" s="242"/>
      <c r="S9" s="242" t="s">
        <v>189</v>
      </c>
      <c r="T9" s="243" t="s">
        <v>168</v>
      </c>
      <c r="U9" s="224">
        <v>0</v>
      </c>
      <c r="V9" s="224">
        <f>ROUND(E9*U9,2)</f>
        <v>0</v>
      </c>
      <c r="W9" s="224"/>
      <c r="X9" s="224" t="s">
        <v>190</v>
      </c>
      <c r="Y9" s="215"/>
      <c r="Z9" s="215"/>
      <c r="AA9" s="215"/>
      <c r="AB9" s="215"/>
      <c r="AC9" s="215"/>
      <c r="AD9" s="215"/>
      <c r="AE9" s="215"/>
      <c r="AF9" s="215"/>
      <c r="AG9" s="215" t="s">
        <v>191</v>
      </c>
      <c r="AH9" s="215"/>
      <c r="AI9" s="215"/>
      <c r="AJ9" s="215"/>
      <c r="AK9" s="215"/>
      <c r="AL9" s="215"/>
      <c r="AM9" s="215"/>
      <c r="AN9" s="215"/>
      <c r="AO9" s="215"/>
      <c r="AP9" s="215"/>
      <c r="AQ9" s="215"/>
      <c r="AR9" s="215"/>
      <c r="AS9" s="215"/>
      <c r="AT9" s="215"/>
      <c r="AU9" s="215"/>
      <c r="AV9" s="215"/>
      <c r="AW9" s="215"/>
      <c r="AX9" s="215"/>
      <c r="AY9" s="215"/>
      <c r="AZ9" s="215"/>
      <c r="BA9" s="215"/>
      <c r="BB9" s="215"/>
      <c r="BC9" s="215"/>
      <c r="BD9" s="215"/>
      <c r="BE9" s="215"/>
      <c r="BF9" s="215"/>
      <c r="BG9" s="215"/>
      <c r="BH9" s="215"/>
    </row>
    <row r="10" spans="1:60" outlineLevel="1" x14ac:dyDescent="0.2">
      <c r="A10" s="222"/>
      <c r="B10" s="223"/>
      <c r="C10" s="250" t="s">
        <v>203</v>
      </c>
      <c r="D10" s="245"/>
      <c r="E10" s="245"/>
      <c r="F10" s="245"/>
      <c r="G10" s="245"/>
      <c r="H10" s="224"/>
      <c r="I10" s="224"/>
      <c r="J10" s="224"/>
      <c r="K10" s="224"/>
      <c r="L10" s="224"/>
      <c r="M10" s="224"/>
      <c r="N10" s="224"/>
      <c r="O10" s="224"/>
      <c r="P10" s="224"/>
      <c r="Q10" s="224"/>
      <c r="R10" s="224"/>
      <c r="S10" s="224"/>
      <c r="T10" s="224"/>
      <c r="U10" s="224"/>
      <c r="V10" s="224"/>
      <c r="W10" s="224"/>
      <c r="X10" s="224"/>
      <c r="Y10" s="215"/>
      <c r="Z10" s="215"/>
      <c r="AA10" s="215"/>
      <c r="AB10" s="215"/>
      <c r="AC10" s="215"/>
      <c r="AD10" s="215"/>
      <c r="AE10" s="215"/>
      <c r="AF10" s="215"/>
      <c r="AG10" s="215" t="s">
        <v>172</v>
      </c>
      <c r="AH10" s="215"/>
      <c r="AI10" s="215"/>
      <c r="AJ10" s="215"/>
      <c r="AK10" s="215"/>
      <c r="AL10" s="215"/>
      <c r="AM10" s="215"/>
      <c r="AN10" s="215"/>
      <c r="AO10" s="215"/>
      <c r="AP10" s="215"/>
      <c r="AQ10" s="215"/>
      <c r="AR10" s="215"/>
      <c r="AS10" s="215"/>
      <c r="AT10" s="215"/>
      <c r="AU10" s="215"/>
      <c r="AV10" s="215"/>
      <c r="AW10" s="215"/>
      <c r="AX10" s="215"/>
      <c r="AY10" s="215"/>
      <c r="AZ10" s="215"/>
      <c r="BA10" s="215"/>
      <c r="BB10" s="215"/>
      <c r="BC10" s="215"/>
      <c r="BD10" s="215"/>
      <c r="BE10" s="215"/>
      <c r="BF10" s="215"/>
      <c r="BG10" s="215"/>
      <c r="BH10" s="215"/>
    </row>
    <row r="11" spans="1:60" outlineLevel="1" x14ac:dyDescent="0.2">
      <c r="A11" s="222"/>
      <c r="B11" s="223"/>
      <c r="C11" s="251" t="s">
        <v>173</v>
      </c>
      <c r="D11" s="225"/>
      <c r="E11" s="226"/>
      <c r="F11" s="227"/>
      <c r="G11" s="227"/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224"/>
      <c r="W11" s="224"/>
      <c r="X11" s="224"/>
      <c r="Y11" s="215"/>
      <c r="Z11" s="215"/>
      <c r="AA11" s="215"/>
      <c r="AB11" s="215"/>
      <c r="AC11" s="215"/>
      <c r="AD11" s="215"/>
      <c r="AE11" s="215"/>
      <c r="AF11" s="215"/>
      <c r="AG11" s="215" t="s">
        <v>172</v>
      </c>
      <c r="AH11" s="215"/>
      <c r="AI11" s="215"/>
      <c r="AJ11" s="215"/>
      <c r="AK11" s="215"/>
      <c r="AL11" s="215"/>
      <c r="AM11" s="215"/>
      <c r="AN11" s="215"/>
      <c r="AO11" s="215"/>
      <c r="AP11" s="215"/>
      <c r="AQ11" s="215"/>
      <c r="AR11" s="215"/>
      <c r="AS11" s="215"/>
      <c r="AT11" s="215"/>
      <c r="AU11" s="215"/>
      <c r="AV11" s="215"/>
      <c r="AW11" s="215"/>
      <c r="AX11" s="215"/>
      <c r="AY11" s="215"/>
      <c r="AZ11" s="215"/>
      <c r="BA11" s="215"/>
      <c r="BB11" s="215"/>
      <c r="BC11" s="215"/>
      <c r="BD11" s="215"/>
      <c r="BE11" s="215"/>
      <c r="BF11" s="215"/>
      <c r="BG11" s="215"/>
      <c r="BH11" s="215"/>
    </row>
    <row r="12" spans="1:60" outlineLevel="1" x14ac:dyDescent="0.2">
      <c r="A12" s="222"/>
      <c r="B12" s="223"/>
      <c r="C12" s="252" t="s">
        <v>204</v>
      </c>
      <c r="D12" s="246"/>
      <c r="E12" s="246"/>
      <c r="F12" s="246"/>
      <c r="G12" s="246"/>
      <c r="H12" s="224"/>
      <c r="I12" s="224"/>
      <c r="J12" s="224"/>
      <c r="K12" s="224"/>
      <c r="L12" s="224"/>
      <c r="M12" s="224"/>
      <c r="N12" s="224"/>
      <c r="O12" s="224"/>
      <c r="P12" s="224"/>
      <c r="Q12" s="224"/>
      <c r="R12" s="224"/>
      <c r="S12" s="224"/>
      <c r="T12" s="224"/>
      <c r="U12" s="224"/>
      <c r="V12" s="224"/>
      <c r="W12" s="224"/>
      <c r="X12" s="224"/>
      <c r="Y12" s="215"/>
      <c r="Z12" s="215"/>
      <c r="AA12" s="215"/>
      <c r="AB12" s="215"/>
      <c r="AC12" s="215"/>
      <c r="AD12" s="215"/>
      <c r="AE12" s="215"/>
      <c r="AF12" s="215"/>
      <c r="AG12" s="215" t="s">
        <v>172</v>
      </c>
      <c r="AH12" s="215"/>
      <c r="AI12" s="215"/>
      <c r="AJ12" s="215"/>
      <c r="AK12" s="215"/>
      <c r="AL12" s="215"/>
      <c r="AM12" s="215"/>
      <c r="AN12" s="215"/>
      <c r="AO12" s="215"/>
      <c r="AP12" s="215"/>
      <c r="AQ12" s="215"/>
      <c r="AR12" s="215"/>
      <c r="AS12" s="215"/>
      <c r="AT12" s="215"/>
      <c r="AU12" s="215"/>
      <c r="AV12" s="215"/>
      <c r="AW12" s="215"/>
      <c r="AX12" s="215"/>
      <c r="AY12" s="215"/>
      <c r="AZ12" s="215"/>
      <c r="BA12" s="215"/>
      <c r="BB12" s="215"/>
      <c r="BC12" s="215"/>
      <c r="BD12" s="215"/>
      <c r="BE12" s="215"/>
      <c r="BF12" s="215"/>
      <c r="BG12" s="215"/>
      <c r="BH12" s="215"/>
    </row>
    <row r="13" spans="1:60" outlineLevel="1" x14ac:dyDescent="0.2">
      <c r="A13" s="237">
        <v>2</v>
      </c>
      <c r="B13" s="238" t="s">
        <v>205</v>
      </c>
      <c r="C13" s="249" t="s">
        <v>206</v>
      </c>
      <c r="D13" s="239" t="s">
        <v>166</v>
      </c>
      <c r="E13" s="240">
        <v>1</v>
      </c>
      <c r="F13" s="241"/>
      <c r="G13" s="242">
        <f>ROUND(E13*F13,2)</f>
        <v>0</v>
      </c>
      <c r="H13" s="241"/>
      <c r="I13" s="242">
        <f>ROUND(E13*H13,2)</f>
        <v>0</v>
      </c>
      <c r="J13" s="241"/>
      <c r="K13" s="242">
        <f>ROUND(E13*J13,2)</f>
        <v>0</v>
      </c>
      <c r="L13" s="242">
        <v>21</v>
      </c>
      <c r="M13" s="242">
        <f>G13*(1+L13/100)</f>
        <v>0</v>
      </c>
      <c r="N13" s="242">
        <v>0</v>
      </c>
      <c r="O13" s="242">
        <f>ROUND(E13*N13,2)</f>
        <v>0</v>
      </c>
      <c r="P13" s="242">
        <v>0</v>
      </c>
      <c r="Q13" s="242">
        <f>ROUND(E13*P13,2)</f>
        <v>0</v>
      </c>
      <c r="R13" s="242"/>
      <c r="S13" s="242" t="s">
        <v>189</v>
      </c>
      <c r="T13" s="243" t="s">
        <v>168</v>
      </c>
      <c r="U13" s="224">
        <v>0</v>
      </c>
      <c r="V13" s="224">
        <f>ROUND(E13*U13,2)</f>
        <v>0</v>
      </c>
      <c r="W13" s="224"/>
      <c r="X13" s="224" t="s">
        <v>190</v>
      </c>
      <c r="Y13" s="215"/>
      <c r="Z13" s="215"/>
      <c r="AA13" s="215"/>
      <c r="AB13" s="215"/>
      <c r="AC13" s="215"/>
      <c r="AD13" s="215"/>
      <c r="AE13" s="215"/>
      <c r="AF13" s="215"/>
      <c r="AG13" s="215" t="s">
        <v>191</v>
      </c>
      <c r="AH13" s="215"/>
      <c r="AI13" s="215"/>
      <c r="AJ13" s="215"/>
      <c r="AK13" s="215"/>
      <c r="AL13" s="215"/>
      <c r="AM13" s="215"/>
      <c r="AN13" s="215"/>
      <c r="AO13" s="215"/>
      <c r="AP13" s="215"/>
      <c r="AQ13" s="215"/>
      <c r="AR13" s="215"/>
      <c r="AS13" s="215"/>
      <c r="AT13" s="215"/>
      <c r="AU13" s="215"/>
      <c r="AV13" s="215"/>
      <c r="AW13" s="215"/>
      <c r="AX13" s="215"/>
      <c r="AY13" s="215"/>
      <c r="AZ13" s="215"/>
      <c r="BA13" s="215"/>
      <c r="BB13" s="215"/>
      <c r="BC13" s="215"/>
      <c r="BD13" s="215"/>
      <c r="BE13" s="215"/>
      <c r="BF13" s="215"/>
      <c r="BG13" s="215"/>
      <c r="BH13" s="215"/>
    </row>
    <row r="14" spans="1:60" ht="22.5" outlineLevel="1" x14ac:dyDescent="0.2">
      <c r="A14" s="222"/>
      <c r="B14" s="223"/>
      <c r="C14" s="250" t="s">
        <v>207</v>
      </c>
      <c r="D14" s="245"/>
      <c r="E14" s="245"/>
      <c r="F14" s="245"/>
      <c r="G14" s="245"/>
      <c r="H14" s="224"/>
      <c r="I14" s="224"/>
      <c r="J14" s="224"/>
      <c r="K14" s="224"/>
      <c r="L14" s="224"/>
      <c r="M14" s="224"/>
      <c r="N14" s="224"/>
      <c r="O14" s="224"/>
      <c r="P14" s="224"/>
      <c r="Q14" s="224"/>
      <c r="R14" s="224"/>
      <c r="S14" s="224"/>
      <c r="T14" s="224"/>
      <c r="U14" s="224"/>
      <c r="V14" s="224"/>
      <c r="W14" s="224"/>
      <c r="X14" s="224"/>
      <c r="Y14" s="215"/>
      <c r="Z14" s="215"/>
      <c r="AA14" s="215"/>
      <c r="AB14" s="215"/>
      <c r="AC14" s="215"/>
      <c r="AD14" s="215"/>
      <c r="AE14" s="215"/>
      <c r="AF14" s="215"/>
      <c r="AG14" s="215" t="s">
        <v>172</v>
      </c>
      <c r="AH14" s="215"/>
      <c r="AI14" s="215"/>
      <c r="AJ14" s="215"/>
      <c r="AK14" s="215"/>
      <c r="AL14" s="215"/>
      <c r="AM14" s="215"/>
      <c r="AN14" s="215"/>
      <c r="AO14" s="215"/>
      <c r="AP14" s="215"/>
      <c r="AQ14" s="215"/>
      <c r="AR14" s="215"/>
      <c r="AS14" s="215"/>
      <c r="AT14" s="215"/>
      <c r="AU14" s="215"/>
      <c r="AV14" s="215"/>
      <c r="AW14" s="215"/>
      <c r="AX14" s="215"/>
      <c r="AY14" s="215"/>
      <c r="AZ14" s="215"/>
      <c r="BA14" s="244" t="str">
        <f>C14</f>
        <v>- kompletní dokladová část dle SoD (revize, atesty, certifikáty, prohlášení o shodě) pro předání a převzetí dokončeného díla a pro zajištění kolaudačního souhlasu</v>
      </c>
      <c r="BB14" s="215"/>
      <c r="BC14" s="215"/>
      <c r="BD14" s="215"/>
      <c r="BE14" s="215"/>
      <c r="BF14" s="215"/>
      <c r="BG14" s="215"/>
      <c r="BH14" s="215"/>
    </row>
    <row r="15" spans="1:60" outlineLevel="1" x14ac:dyDescent="0.2">
      <c r="A15" s="222"/>
      <c r="B15" s="223"/>
      <c r="C15" s="251" t="s">
        <v>173</v>
      </c>
      <c r="D15" s="225"/>
      <c r="E15" s="226"/>
      <c r="F15" s="227"/>
      <c r="G15" s="227"/>
      <c r="H15" s="224"/>
      <c r="I15" s="224"/>
      <c r="J15" s="224"/>
      <c r="K15" s="224"/>
      <c r="L15" s="224"/>
      <c r="M15" s="224"/>
      <c r="N15" s="224"/>
      <c r="O15" s="224"/>
      <c r="P15" s="224"/>
      <c r="Q15" s="224"/>
      <c r="R15" s="224"/>
      <c r="S15" s="224"/>
      <c r="T15" s="224"/>
      <c r="U15" s="224"/>
      <c r="V15" s="224"/>
      <c r="W15" s="224"/>
      <c r="X15" s="224"/>
      <c r="Y15" s="215"/>
      <c r="Z15" s="215"/>
      <c r="AA15" s="215"/>
      <c r="AB15" s="215"/>
      <c r="AC15" s="215"/>
      <c r="AD15" s="215"/>
      <c r="AE15" s="215"/>
      <c r="AF15" s="215"/>
      <c r="AG15" s="215" t="s">
        <v>172</v>
      </c>
      <c r="AH15" s="215"/>
      <c r="AI15" s="215"/>
      <c r="AJ15" s="215"/>
      <c r="AK15" s="215"/>
      <c r="AL15" s="215"/>
      <c r="AM15" s="215"/>
      <c r="AN15" s="215"/>
      <c r="AO15" s="215"/>
      <c r="AP15" s="215"/>
      <c r="AQ15" s="215"/>
      <c r="AR15" s="215"/>
      <c r="AS15" s="215"/>
      <c r="AT15" s="215"/>
      <c r="AU15" s="215"/>
      <c r="AV15" s="215"/>
      <c r="AW15" s="215"/>
      <c r="AX15" s="215"/>
      <c r="AY15" s="215"/>
      <c r="AZ15" s="215"/>
      <c r="BA15" s="215"/>
      <c r="BB15" s="215"/>
      <c r="BC15" s="215"/>
      <c r="BD15" s="215"/>
      <c r="BE15" s="215"/>
      <c r="BF15" s="215"/>
      <c r="BG15" s="215"/>
      <c r="BH15" s="215"/>
    </row>
    <row r="16" spans="1:60" ht="22.5" outlineLevel="1" x14ac:dyDescent="0.2">
      <c r="A16" s="222"/>
      <c r="B16" s="223"/>
      <c r="C16" s="252" t="s">
        <v>208</v>
      </c>
      <c r="D16" s="246"/>
      <c r="E16" s="246"/>
      <c r="F16" s="246"/>
      <c r="G16" s="246"/>
      <c r="H16" s="224"/>
      <c r="I16" s="224"/>
      <c r="J16" s="224"/>
      <c r="K16" s="224"/>
      <c r="L16" s="224"/>
      <c r="M16" s="224"/>
      <c r="N16" s="224"/>
      <c r="O16" s="224"/>
      <c r="P16" s="224"/>
      <c r="Q16" s="224"/>
      <c r="R16" s="224"/>
      <c r="S16" s="224"/>
      <c r="T16" s="224"/>
      <c r="U16" s="224"/>
      <c r="V16" s="224"/>
      <c r="W16" s="224"/>
      <c r="X16" s="224"/>
      <c r="Y16" s="215"/>
      <c r="Z16" s="215"/>
      <c r="AA16" s="215"/>
      <c r="AB16" s="215"/>
      <c r="AC16" s="215"/>
      <c r="AD16" s="215"/>
      <c r="AE16" s="215"/>
      <c r="AF16" s="215"/>
      <c r="AG16" s="215" t="s">
        <v>172</v>
      </c>
      <c r="AH16" s="215"/>
      <c r="AI16" s="215"/>
      <c r="AJ16" s="215"/>
      <c r="AK16" s="215"/>
      <c r="AL16" s="215"/>
      <c r="AM16" s="215"/>
      <c r="AN16" s="215"/>
      <c r="AO16" s="215"/>
      <c r="AP16" s="215"/>
      <c r="AQ16" s="215"/>
      <c r="AR16" s="215"/>
      <c r="AS16" s="215"/>
      <c r="AT16" s="215"/>
      <c r="AU16" s="215"/>
      <c r="AV16" s="215"/>
      <c r="AW16" s="215"/>
      <c r="AX16" s="215"/>
      <c r="AY16" s="215"/>
      <c r="AZ16" s="215"/>
      <c r="BA16" s="244" t="str">
        <f>C16</f>
        <v>- náklady zhotovitele, související s prováděním zkoušek a REVIZÍ předepsaných technickými normami a vyjádřeními dotčených orgánů pro řádné provedení a předání díla</v>
      </c>
      <c r="BB16" s="215"/>
      <c r="BC16" s="215"/>
      <c r="BD16" s="215"/>
      <c r="BE16" s="215"/>
      <c r="BF16" s="215"/>
      <c r="BG16" s="215"/>
      <c r="BH16" s="215"/>
    </row>
    <row r="17" spans="1:60" outlineLevel="1" x14ac:dyDescent="0.2">
      <c r="A17" s="222"/>
      <c r="B17" s="223"/>
      <c r="C17" s="251" t="s">
        <v>173</v>
      </c>
      <c r="D17" s="225"/>
      <c r="E17" s="226"/>
      <c r="F17" s="227"/>
      <c r="G17" s="227"/>
      <c r="H17" s="224"/>
      <c r="I17" s="224"/>
      <c r="J17" s="224"/>
      <c r="K17" s="224"/>
      <c r="L17" s="224"/>
      <c r="M17" s="224"/>
      <c r="N17" s="224"/>
      <c r="O17" s="224"/>
      <c r="P17" s="224"/>
      <c r="Q17" s="224"/>
      <c r="R17" s="224"/>
      <c r="S17" s="224"/>
      <c r="T17" s="224"/>
      <c r="U17" s="224"/>
      <c r="V17" s="224"/>
      <c r="W17" s="224"/>
      <c r="X17" s="224"/>
      <c r="Y17" s="215"/>
      <c r="Z17" s="215"/>
      <c r="AA17" s="215"/>
      <c r="AB17" s="215"/>
      <c r="AC17" s="215"/>
      <c r="AD17" s="215"/>
      <c r="AE17" s="215"/>
      <c r="AF17" s="215"/>
      <c r="AG17" s="215" t="s">
        <v>172</v>
      </c>
      <c r="AH17" s="215"/>
      <c r="AI17" s="215"/>
      <c r="AJ17" s="215"/>
      <c r="AK17" s="215"/>
      <c r="AL17" s="215"/>
      <c r="AM17" s="215"/>
      <c r="AN17" s="215"/>
      <c r="AO17" s="215"/>
      <c r="AP17" s="215"/>
      <c r="AQ17" s="215"/>
      <c r="AR17" s="215"/>
      <c r="AS17" s="215"/>
      <c r="AT17" s="215"/>
      <c r="AU17" s="215"/>
      <c r="AV17" s="215"/>
      <c r="AW17" s="215"/>
      <c r="AX17" s="215"/>
      <c r="AY17" s="215"/>
      <c r="AZ17" s="215"/>
      <c r="BA17" s="215"/>
      <c r="BB17" s="215"/>
      <c r="BC17" s="215"/>
      <c r="BD17" s="215"/>
      <c r="BE17" s="215"/>
      <c r="BF17" s="215"/>
      <c r="BG17" s="215"/>
      <c r="BH17" s="215"/>
    </row>
    <row r="18" spans="1:60" outlineLevel="1" x14ac:dyDescent="0.2">
      <c r="A18" s="222"/>
      <c r="B18" s="223"/>
      <c r="C18" s="252" t="s">
        <v>209</v>
      </c>
      <c r="D18" s="246"/>
      <c r="E18" s="246"/>
      <c r="F18" s="246"/>
      <c r="G18" s="246"/>
      <c r="H18" s="224"/>
      <c r="I18" s="224"/>
      <c r="J18" s="224"/>
      <c r="K18" s="224"/>
      <c r="L18" s="224"/>
      <c r="M18" s="224"/>
      <c r="N18" s="224"/>
      <c r="O18" s="224"/>
      <c r="P18" s="224"/>
      <c r="Q18" s="224"/>
      <c r="R18" s="224"/>
      <c r="S18" s="224"/>
      <c r="T18" s="224"/>
      <c r="U18" s="224"/>
      <c r="V18" s="224"/>
      <c r="W18" s="224"/>
      <c r="X18" s="224"/>
      <c r="Y18" s="215"/>
      <c r="Z18" s="215"/>
      <c r="AA18" s="215"/>
      <c r="AB18" s="215"/>
      <c r="AC18" s="215"/>
      <c r="AD18" s="215"/>
      <c r="AE18" s="215"/>
      <c r="AF18" s="215"/>
      <c r="AG18" s="215" t="s">
        <v>172</v>
      </c>
      <c r="AH18" s="215"/>
      <c r="AI18" s="215"/>
      <c r="AJ18" s="215"/>
      <c r="AK18" s="215"/>
      <c r="AL18" s="215"/>
      <c r="AM18" s="215"/>
      <c r="AN18" s="215"/>
      <c r="AO18" s="215"/>
      <c r="AP18" s="215"/>
      <c r="AQ18" s="215"/>
      <c r="AR18" s="215"/>
      <c r="AS18" s="215"/>
      <c r="AT18" s="215"/>
      <c r="AU18" s="215"/>
      <c r="AV18" s="215"/>
      <c r="AW18" s="215"/>
      <c r="AX18" s="215"/>
      <c r="AY18" s="215"/>
      <c r="AZ18" s="215"/>
      <c r="BA18" s="215"/>
      <c r="BB18" s="215"/>
      <c r="BC18" s="215"/>
      <c r="BD18" s="215"/>
      <c r="BE18" s="215"/>
      <c r="BF18" s="215"/>
      <c r="BG18" s="215"/>
      <c r="BH18" s="215"/>
    </row>
    <row r="19" spans="1:60" outlineLevel="1" x14ac:dyDescent="0.2">
      <c r="A19" s="222"/>
      <c r="B19" s="223"/>
      <c r="C19" s="252" t="s">
        <v>210</v>
      </c>
      <c r="D19" s="246"/>
      <c r="E19" s="246"/>
      <c r="F19" s="246"/>
      <c r="G19" s="246"/>
      <c r="H19" s="224"/>
      <c r="I19" s="224"/>
      <c r="J19" s="224"/>
      <c r="K19" s="224"/>
      <c r="L19" s="224"/>
      <c r="M19" s="224"/>
      <c r="N19" s="224"/>
      <c r="O19" s="224"/>
      <c r="P19" s="224"/>
      <c r="Q19" s="224"/>
      <c r="R19" s="224"/>
      <c r="S19" s="224"/>
      <c r="T19" s="224"/>
      <c r="U19" s="224"/>
      <c r="V19" s="224"/>
      <c r="W19" s="224"/>
      <c r="X19" s="224"/>
      <c r="Y19" s="215"/>
      <c r="Z19" s="215"/>
      <c r="AA19" s="215"/>
      <c r="AB19" s="215"/>
      <c r="AC19" s="215"/>
      <c r="AD19" s="215"/>
      <c r="AE19" s="215"/>
      <c r="AF19" s="215"/>
      <c r="AG19" s="215" t="s">
        <v>172</v>
      </c>
      <c r="AH19" s="215"/>
      <c r="AI19" s="215"/>
      <c r="AJ19" s="215"/>
      <c r="AK19" s="215"/>
      <c r="AL19" s="215"/>
      <c r="AM19" s="215"/>
      <c r="AN19" s="215"/>
      <c r="AO19" s="215"/>
      <c r="AP19" s="215"/>
      <c r="AQ19" s="215"/>
      <c r="AR19" s="215"/>
      <c r="AS19" s="215"/>
      <c r="AT19" s="215"/>
      <c r="AU19" s="215"/>
      <c r="AV19" s="215"/>
      <c r="AW19" s="215"/>
      <c r="AX19" s="215"/>
      <c r="AY19" s="215"/>
      <c r="AZ19" s="215"/>
      <c r="BA19" s="215"/>
      <c r="BB19" s="215"/>
      <c r="BC19" s="215"/>
      <c r="BD19" s="215"/>
      <c r="BE19" s="215"/>
      <c r="BF19" s="215"/>
      <c r="BG19" s="215"/>
      <c r="BH19" s="215"/>
    </row>
    <row r="20" spans="1:60" outlineLevel="1" x14ac:dyDescent="0.2">
      <c r="A20" s="222"/>
      <c r="B20" s="223"/>
      <c r="C20" s="251" t="s">
        <v>173</v>
      </c>
      <c r="D20" s="225"/>
      <c r="E20" s="226"/>
      <c r="F20" s="227"/>
      <c r="G20" s="227"/>
      <c r="H20" s="224"/>
      <c r="I20" s="224"/>
      <c r="J20" s="224"/>
      <c r="K20" s="224"/>
      <c r="L20" s="224"/>
      <c r="M20" s="224"/>
      <c r="N20" s="224"/>
      <c r="O20" s="224"/>
      <c r="P20" s="224"/>
      <c r="Q20" s="224"/>
      <c r="R20" s="224"/>
      <c r="S20" s="224"/>
      <c r="T20" s="224"/>
      <c r="U20" s="224"/>
      <c r="V20" s="224"/>
      <c r="W20" s="224"/>
      <c r="X20" s="224"/>
      <c r="Y20" s="215"/>
      <c r="Z20" s="215"/>
      <c r="AA20" s="215"/>
      <c r="AB20" s="215"/>
      <c r="AC20" s="215"/>
      <c r="AD20" s="215"/>
      <c r="AE20" s="215"/>
      <c r="AF20" s="215"/>
      <c r="AG20" s="215" t="s">
        <v>172</v>
      </c>
      <c r="AH20" s="215"/>
      <c r="AI20" s="215"/>
      <c r="AJ20" s="215"/>
      <c r="AK20" s="215"/>
      <c r="AL20" s="215"/>
      <c r="AM20" s="215"/>
      <c r="AN20" s="215"/>
      <c r="AO20" s="215"/>
      <c r="AP20" s="215"/>
      <c r="AQ20" s="215"/>
      <c r="AR20" s="215"/>
      <c r="AS20" s="215"/>
      <c r="AT20" s="215"/>
      <c r="AU20" s="215"/>
      <c r="AV20" s="215"/>
      <c r="AW20" s="215"/>
      <c r="AX20" s="215"/>
      <c r="AY20" s="215"/>
      <c r="AZ20" s="215"/>
      <c r="BA20" s="215"/>
      <c r="BB20" s="215"/>
      <c r="BC20" s="215"/>
      <c r="BD20" s="215"/>
      <c r="BE20" s="215"/>
      <c r="BF20" s="215"/>
      <c r="BG20" s="215"/>
      <c r="BH20" s="215"/>
    </row>
    <row r="21" spans="1:60" outlineLevel="1" x14ac:dyDescent="0.2">
      <c r="A21" s="222"/>
      <c r="B21" s="223"/>
      <c r="C21" s="252" t="s">
        <v>211</v>
      </c>
      <c r="D21" s="246"/>
      <c r="E21" s="246"/>
      <c r="F21" s="246"/>
      <c r="G21" s="246"/>
      <c r="H21" s="224"/>
      <c r="I21" s="224"/>
      <c r="J21" s="224"/>
      <c r="K21" s="224"/>
      <c r="L21" s="224"/>
      <c r="M21" s="224"/>
      <c r="N21" s="224"/>
      <c r="O21" s="224"/>
      <c r="P21" s="224"/>
      <c r="Q21" s="224"/>
      <c r="R21" s="224"/>
      <c r="S21" s="224"/>
      <c r="T21" s="224"/>
      <c r="U21" s="224"/>
      <c r="V21" s="224"/>
      <c r="W21" s="224"/>
      <c r="X21" s="224"/>
      <c r="Y21" s="215"/>
      <c r="Z21" s="215"/>
      <c r="AA21" s="215"/>
      <c r="AB21" s="215"/>
      <c r="AC21" s="215"/>
      <c r="AD21" s="215"/>
      <c r="AE21" s="215"/>
      <c r="AF21" s="215"/>
      <c r="AG21" s="215" t="s">
        <v>172</v>
      </c>
      <c r="AH21" s="215"/>
      <c r="AI21" s="215"/>
      <c r="AJ21" s="215"/>
      <c r="AK21" s="215"/>
      <c r="AL21" s="215"/>
      <c r="AM21" s="215"/>
      <c r="AN21" s="215"/>
      <c r="AO21" s="215"/>
      <c r="AP21" s="215"/>
      <c r="AQ21" s="215"/>
      <c r="AR21" s="215"/>
      <c r="AS21" s="215"/>
      <c r="AT21" s="215"/>
      <c r="AU21" s="215"/>
      <c r="AV21" s="215"/>
      <c r="AW21" s="215"/>
      <c r="AX21" s="215"/>
      <c r="AY21" s="215"/>
      <c r="AZ21" s="215"/>
      <c r="BA21" s="215"/>
      <c r="BB21" s="215"/>
      <c r="BC21" s="215"/>
      <c r="BD21" s="215"/>
      <c r="BE21" s="215"/>
      <c r="BF21" s="215"/>
      <c r="BG21" s="215"/>
      <c r="BH21" s="215"/>
    </row>
    <row r="22" spans="1:60" outlineLevel="1" x14ac:dyDescent="0.2">
      <c r="A22" s="222"/>
      <c r="B22" s="223"/>
      <c r="C22" s="251" t="s">
        <v>173</v>
      </c>
      <c r="D22" s="225"/>
      <c r="E22" s="226"/>
      <c r="F22" s="227"/>
      <c r="G22" s="227"/>
      <c r="H22" s="224"/>
      <c r="I22" s="224"/>
      <c r="J22" s="224"/>
      <c r="K22" s="224"/>
      <c r="L22" s="224"/>
      <c r="M22" s="224"/>
      <c r="N22" s="224"/>
      <c r="O22" s="224"/>
      <c r="P22" s="224"/>
      <c r="Q22" s="224"/>
      <c r="R22" s="224"/>
      <c r="S22" s="224"/>
      <c r="T22" s="224"/>
      <c r="U22" s="224"/>
      <c r="V22" s="224"/>
      <c r="W22" s="224"/>
      <c r="X22" s="224"/>
      <c r="Y22" s="215"/>
      <c r="Z22" s="215"/>
      <c r="AA22" s="215"/>
      <c r="AB22" s="215"/>
      <c r="AC22" s="215"/>
      <c r="AD22" s="215"/>
      <c r="AE22" s="215"/>
      <c r="AF22" s="215"/>
      <c r="AG22" s="215" t="s">
        <v>172</v>
      </c>
      <c r="AH22" s="215"/>
      <c r="AI22" s="215"/>
      <c r="AJ22" s="215"/>
      <c r="AK22" s="215"/>
      <c r="AL22" s="215"/>
      <c r="AM22" s="215"/>
      <c r="AN22" s="215"/>
      <c r="AO22" s="215"/>
      <c r="AP22" s="215"/>
      <c r="AQ22" s="215"/>
      <c r="AR22" s="215"/>
      <c r="AS22" s="215"/>
      <c r="AT22" s="215"/>
      <c r="AU22" s="215"/>
      <c r="AV22" s="215"/>
      <c r="AW22" s="215"/>
      <c r="AX22" s="215"/>
      <c r="AY22" s="215"/>
      <c r="AZ22" s="215"/>
      <c r="BA22" s="215"/>
      <c r="BB22" s="215"/>
      <c r="BC22" s="215"/>
      <c r="BD22" s="215"/>
      <c r="BE22" s="215"/>
      <c r="BF22" s="215"/>
      <c r="BG22" s="215"/>
      <c r="BH22" s="215"/>
    </row>
    <row r="23" spans="1:60" outlineLevel="1" x14ac:dyDescent="0.2">
      <c r="A23" s="222"/>
      <c r="B23" s="223"/>
      <c r="C23" s="252" t="s">
        <v>212</v>
      </c>
      <c r="D23" s="246"/>
      <c r="E23" s="246"/>
      <c r="F23" s="246"/>
      <c r="G23" s="246"/>
      <c r="H23" s="224"/>
      <c r="I23" s="224"/>
      <c r="J23" s="224"/>
      <c r="K23" s="224"/>
      <c r="L23" s="224"/>
      <c r="M23" s="224"/>
      <c r="N23" s="224"/>
      <c r="O23" s="224"/>
      <c r="P23" s="224"/>
      <c r="Q23" s="224"/>
      <c r="R23" s="224"/>
      <c r="S23" s="224"/>
      <c r="T23" s="224"/>
      <c r="U23" s="224"/>
      <c r="V23" s="224"/>
      <c r="W23" s="224"/>
      <c r="X23" s="224"/>
      <c r="Y23" s="215"/>
      <c r="Z23" s="215"/>
      <c r="AA23" s="215"/>
      <c r="AB23" s="215"/>
      <c r="AC23" s="215"/>
      <c r="AD23" s="215"/>
      <c r="AE23" s="215"/>
      <c r="AF23" s="215"/>
      <c r="AG23" s="215" t="s">
        <v>172</v>
      </c>
      <c r="AH23" s="215"/>
      <c r="AI23" s="215"/>
      <c r="AJ23" s="215"/>
      <c r="AK23" s="215"/>
      <c r="AL23" s="215"/>
      <c r="AM23" s="215"/>
      <c r="AN23" s="215"/>
      <c r="AO23" s="215"/>
      <c r="AP23" s="215"/>
      <c r="AQ23" s="215"/>
      <c r="AR23" s="215"/>
      <c r="AS23" s="215"/>
      <c r="AT23" s="215"/>
      <c r="AU23" s="215"/>
      <c r="AV23" s="215"/>
      <c r="AW23" s="215"/>
      <c r="AX23" s="215"/>
      <c r="AY23" s="215"/>
      <c r="AZ23" s="215"/>
      <c r="BA23" s="244" t="str">
        <f>C23</f>
        <v>- náklady na předání všech návodů k obsluze a údržbě pro technologická zařízení a  náklady na zaškolení obsluhy objednatele</v>
      </c>
      <c r="BB23" s="215"/>
      <c r="BC23" s="215"/>
      <c r="BD23" s="215"/>
      <c r="BE23" s="215"/>
      <c r="BF23" s="215"/>
      <c r="BG23" s="215"/>
      <c r="BH23" s="215"/>
    </row>
    <row r="24" spans="1:60" ht="22.5" outlineLevel="1" x14ac:dyDescent="0.2">
      <c r="A24" s="237">
        <v>3</v>
      </c>
      <c r="B24" s="238" t="s">
        <v>213</v>
      </c>
      <c r="C24" s="249" t="s">
        <v>214</v>
      </c>
      <c r="D24" s="239" t="s">
        <v>166</v>
      </c>
      <c r="E24" s="240">
        <v>1</v>
      </c>
      <c r="F24" s="241"/>
      <c r="G24" s="242">
        <f>ROUND(E24*F24,2)</f>
        <v>0</v>
      </c>
      <c r="H24" s="241"/>
      <c r="I24" s="242">
        <f>ROUND(E24*H24,2)</f>
        <v>0</v>
      </c>
      <c r="J24" s="241"/>
      <c r="K24" s="242">
        <f>ROUND(E24*J24,2)</f>
        <v>0</v>
      </c>
      <c r="L24" s="242">
        <v>21</v>
      </c>
      <c r="M24" s="242">
        <f>G24*(1+L24/100)</f>
        <v>0</v>
      </c>
      <c r="N24" s="242">
        <v>0</v>
      </c>
      <c r="O24" s="242">
        <f>ROUND(E24*N24,2)</f>
        <v>0</v>
      </c>
      <c r="P24" s="242">
        <v>0</v>
      </c>
      <c r="Q24" s="242">
        <f>ROUND(E24*P24,2)</f>
        <v>0</v>
      </c>
      <c r="R24" s="242"/>
      <c r="S24" s="242" t="s">
        <v>189</v>
      </c>
      <c r="T24" s="243" t="s">
        <v>168</v>
      </c>
      <c r="U24" s="224">
        <v>0</v>
      </c>
      <c r="V24" s="224">
        <f>ROUND(E24*U24,2)</f>
        <v>0</v>
      </c>
      <c r="W24" s="224"/>
      <c r="X24" s="224" t="s">
        <v>190</v>
      </c>
      <c r="Y24" s="215"/>
      <c r="Z24" s="215"/>
      <c r="AA24" s="215"/>
      <c r="AB24" s="215"/>
      <c r="AC24" s="215"/>
      <c r="AD24" s="215"/>
      <c r="AE24" s="215"/>
      <c r="AF24" s="215"/>
      <c r="AG24" s="215" t="s">
        <v>191</v>
      </c>
      <c r="AH24" s="215"/>
      <c r="AI24" s="215"/>
      <c r="AJ24" s="215"/>
      <c r="AK24" s="215"/>
      <c r="AL24" s="215"/>
      <c r="AM24" s="215"/>
      <c r="AN24" s="215"/>
      <c r="AO24" s="215"/>
      <c r="AP24" s="215"/>
      <c r="AQ24" s="215"/>
      <c r="AR24" s="215"/>
      <c r="AS24" s="215"/>
      <c r="AT24" s="215"/>
      <c r="AU24" s="215"/>
      <c r="AV24" s="215"/>
      <c r="AW24" s="215"/>
      <c r="AX24" s="215"/>
      <c r="AY24" s="215"/>
      <c r="AZ24" s="215"/>
      <c r="BA24" s="215"/>
      <c r="BB24" s="215"/>
      <c r="BC24" s="215"/>
      <c r="BD24" s="215"/>
      <c r="BE24" s="215"/>
      <c r="BF24" s="215"/>
      <c r="BG24" s="215"/>
      <c r="BH24" s="215"/>
    </row>
    <row r="25" spans="1:60" outlineLevel="1" x14ac:dyDescent="0.2">
      <c r="A25" s="222"/>
      <c r="B25" s="223"/>
      <c r="C25" s="250" t="s">
        <v>215</v>
      </c>
      <c r="D25" s="245"/>
      <c r="E25" s="245"/>
      <c r="F25" s="245"/>
      <c r="G25" s="245"/>
      <c r="H25" s="224"/>
      <c r="I25" s="224"/>
      <c r="J25" s="224"/>
      <c r="K25" s="224"/>
      <c r="L25" s="224"/>
      <c r="M25" s="224"/>
      <c r="N25" s="224"/>
      <c r="O25" s="224"/>
      <c r="P25" s="224"/>
      <c r="Q25" s="224"/>
      <c r="R25" s="224"/>
      <c r="S25" s="224"/>
      <c r="T25" s="224"/>
      <c r="U25" s="224"/>
      <c r="V25" s="224"/>
      <c r="W25" s="224"/>
      <c r="X25" s="224"/>
      <c r="Y25" s="215"/>
      <c r="Z25" s="215"/>
      <c r="AA25" s="215"/>
      <c r="AB25" s="215"/>
      <c r="AC25" s="215"/>
      <c r="AD25" s="215"/>
      <c r="AE25" s="215"/>
      <c r="AF25" s="215"/>
      <c r="AG25" s="215" t="s">
        <v>172</v>
      </c>
      <c r="AH25" s="215"/>
      <c r="AI25" s="215"/>
      <c r="AJ25" s="215"/>
      <c r="AK25" s="215"/>
      <c r="AL25" s="215"/>
      <c r="AM25" s="215"/>
      <c r="AN25" s="215"/>
      <c r="AO25" s="215"/>
      <c r="AP25" s="215"/>
      <c r="AQ25" s="215"/>
      <c r="AR25" s="215"/>
      <c r="AS25" s="215"/>
      <c r="AT25" s="215"/>
      <c r="AU25" s="215"/>
      <c r="AV25" s="215"/>
      <c r="AW25" s="215"/>
      <c r="AX25" s="215"/>
      <c r="AY25" s="215"/>
      <c r="AZ25" s="215"/>
      <c r="BA25" s="215"/>
      <c r="BB25" s="215"/>
      <c r="BC25" s="215"/>
      <c r="BD25" s="215"/>
      <c r="BE25" s="215"/>
      <c r="BF25" s="215"/>
      <c r="BG25" s="215"/>
      <c r="BH25" s="215"/>
    </row>
    <row r="26" spans="1:60" outlineLevel="1" x14ac:dyDescent="0.2">
      <c r="A26" s="237">
        <v>4</v>
      </c>
      <c r="B26" s="238" t="s">
        <v>216</v>
      </c>
      <c r="C26" s="249" t="s">
        <v>217</v>
      </c>
      <c r="D26" s="239" t="s">
        <v>166</v>
      </c>
      <c r="E26" s="240">
        <v>1</v>
      </c>
      <c r="F26" s="241"/>
      <c r="G26" s="242">
        <f>ROUND(E26*F26,2)</f>
        <v>0</v>
      </c>
      <c r="H26" s="241"/>
      <c r="I26" s="242">
        <f>ROUND(E26*H26,2)</f>
        <v>0</v>
      </c>
      <c r="J26" s="241"/>
      <c r="K26" s="242">
        <f>ROUND(E26*J26,2)</f>
        <v>0</v>
      </c>
      <c r="L26" s="242">
        <v>21</v>
      </c>
      <c r="M26" s="242">
        <f>G26*(1+L26/100)</f>
        <v>0</v>
      </c>
      <c r="N26" s="242">
        <v>0</v>
      </c>
      <c r="O26" s="242">
        <f>ROUND(E26*N26,2)</f>
        <v>0</v>
      </c>
      <c r="P26" s="242">
        <v>0</v>
      </c>
      <c r="Q26" s="242">
        <f>ROUND(E26*P26,2)</f>
        <v>0</v>
      </c>
      <c r="R26" s="242"/>
      <c r="S26" s="242" t="s">
        <v>189</v>
      </c>
      <c r="T26" s="243" t="s">
        <v>168</v>
      </c>
      <c r="U26" s="224">
        <v>0</v>
      </c>
      <c r="V26" s="224">
        <f>ROUND(E26*U26,2)</f>
        <v>0</v>
      </c>
      <c r="W26" s="224"/>
      <c r="X26" s="224" t="s">
        <v>190</v>
      </c>
      <c r="Y26" s="215"/>
      <c r="Z26" s="215"/>
      <c r="AA26" s="215"/>
      <c r="AB26" s="215"/>
      <c r="AC26" s="215"/>
      <c r="AD26" s="215"/>
      <c r="AE26" s="215"/>
      <c r="AF26" s="215"/>
      <c r="AG26" s="215" t="s">
        <v>191</v>
      </c>
      <c r="AH26" s="215"/>
      <c r="AI26" s="215"/>
      <c r="AJ26" s="215"/>
      <c r="AK26" s="215"/>
      <c r="AL26" s="215"/>
      <c r="AM26" s="215"/>
      <c r="AN26" s="215"/>
      <c r="AO26" s="215"/>
      <c r="AP26" s="215"/>
      <c r="AQ26" s="215"/>
      <c r="AR26" s="215"/>
      <c r="AS26" s="215"/>
      <c r="AT26" s="215"/>
      <c r="AU26" s="215"/>
      <c r="AV26" s="215"/>
      <c r="AW26" s="215"/>
      <c r="AX26" s="215"/>
      <c r="AY26" s="215"/>
      <c r="AZ26" s="215"/>
      <c r="BA26" s="215"/>
      <c r="BB26" s="215"/>
      <c r="BC26" s="215"/>
      <c r="BD26" s="215"/>
      <c r="BE26" s="215"/>
      <c r="BF26" s="215"/>
      <c r="BG26" s="215"/>
      <c r="BH26" s="215"/>
    </row>
    <row r="27" spans="1:60" outlineLevel="1" x14ac:dyDescent="0.2">
      <c r="A27" s="222"/>
      <c r="B27" s="223"/>
      <c r="C27" s="250" t="s">
        <v>218</v>
      </c>
      <c r="D27" s="245"/>
      <c r="E27" s="245"/>
      <c r="F27" s="245"/>
      <c r="G27" s="245"/>
      <c r="H27" s="224"/>
      <c r="I27" s="224"/>
      <c r="J27" s="224"/>
      <c r="K27" s="224"/>
      <c r="L27" s="224"/>
      <c r="M27" s="224"/>
      <c r="N27" s="224"/>
      <c r="O27" s="224"/>
      <c r="P27" s="224"/>
      <c r="Q27" s="224"/>
      <c r="R27" s="224"/>
      <c r="S27" s="224"/>
      <c r="T27" s="224"/>
      <c r="U27" s="224"/>
      <c r="V27" s="224"/>
      <c r="W27" s="224"/>
      <c r="X27" s="224"/>
      <c r="Y27" s="215"/>
      <c r="Z27" s="215"/>
      <c r="AA27" s="215"/>
      <c r="AB27" s="215"/>
      <c r="AC27" s="215"/>
      <c r="AD27" s="215"/>
      <c r="AE27" s="215"/>
      <c r="AF27" s="215"/>
      <c r="AG27" s="215" t="s">
        <v>172</v>
      </c>
      <c r="AH27" s="215"/>
      <c r="AI27" s="215"/>
      <c r="AJ27" s="215"/>
      <c r="AK27" s="215"/>
      <c r="AL27" s="215"/>
      <c r="AM27" s="215"/>
      <c r="AN27" s="215"/>
      <c r="AO27" s="215"/>
      <c r="AP27" s="215"/>
      <c r="AQ27" s="215"/>
      <c r="AR27" s="215"/>
      <c r="AS27" s="215"/>
      <c r="AT27" s="215"/>
      <c r="AU27" s="215"/>
      <c r="AV27" s="215"/>
      <c r="AW27" s="215"/>
      <c r="AX27" s="215"/>
      <c r="AY27" s="215"/>
      <c r="AZ27" s="215"/>
      <c r="BA27" s="215"/>
      <c r="BB27" s="215"/>
      <c r="BC27" s="215"/>
      <c r="BD27" s="215"/>
      <c r="BE27" s="215"/>
      <c r="BF27" s="215"/>
      <c r="BG27" s="215"/>
      <c r="BH27" s="215"/>
    </row>
    <row r="28" spans="1:60" ht="22.5" outlineLevel="1" x14ac:dyDescent="0.2">
      <c r="A28" s="222"/>
      <c r="B28" s="223"/>
      <c r="C28" s="252" t="s">
        <v>219</v>
      </c>
      <c r="D28" s="246"/>
      <c r="E28" s="246"/>
      <c r="F28" s="246"/>
      <c r="G28" s="246"/>
      <c r="H28" s="224"/>
      <c r="I28" s="224"/>
      <c r="J28" s="224"/>
      <c r="K28" s="224"/>
      <c r="L28" s="224"/>
      <c r="M28" s="224"/>
      <c r="N28" s="224"/>
      <c r="O28" s="224"/>
      <c r="P28" s="224"/>
      <c r="Q28" s="224"/>
      <c r="R28" s="224"/>
      <c r="S28" s="224"/>
      <c r="T28" s="224"/>
      <c r="U28" s="224"/>
      <c r="V28" s="224"/>
      <c r="W28" s="224"/>
      <c r="X28" s="224"/>
      <c r="Y28" s="215"/>
      <c r="Z28" s="215"/>
      <c r="AA28" s="215"/>
      <c r="AB28" s="215"/>
      <c r="AC28" s="215"/>
      <c r="AD28" s="215"/>
      <c r="AE28" s="215"/>
      <c r="AF28" s="215"/>
      <c r="AG28" s="215" t="s">
        <v>172</v>
      </c>
      <c r="AH28" s="215"/>
      <c r="AI28" s="215"/>
      <c r="AJ28" s="215"/>
      <c r="AK28" s="215"/>
      <c r="AL28" s="215"/>
      <c r="AM28" s="215"/>
      <c r="AN28" s="215"/>
      <c r="AO28" s="215"/>
      <c r="AP28" s="215"/>
      <c r="AQ28" s="215"/>
      <c r="AR28" s="215"/>
      <c r="AS28" s="215"/>
      <c r="AT28" s="215"/>
      <c r="AU28" s="215"/>
      <c r="AV28" s="215"/>
      <c r="AW28" s="215"/>
      <c r="AX28" s="215"/>
      <c r="AY28" s="215"/>
      <c r="AZ28" s="215"/>
      <c r="BA28" s="244" t="str">
        <f>C28</f>
        <v>Náklady na přezkoumání podkladů objednatele o stavu inženýrských sítí probíhajících staveništěm nebo dotčenými stavbou i mimo území staveniště.</v>
      </c>
      <c r="BB28" s="215"/>
      <c r="BC28" s="215"/>
      <c r="BD28" s="215"/>
      <c r="BE28" s="215"/>
      <c r="BF28" s="215"/>
      <c r="BG28" s="215"/>
      <c r="BH28" s="215"/>
    </row>
    <row r="29" spans="1:60" outlineLevel="1" x14ac:dyDescent="0.2">
      <c r="A29" s="222"/>
      <c r="B29" s="223"/>
      <c r="C29" s="252" t="s">
        <v>220</v>
      </c>
      <c r="D29" s="246"/>
      <c r="E29" s="246"/>
      <c r="F29" s="246"/>
      <c r="G29" s="246"/>
      <c r="H29" s="224"/>
      <c r="I29" s="224"/>
      <c r="J29" s="224"/>
      <c r="K29" s="224"/>
      <c r="L29" s="224"/>
      <c r="M29" s="224"/>
      <c r="N29" s="224"/>
      <c r="O29" s="224"/>
      <c r="P29" s="224"/>
      <c r="Q29" s="224"/>
      <c r="R29" s="224"/>
      <c r="S29" s="224"/>
      <c r="T29" s="224"/>
      <c r="U29" s="224"/>
      <c r="V29" s="224"/>
      <c r="W29" s="224"/>
      <c r="X29" s="224"/>
      <c r="Y29" s="215"/>
      <c r="Z29" s="215"/>
      <c r="AA29" s="215"/>
      <c r="AB29" s="215"/>
      <c r="AC29" s="215"/>
      <c r="AD29" s="215"/>
      <c r="AE29" s="215"/>
      <c r="AF29" s="215"/>
      <c r="AG29" s="215" t="s">
        <v>172</v>
      </c>
      <c r="AH29" s="215"/>
      <c r="AI29" s="215"/>
      <c r="AJ29" s="215"/>
      <c r="AK29" s="215"/>
      <c r="AL29" s="215"/>
      <c r="AM29" s="215"/>
      <c r="AN29" s="215"/>
      <c r="AO29" s="215"/>
      <c r="AP29" s="215"/>
      <c r="AQ29" s="215"/>
      <c r="AR29" s="215"/>
      <c r="AS29" s="215"/>
      <c r="AT29" s="215"/>
      <c r="AU29" s="215"/>
      <c r="AV29" s="215"/>
      <c r="AW29" s="215"/>
      <c r="AX29" s="215"/>
      <c r="AY29" s="215"/>
      <c r="AZ29" s="215"/>
      <c r="BA29" s="215"/>
      <c r="BB29" s="215"/>
      <c r="BC29" s="215"/>
      <c r="BD29" s="215"/>
      <c r="BE29" s="215"/>
      <c r="BF29" s="215"/>
      <c r="BG29" s="215"/>
      <c r="BH29" s="215"/>
    </row>
    <row r="30" spans="1:60" outlineLevel="1" x14ac:dyDescent="0.2">
      <c r="A30" s="222"/>
      <c r="B30" s="223"/>
      <c r="C30" s="252" t="s">
        <v>221</v>
      </c>
      <c r="D30" s="246"/>
      <c r="E30" s="246"/>
      <c r="F30" s="246"/>
      <c r="G30" s="246"/>
      <c r="H30" s="224"/>
      <c r="I30" s="224"/>
      <c r="J30" s="224"/>
      <c r="K30" s="224"/>
      <c r="L30" s="224"/>
      <c r="M30" s="224"/>
      <c r="N30" s="224"/>
      <c r="O30" s="224"/>
      <c r="P30" s="224"/>
      <c r="Q30" s="224"/>
      <c r="R30" s="224"/>
      <c r="S30" s="224"/>
      <c r="T30" s="224"/>
      <c r="U30" s="224"/>
      <c r="V30" s="224"/>
      <c r="W30" s="224"/>
      <c r="X30" s="224"/>
      <c r="Y30" s="215"/>
      <c r="Z30" s="215"/>
      <c r="AA30" s="215"/>
      <c r="AB30" s="215"/>
      <c r="AC30" s="215"/>
      <c r="AD30" s="215"/>
      <c r="AE30" s="215"/>
      <c r="AF30" s="215"/>
      <c r="AG30" s="215" t="s">
        <v>172</v>
      </c>
      <c r="AH30" s="215"/>
      <c r="AI30" s="215"/>
      <c r="AJ30" s="215"/>
      <c r="AK30" s="215"/>
      <c r="AL30" s="215"/>
      <c r="AM30" s="215"/>
      <c r="AN30" s="215"/>
      <c r="AO30" s="215"/>
      <c r="AP30" s="215"/>
      <c r="AQ30" s="215"/>
      <c r="AR30" s="215"/>
      <c r="AS30" s="215"/>
      <c r="AT30" s="215"/>
      <c r="AU30" s="215"/>
      <c r="AV30" s="215"/>
      <c r="AW30" s="215"/>
      <c r="AX30" s="215"/>
      <c r="AY30" s="215"/>
      <c r="AZ30" s="215"/>
      <c r="BA30" s="215"/>
      <c r="BB30" s="215"/>
      <c r="BC30" s="215"/>
      <c r="BD30" s="215"/>
      <c r="BE30" s="215"/>
      <c r="BF30" s="215"/>
      <c r="BG30" s="215"/>
      <c r="BH30" s="215"/>
    </row>
    <row r="31" spans="1:60" x14ac:dyDescent="0.2">
      <c r="A31" s="3"/>
      <c r="B31" s="4"/>
      <c r="C31" s="254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AE31">
        <v>15</v>
      </c>
      <c r="AF31">
        <v>21</v>
      </c>
      <c r="AG31" t="s">
        <v>149</v>
      </c>
    </row>
    <row r="32" spans="1:60" x14ac:dyDescent="0.2">
      <c r="A32" s="218"/>
      <c r="B32" s="219" t="s">
        <v>29</v>
      </c>
      <c r="C32" s="255"/>
      <c r="D32" s="220"/>
      <c r="E32" s="221"/>
      <c r="F32" s="221"/>
      <c r="G32" s="247">
        <f>G8</f>
        <v>0</v>
      </c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AE32">
        <f>SUMIF(L7:L30,AE31,G7:G30)</f>
        <v>0</v>
      </c>
      <c r="AF32">
        <f>SUMIF(L7:L30,AF31,G7:G30)</f>
        <v>0</v>
      </c>
      <c r="AG32" t="s">
        <v>199</v>
      </c>
    </row>
    <row r="33" spans="3:33" x14ac:dyDescent="0.2">
      <c r="C33" s="256"/>
      <c r="D33" s="10"/>
      <c r="AG33" t="s">
        <v>200</v>
      </c>
    </row>
    <row r="34" spans="3:33" x14ac:dyDescent="0.2">
      <c r="D34" s="10"/>
    </row>
    <row r="35" spans="3:33" x14ac:dyDescent="0.2">
      <c r="D35" s="10"/>
    </row>
    <row r="36" spans="3:33" x14ac:dyDescent="0.2">
      <c r="D36" s="10"/>
    </row>
    <row r="37" spans="3:33" x14ac:dyDescent="0.2">
      <c r="D37" s="10"/>
    </row>
    <row r="38" spans="3:33" x14ac:dyDescent="0.2">
      <c r="D38" s="10"/>
    </row>
    <row r="39" spans="3:33" x14ac:dyDescent="0.2">
      <c r="D39" s="10"/>
    </row>
    <row r="40" spans="3:33" x14ac:dyDescent="0.2">
      <c r="D40" s="10"/>
    </row>
    <row r="41" spans="3:33" x14ac:dyDescent="0.2">
      <c r="D41" s="10"/>
    </row>
    <row r="42" spans="3:33" x14ac:dyDescent="0.2">
      <c r="D42" s="10"/>
    </row>
    <row r="43" spans="3:33" x14ac:dyDescent="0.2">
      <c r="D43" s="10"/>
    </row>
    <row r="44" spans="3:33" x14ac:dyDescent="0.2">
      <c r="D44" s="10"/>
    </row>
    <row r="45" spans="3:33" x14ac:dyDescent="0.2">
      <c r="D45" s="10"/>
    </row>
    <row r="46" spans="3:33" x14ac:dyDescent="0.2">
      <c r="D46" s="10"/>
    </row>
    <row r="47" spans="3:33" x14ac:dyDescent="0.2">
      <c r="D47" s="10"/>
    </row>
    <row r="48" spans="3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W0lXT0sSBOxIBoo88836s9swith8UsXsxld/h2QpBmArv4USSrj1h5BpHGBbI9XiK1lEqNNvTCAdP6slxT/U7Q==" saltValue="qE/OnKukcO2Dgw86EtL5Vw==" spinCount="100000" sheet="1"/>
  <mergeCells count="17">
    <mergeCell ref="C25:G25"/>
    <mergeCell ref="C27:G27"/>
    <mergeCell ref="C28:G28"/>
    <mergeCell ref="C29:G29"/>
    <mergeCell ref="C30:G30"/>
    <mergeCell ref="C14:G14"/>
    <mergeCell ref="C16:G16"/>
    <mergeCell ref="C18:G18"/>
    <mergeCell ref="C19:G19"/>
    <mergeCell ref="C21:G21"/>
    <mergeCell ref="C23:G23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80" customWidth="1"/>
    <col min="3" max="3" width="63.28515625" style="18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00" t="s">
        <v>136</v>
      </c>
      <c r="B1" s="200"/>
      <c r="C1" s="200"/>
      <c r="D1" s="200"/>
      <c r="E1" s="200"/>
      <c r="F1" s="200"/>
      <c r="G1" s="200"/>
      <c r="AG1" t="s">
        <v>137</v>
      </c>
    </row>
    <row r="2" spans="1:60" ht="24.95" customHeight="1" x14ac:dyDescent="0.2">
      <c r="A2" s="201" t="s">
        <v>7</v>
      </c>
      <c r="B2" s="49" t="s">
        <v>43</v>
      </c>
      <c r="C2" s="204" t="s">
        <v>44</v>
      </c>
      <c r="D2" s="202"/>
      <c r="E2" s="202"/>
      <c r="F2" s="202"/>
      <c r="G2" s="203"/>
      <c r="AG2" t="s">
        <v>138</v>
      </c>
    </row>
    <row r="3" spans="1:60" ht="24.95" customHeight="1" x14ac:dyDescent="0.2">
      <c r="A3" s="201" t="s">
        <v>8</v>
      </c>
      <c r="B3" s="49" t="s">
        <v>52</v>
      </c>
      <c r="C3" s="204" t="s">
        <v>53</v>
      </c>
      <c r="D3" s="202"/>
      <c r="E3" s="202"/>
      <c r="F3" s="202"/>
      <c r="G3" s="203"/>
      <c r="AC3" s="180" t="s">
        <v>138</v>
      </c>
      <c r="AG3" t="s">
        <v>139</v>
      </c>
    </row>
    <row r="4" spans="1:60" ht="24.95" customHeight="1" x14ac:dyDescent="0.2">
      <c r="A4" s="205" t="s">
        <v>9</v>
      </c>
      <c r="B4" s="206" t="s">
        <v>55</v>
      </c>
      <c r="C4" s="207" t="s">
        <v>56</v>
      </c>
      <c r="D4" s="208"/>
      <c r="E4" s="208"/>
      <c r="F4" s="208"/>
      <c r="G4" s="209"/>
      <c r="AG4" t="s">
        <v>140</v>
      </c>
    </row>
    <row r="5" spans="1:60" x14ac:dyDescent="0.2">
      <c r="D5" s="10"/>
    </row>
    <row r="6" spans="1:60" ht="38.25" x14ac:dyDescent="0.2">
      <c r="A6" s="211" t="s">
        <v>141</v>
      </c>
      <c r="B6" s="213" t="s">
        <v>142</v>
      </c>
      <c r="C6" s="213" t="s">
        <v>143</v>
      </c>
      <c r="D6" s="212" t="s">
        <v>144</v>
      </c>
      <c r="E6" s="211" t="s">
        <v>145</v>
      </c>
      <c r="F6" s="210" t="s">
        <v>146</v>
      </c>
      <c r="G6" s="211" t="s">
        <v>29</v>
      </c>
      <c r="H6" s="214" t="s">
        <v>30</v>
      </c>
      <c r="I6" s="214" t="s">
        <v>147</v>
      </c>
      <c r="J6" s="214" t="s">
        <v>31</v>
      </c>
      <c r="K6" s="214" t="s">
        <v>148</v>
      </c>
      <c r="L6" s="214" t="s">
        <v>149</v>
      </c>
      <c r="M6" s="214" t="s">
        <v>150</v>
      </c>
      <c r="N6" s="214" t="s">
        <v>151</v>
      </c>
      <c r="O6" s="214" t="s">
        <v>152</v>
      </c>
      <c r="P6" s="214" t="s">
        <v>153</v>
      </c>
      <c r="Q6" s="214" t="s">
        <v>154</v>
      </c>
      <c r="R6" s="214" t="s">
        <v>155</v>
      </c>
      <c r="S6" s="214" t="s">
        <v>156</v>
      </c>
      <c r="T6" s="214" t="s">
        <v>157</v>
      </c>
      <c r="U6" s="214" t="s">
        <v>158</v>
      </c>
      <c r="V6" s="214" t="s">
        <v>159</v>
      </c>
      <c r="W6" s="214" t="s">
        <v>160</v>
      </c>
      <c r="X6" s="214" t="s">
        <v>161</v>
      </c>
    </row>
    <row r="7" spans="1:60" hidden="1" x14ac:dyDescent="0.2">
      <c r="A7" s="3"/>
      <c r="B7" s="4"/>
      <c r="C7" s="4"/>
      <c r="D7" s="6"/>
      <c r="E7" s="216"/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7"/>
      <c r="R7" s="217"/>
      <c r="S7" s="217"/>
      <c r="T7" s="217"/>
      <c r="U7" s="217"/>
      <c r="V7" s="217"/>
      <c r="W7" s="217"/>
      <c r="X7" s="217"/>
    </row>
    <row r="8" spans="1:60" x14ac:dyDescent="0.2">
      <c r="A8" s="231" t="s">
        <v>162</v>
      </c>
      <c r="B8" s="232" t="s">
        <v>52</v>
      </c>
      <c r="C8" s="248" t="s">
        <v>71</v>
      </c>
      <c r="D8" s="233"/>
      <c r="E8" s="234"/>
      <c r="F8" s="235"/>
      <c r="G8" s="235">
        <f>SUMIF(AG9:AG24,"&lt;&gt;NOR",G9:G24)</f>
        <v>0</v>
      </c>
      <c r="H8" s="235"/>
      <c r="I8" s="235">
        <f>SUM(I9:I24)</f>
        <v>0</v>
      </c>
      <c r="J8" s="235"/>
      <c r="K8" s="235">
        <f>SUM(K9:K24)</f>
        <v>0</v>
      </c>
      <c r="L8" s="235"/>
      <c r="M8" s="235">
        <f>SUM(M9:M24)</f>
        <v>0</v>
      </c>
      <c r="N8" s="235"/>
      <c r="O8" s="235">
        <f>SUM(O9:O24)</f>
        <v>0</v>
      </c>
      <c r="P8" s="235"/>
      <c r="Q8" s="235">
        <f>SUM(Q9:Q24)</f>
        <v>0</v>
      </c>
      <c r="R8" s="235"/>
      <c r="S8" s="235"/>
      <c r="T8" s="236"/>
      <c r="U8" s="230"/>
      <c r="V8" s="230">
        <f>SUM(V9:V24)</f>
        <v>49.240000000000009</v>
      </c>
      <c r="W8" s="230"/>
      <c r="X8" s="230"/>
      <c r="AG8" t="s">
        <v>163</v>
      </c>
    </row>
    <row r="9" spans="1:60" outlineLevel="1" x14ac:dyDescent="0.2">
      <c r="A9" s="237">
        <v>1</v>
      </c>
      <c r="B9" s="238" t="s">
        <v>222</v>
      </c>
      <c r="C9" s="249" t="s">
        <v>223</v>
      </c>
      <c r="D9" s="239" t="s">
        <v>224</v>
      </c>
      <c r="E9" s="240">
        <v>6.6509999999999998</v>
      </c>
      <c r="F9" s="241"/>
      <c r="G9" s="242">
        <f>ROUND(E9*F9,2)</f>
        <v>0</v>
      </c>
      <c r="H9" s="241"/>
      <c r="I9" s="242">
        <f>ROUND(E9*H9,2)</f>
        <v>0</v>
      </c>
      <c r="J9" s="241"/>
      <c r="K9" s="242">
        <f>ROUND(E9*J9,2)</f>
        <v>0</v>
      </c>
      <c r="L9" s="242">
        <v>21</v>
      </c>
      <c r="M9" s="242">
        <f>G9*(1+L9/100)</f>
        <v>0</v>
      </c>
      <c r="N9" s="242">
        <v>0</v>
      </c>
      <c r="O9" s="242">
        <f>ROUND(E9*N9,2)</f>
        <v>0</v>
      </c>
      <c r="P9" s="242">
        <v>0</v>
      </c>
      <c r="Q9" s="242">
        <f>ROUND(E9*P9,2)</f>
        <v>0</v>
      </c>
      <c r="R9" s="242"/>
      <c r="S9" s="242" t="s">
        <v>167</v>
      </c>
      <c r="T9" s="243" t="s">
        <v>168</v>
      </c>
      <c r="U9" s="224">
        <v>4.7279999999999998</v>
      </c>
      <c r="V9" s="224">
        <f>ROUND(E9*U9,2)</f>
        <v>31.45</v>
      </c>
      <c r="W9" s="224"/>
      <c r="X9" s="224" t="s">
        <v>190</v>
      </c>
      <c r="Y9" s="215"/>
      <c r="Z9" s="215"/>
      <c r="AA9" s="215"/>
      <c r="AB9" s="215"/>
      <c r="AC9" s="215"/>
      <c r="AD9" s="215"/>
      <c r="AE9" s="215"/>
      <c r="AF9" s="215"/>
      <c r="AG9" s="215" t="s">
        <v>191</v>
      </c>
      <c r="AH9" s="215"/>
      <c r="AI9" s="215"/>
      <c r="AJ9" s="215"/>
      <c r="AK9" s="215"/>
      <c r="AL9" s="215"/>
      <c r="AM9" s="215"/>
      <c r="AN9" s="215"/>
      <c r="AO9" s="215"/>
      <c r="AP9" s="215"/>
      <c r="AQ9" s="215"/>
      <c r="AR9" s="215"/>
      <c r="AS9" s="215"/>
      <c r="AT9" s="215"/>
      <c r="AU9" s="215"/>
      <c r="AV9" s="215"/>
      <c r="AW9" s="215"/>
      <c r="AX9" s="215"/>
      <c r="AY9" s="215"/>
      <c r="AZ9" s="215"/>
      <c r="BA9" s="215"/>
      <c r="BB9" s="215"/>
      <c r="BC9" s="215"/>
      <c r="BD9" s="215"/>
      <c r="BE9" s="215"/>
      <c r="BF9" s="215"/>
      <c r="BG9" s="215"/>
      <c r="BH9" s="215"/>
    </row>
    <row r="10" spans="1:60" outlineLevel="1" x14ac:dyDescent="0.2">
      <c r="A10" s="222"/>
      <c r="B10" s="223"/>
      <c r="C10" s="250" t="s">
        <v>225</v>
      </c>
      <c r="D10" s="245"/>
      <c r="E10" s="245"/>
      <c r="F10" s="245"/>
      <c r="G10" s="245"/>
      <c r="H10" s="224"/>
      <c r="I10" s="224"/>
      <c r="J10" s="224"/>
      <c r="K10" s="224"/>
      <c r="L10" s="224"/>
      <c r="M10" s="224"/>
      <c r="N10" s="224"/>
      <c r="O10" s="224"/>
      <c r="P10" s="224"/>
      <c r="Q10" s="224"/>
      <c r="R10" s="224"/>
      <c r="S10" s="224"/>
      <c r="T10" s="224"/>
      <c r="U10" s="224"/>
      <c r="V10" s="224"/>
      <c r="W10" s="224"/>
      <c r="X10" s="224"/>
      <c r="Y10" s="215"/>
      <c r="Z10" s="215"/>
      <c r="AA10" s="215"/>
      <c r="AB10" s="215"/>
      <c r="AC10" s="215"/>
      <c r="AD10" s="215"/>
      <c r="AE10" s="215"/>
      <c r="AF10" s="215"/>
      <c r="AG10" s="215" t="s">
        <v>172</v>
      </c>
      <c r="AH10" s="215"/>
      <c r="AI10" s="215"/>
      <c r="AJ10" s="215"/>
      <c r="AK10" s="215"/>
      <c r="AL10" s="215"/>
      <c r="AM10" s="215"/>
      <c r="AN10" s="215"/>
      <c r="AO10" s="215"/>
      <c r="AP10" s="215"/>
      <c r="AQ10" s="215"/>
      <c r="AR10" s="215"/>
      <c r="AS10" s="215"/>
      <c r="AT10" s="215"/>
      <c r="AU10" s="215"/>
      <c r="AV10" s="215"/>
      <c r="AW10" s="215"/>
      <c r="AX10" s="215"/>
      <c r="AY10" s="215"/>
      <c r="AZ10" s="215"/>
      <c r="BA10" s="215"/>
      <c r="BB10" s="215"/>
      <c r="BC10" s="215"/>
      <c r="BD10" s="215"/>
      <c r="BE10" s="215"/>
      <c r="BF10" s="215"/>
      <c r="BG10" s="215"/>
      <c r="BH10" s="215"/>
    </row>
    <row r="11" spans="1:60" outlineLevel="1" x14ac:dyDescent="0.2">
      <c r="A11" s="222"/>
      <c r="B11" s="223"/>
      <c r="C11" s="253" t="s">
        <v>226</v>
      </c>
      <c r="D11" s="228"/>
      <c r="E11" s="229">
        <v>6.65</v>
      </c>
      <c r="F11" s="224"/>
      <c r="G11" s="224"/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224"/>
      <c r="W11" s="224"/>
      <c r="X11" s="224"/>
      <c r="Y11" s="215"/>
      <c r="Z11" s="215"/>
      <c r="AA11" s="215"/>
      <c r="AB11" s="215"/>
      <c r="AC11" s="215"/>
      <c r="AD11" s="215"/>
      <c r="AE11" s="215"/>
      <c r="AF11" s="215"/>
      <c r="AG11" s="215" t="s">
        <v>176</v>
      </c>
      <c r="AH11" s="215">
        <v>0</v>
      </c>
      <c r="AI11" s="215"/>
      <c r="AJ11" s="215"/>
      <c r="AK11" s="215"/>
      <c r="AL11" s="215"/>
      <c r="AM11" s="215"/>
      <c r="AN11" s="215"/>
      <c r="AO11" s="215"/>
      <c r="AP11" s="215"/>
      <c r="AQ11" s="215"/>
      <c r="AR11" s="215"/>
      <c r="AS11" s="215"/>
      <c r="AT11" s="215"/>
      <c r="AU11" s="215"/>
      <c r="AV11" s="215"/>
      <c r="AW11" s="215"/>
      <c r="AX11" s="215"/>
      <c r="AY11" s="215"/>
      <c r="AZ11" s="215"/>
      <c r="BA11" s="215"/>
      <c r="BB11" s="215"/>
      <c r="BC11" s="215"/>
      <c r="BD11" s="215"/>
      <c r="BE11" s="215"/>
      <c r="BF11" s="215"/>
      <c r="BG11" s="215"/>
      <c r="BH11" s="215"/>
    </row>
    <row r="12" spans="1:60" outlineLevel="1" x14ac:dyDescent="0.2">
      <c r="A12" s="237">
        <v>2</v>
      </c>
      <c r="B12" s="238" t="s">
        <v>227</v>
      </c>
      <c r="C12" s="249" t="s">
        <v>228</v>
      </c>
      <c r="D12" s="239" t="s">
        <v>224</v>
      </c>
      <c r="E12" s="240">
        <v>6.6509999999999998</v>
      </c>
      <c r="F12" s="241"/>
      <c r="G12" s="242">
        <f>ROUND(E12*F12,2)</f>
        <v>0</v>
      </c>
      <c r="H12" s="241"/>
      <c r="I12" s="242">
        <f>ROUND(E12*H12,2)</f>
        <v>0</v>
      </c>
      <c r="J12" s="241"/>
      <c r="K12" s="242">
        <f>ROUND(E12*J12,2)</f>
        <v>0</v>
      </c>
      <c r="L12" s="242">
        <v>21</v>
      </c>
      <c r="M12" s="242">
        <f>G12*(1+L12/100)</f>
        <v>0</v>
      </c>
      <c r="N12" s="242">
        <v>0</v>
      </c>
      <c r="O12" s="242">
        <f>ROUND(E12*N12,2)</f>
        <v>0</v>
      </c>
      <c r="P12" s="242">
        <v>0</v>
      </c>
      <c r="Q12" s="242">
        <f>ROUND(E12*P12,2)</f>
        <v>0</v>
      </c>
      <c r="R12" s="242"/>
      <c r="S12" s="242" t="s">
        <v>167</v>
      </c>
      <c r="T12" s="243" t="s">
        <v>168</v>
      </c>
      <c r="U12" s="224">
        <v>0.34499999999999997</v>
      </c>
      <c r="V12" s="224">
        <f>ROUND(E12*U12,2)</f>
        <v>2.29</v>
      </c>
      <c r="W12" s="224"/>
      <c r="X12" s="224" t="s">
        <v>190</v>
      </c>
      <c r="Y12" s="215"/>
      <c r="Z12" s="215"/>
      <c r="AA12" s="215"/>
      <c r="AB12" s="215"/>
      <c r="AC12" s="215"/>
      <c r="AD12" s="215"/>
      <c r="AE12" s="215"/>
      <c r="AF12" s="215"/>
      <c r="AG12" s="215" t="s">
        <v>191</v>
      </c>
      <c r="AH12" s="215"/>
      <c r="AI12" s="215"/>
      <c r="AJ12" s="215"/>
      <c r="AK12" s="215"/>
      <c r="AL12" s="215"/>
      <c r="AM12" s="215"/>
      <c r="AN12" s="215"/>
      <c r="AO12" s="215"/>
      <c r="AP12" s="215"/>
      <c r="AQ12" s="215"/>
      <c r="AR12" s="215"/>
      <c r="AS12" s="215"/>
      <c r="AT12" s="215"/>
      <c r="AU12" s="215"/>
      <c r="AV12" s="215"/>
      <c r="AW12" s="215"/>
      <c r="AX12" s="215"/>
      <c r="AY12" s="215"/>
      <c r="AZ12" s="215"/>
      <c r="BA12" s="215"/>
      <c r="BB12" s="215"/>
      <c r="BC12" s="215"/>
      <c r="BD12" s="215"/>
      <c r="BE12" s="215"/>
      <c r="BF12" s="215"/>
      <c r="BG12" s="215"/>
      <c r="BH12" s="215"/>
    </row>
    <row r="13" spans="1:60" outlineLevel="1" x14ac:dyDescent="0.2">
      <c r="A13" s="222"/>
      <c r="B13" s="223"/>
      <c r="C13" s="253" t="s">
        <v>226</v>
      </c>
      <c r="D13" s="228"/>
      <c r="E13" s="229">
        <v>6.65</v>
      </c>
      <c r="F13" s="224"/>
      <c r="G13" s="224"/>
      <c r="H13" s="224"/>
      <c r="I13" s="224"/>
      <c r="J13" s="224"/>
      <c r="K13" s="224"/>
      <c r="L13" s="224"/>
      <c r="M13" s="224"/>
      <c r="N13" s="224"/>
      <c r="O13" s="224"/>
      <c r="P13" s="224"/>
      <c r="Q13" s="224"/>
      <c r="R13" s="224"/>
      <c r="S13" s="224"/>
      <c r="T13" s="224"/>
      <c r="U13" s="224"/>
      <c r="V13" s="224"/>
      <c r="W13" s="224"/>
      <c r="X13" s="224"/>
      <c r="Y13" s="215"/>
      <c r="Z13" s="215"/>
      <c r="AA13" s="215"/>
      <c r="AB13" s="215"/>
      <c r="AC13" s="215"/>
      <c r="AD13" s="215"/>
      <c r="AE13" s="215"/>
      <c r="AF13" s="215"/>
      <c r="AG13" s="215" t="s">
        <v>176</v>
      </c>
      <c r="AH13" s="215">
        <v>0</v>
      </c>
      <c r="AI13" s="215"/>
      <c r="AJ13" s="215"/>
      <c r="AK13" s="215"/>
      <c r="AL13" s="215"/>
      <c r="AM13" s="215"/>
      <c r="AN13" s="215"/>
      <c r="AO13" s="215"/>
      <c r="AP13" s="215"/>
      <c r="AQ13" s="215"/>
      <c r="AR13" s="215"/>
      <c r="AS13" s="215"/>
      <c r="AT13" s="215"/>
      <c r="AU13" s="215"/>
      <c r="AV13" s="215"/>
      <c r="AW13" s="215"/>
      <c r="AX13" s="215"/>
      <c r="AY13" s="215"/>
      <c r="AZ13" s="215"/>
      <c r="BA13" s="215"/>
      <c r="BB13" s="215"/>
      <c r="BC13" s="215"/>
      <c r="BD13" s="215"/>
      <c r="BE13" s="215"/>
      <c r="BF13" s="215"/>
      <c r="BG13" s="215"/>
      <c r="BH13" s="215"/>
    </row>
    <row r="14" spans="1:60" outlineLevel="1" x14ac:dyDescent="0.2">
      <c r="A14" s="237">
        <v>3</v>
      </c>
      <c r="B14" s="238" t="s">
        <v>229</v>
      </c>
      <c r="C14" s="249" t="s">
        <v>230</v>
      </c>
      <c r="D14" s="239" t="s">
        <v>224</v>
      </c>
      <c r="E14" s="240">
        <v>6.6509999999999998</v>
      </c>
      <c r="F14" s="241"/>
      <c r="G14" s="242">
        <f>ROUND(E14*F14,2)</f>
        <v>0</v>
      </c>
      <c r="H14" s="241"/>
      <c r="I14" s="242">
        <f>ROUND(E14*H14,2)</f>
        <v>0</v>
      </c>
      <c r="J14" s="241"/>
      <c r="K14" s="242">
        <f>ROUND(E14*J14,2)</f>
        <v>0</v>
      </c>
      <c r="L14" s="242">
        <v>21</v>
      </c>
      <c r="M14" s="242">
        <f>G14*(1+L14/100)</f>
        <v>0</v>
      </c>
      <c r="N14" s="242">
        <v>0</v>
      </c>
      <c r="O14" s="242">
        <f>ROUND(E14*N14,2)</f>
        <v>0</v>
      </c>
      <c r="P14" s="242">
        <v>0</v>
      </c>
      <c r="Q14" s="242">
        <f>ROUND(E14*P14,2)</f>
        <v>0</v>
      </c>
      <c r="R14" s="242"/>
      <c r="S14" s="242" t="s">
        <v>167</v>
      </c>
      <c r="T14" s="243" t="s">
        <v>168</v>
      </c>
      <c r="U14" s="224">
        <v>0.86799999999999999</v>
      </c>
      <c r="V14" s="224">
        <f>ROUND(E14*U14,2)</f>
        <v>5.77</v>
      </c>
      <c r="W14" s="224"/>
      <c r="X14" s="224" t="s">
        <v>190</v>
      </c>
      <c r="Y14" s="215"/>
      <c r="Z14" s="215"/>
      <c r="AA14" s="215"/>
      <c r="AB14" s="215"/>
      <c r="AC14" s="215"/>
      <c r="AD14" s="215"/>
      <c r="AE14" s="215"/>
      <c r="AF14" s="215"/>
      <c r="AG14" s="215" t="s">
        <v>191</v>
      </c>
      <c r="AH14" s="215"/>
      <c r="AI14" s="215"/>
      <c r="AJ14" s="215"/>
      <c r="AK14" s="215"/>
      <c r="AL14" s="215"/>
      <c r="AM14" s="215"/>
      <c r="AN14" s="215"/>
      <c r="AO14" s="215"/>
      <c r="AP14" s="215"/>
      <c r="AQ14" s="215"/>
      <c r="AR14" s="215"/>
      <c r="AS14" s="215"/>
      <c r="AT14" s="215"/>
      <c r="AU14" s="215"/>
      <c r="AV14" s="215"/>
      <c r="AW14" s="215"/>
      <c r="AX14" s="215"/>
      <c r="AY14" s="215"/>
      <c r="AZ14" s="215"/>
      <c r="BA14" s="215"/>
      <c r="BB14" s="215"/>
      <c r="BC14" s="215"/>
      <c r="BD14" s="215"/>
      <c r="BE14" s="215"/>
      <c r="BF14" s="215"/>
      <c r="BG14" s="215"/>
      <c r="BH14" s="215"/>
    </row>
    <row r="15" spans="1:60" outlineLevel="1" x14ac:dyDescent="0.2">
      <c r="A15" s="222"/>
      <c r="B15" s="223"/>
      <c r="C15" s="253" t="s">
        <v>226</v>
      </c>
      <c r="D15" s="228"/>
      <c r="E15" s="229">
        <v>6.65</v>
      </c>
      <c r="F15" s="224"/>
      <c r="G15" s="224"/>
      <c r="H15" s="224"/>
      <c r="I15" s="224"/>
      <c r="J15" s="224"/>
      <c r="K15" s="224"/>
      <c r="L15" s="224"/>
      <c r="M15" s="224"/>
      <c r="N15" s="224"/>
      <c r="O15" s="224"/>
      <c r="P15" s="224"/>
      <c r="Q15" s="224"/>
      <c r="R15" s="224"/>
      <c r="S15" s="224"/>
      <c r="T15" s="224"/>
      <c r="U15" s="224"/>
      <c r="V15" s="224"/>
      <c r="W15" s="224"/>
      <c r="X15" s="224"/>
      <c r="Y15" s="215"/>
      <c r="Z15" s="215"/>
      <c r="AA15" s="215"/>
      <c r="AB15" s="215"/>
      <c r="AC15" s="215"/>
      <c r="AD15" s="215"/>
      <c r="AE15" s="215"/>
      <c r="AF15" s="215"/>
      <c r="AG15" s="215" t="s">
        <v>176</v>
      </c>
      <c r="AH15" s="215">
        <v>0</v>
      </c>
      <c r="AI15" s="215"/>
      <c r="AJ15" s="215"/>
      <c r="AK15" s="215"/>
      <c r="AL15" s="215"/>
      <c r="AM15" s="215"/>
      <c r="AN15" s="215"/>
      <c r="AO15" s="215"/>
      <c r="AP15" s="215"/>
      <c r="AQ15" s="215"/>
      <c r="AR15" s="215"/>
      <c r="AS15" s="215"/>
      <c r="AT15" s="215"/>
      <c r="AU15" s="215"/>
      <c r="AV15" s="215"/>
      <c r="AW15" s="215"/>
      <c r="AX15" s="215"/>
      <c r="AY15" s="215"/>
      <c r="AZ15" s="215"/>
      <c r="BA15" s="215"/>
      <c r="BB15" s="215"/>
      <c r="BC15" s="215"/>
      <c r="BD15" s="215"/>
      <c r="BE15" s="215"/>
      <c r="BF15" s="215"/>
      <c r="BG15" s="215"/>
      <c r="BH15" s="215"/>
    </row>
    <row r="16" spans="1:60" outlineLevel="1" x14ac:dyDescent="0.2">
      <c r="A16" s="237">
        <v>4</v>
      </c>
      <c r="B16" s="238" t="s">
        <v>231</v>
      </c>
      <c r="C16" s="249" t="s">
        <v>232</v>
      </c>
      <c r="D16" s="239" t="s">
        <v>224</v>
      </c>
      <c r="E16" s="240">
        <v>6.6509999999999998</v>
      </c>
      <c r="F16" s="241"/>
      <c r="G16" s="242">
        <f>ROUND(E16*F16,2)</f>
        <v>0</v>
      </c>
      <c r="H16" s="241"/>
      <c r="I16" s="242">
        <f>ROUND(E16*H16,2)</f>
        <v>0</v>
      </c>
      <c r="J16" s="241"/>
      <c r="K16" s="242">
        <f>ROUND(E16*J16,2)</f>
        <v>0</v>
      </c>
      <c r="L16" s="242">
        <v>21</v>
      </c>
      <c r="M16" s="242">
        <f>G16*(1+L16/100)</f>
        <v>0</v>
      </c>
      <c r="N16" s="242">
        <v>0</v>
      </c>
      <c r="O16" s="242">
        <f>ROUND(E16*N16,2)</f>
        <v>0</v>
      </c>
      <c r="P16" s="242">
        <v>0</v>
      </c>
      <c r="Q16" s="242">
        <f>ROUND(E16*P16,2)</f>
        <v>0</v>
      </c>
      <c r="R16" s="242"/>
      <c r="S16" s="242" t="s">
        <v>167</v>
      </c>
      <c r="T16" s="243" t="s">
        <v>168</v>
      </c>
      <c r="U16" s="224">
        <v>0.79100000000000004</v>
      </c>
      <c r="V16" s="224">
        <f>ROUND(E16*U16,2)</f>
        <v>5.26</v>
      </c>
      <c r="W16" s="224"/>
      <c r="X16" s="224" t="s">
        <v>190</v>
      </c>
      <c r="Y16" s="215"/>
      <c r="Z16" s="215"/>
      <c r="AA16" s="215"/>
      <c r="AB16" s="215"/>
      <c r="AC16" s="215"/>
      <c r="AD16" s="215"/>
      <c r="AE16" s="215"/>
      <c r="AF16" s="215"/>
      <c r="AG16" s="215" t="s">
        <v>191</v>
      </c>
      <c r="AH16" s="215"/>
      <c r="AI16" s="215"/>
      <c r="AJ16" s="215"/>
      <c r="AK16" s="215"/>
      <c r="AL16" s="215"/>
      <c r="AM16" s="215"/>
      <c r="AN16" s="215"/>
      <c r="AO16" s="215"/>
      <c r="AP16" s="215"/>
      <c r="AQ16" s="215"/>
      <c r="AR16" s="215"/>
      <c r="AS16" s="215"/>
      <c r="AT16" s="215"/>
      <c r="AU16" s="215"/>
      <c r="AV16" s="215"/>
      <c r="AW16" s="215"/>
      <c r="AX16" s="215"/>
      <c r="AY16" s="215"/>
      <c r="AZ16" s="215"/>
      <c r="BA16" s="215"/>
      <c r="BB16" s="215"/>
      <c r="BC16" s="215"/>
      <c r="BD16" s="215"/>
      <c r="BE16" s="215"/>
      <c r="BF16" s="215"/>
      <c r="BG16" s="215"/>
      <c r="BH16" s="215"/>
    </row>
    <row r="17" spans="1:60" outlineLevel="1" x14ac:dyDescent="0.2">
      <c r="A17" s="222"/>
      <c r="B17" s="223"/>
      <c r="C17" s="253" t="s">
        <v>226</v>
      </c>
      <c r="D17" s="228"/>
      <c r="E17" s="229">
        <v>6.65</v>
      </c>
      <c r="F17" s="224"/>
      <c r="G17" s="224"/>
      <c r="H17" s="224"/>
      <c r="I17" s="224"/>
      <c r="J17" s="224"/>
      <c r="K17" s="224"/>
      <c r="L17" s="224"/>
      <c r="M17" s="224"/>
      <c r="N17" s="224"/>
      <c r="O17" s="224"/>
      <c r="P17" s="224"/>
      <c r="Q17" s="224"/>
      <c r="R17" s="224"/>
      <c r="S17" s="224"/>
      <c r="T17" s="224"/>
      <c r="U17" s="224"/>
      <c r="V17" s="224"/>
      <c r="W17" s="224"/>
      <c r="X17" s="224"/>
      <c r="Y17" s="215"/>
      <c r="Z17" s="215"/>
      <c r="AA17" s="215"/>
      <c r="AB17" s="215"/>
      <c r="AC17" s="215"/>
      <c r="AD17" s="215"/>
      <c r="AE17" s="215"/>
      <c r="AF17" s="215"/>
      <c r="AG17" s="215" t="s">
        <v>176</v>
      </c>
      <c r="AH17" s="215">
        <v>0</v>
      </c>
      <c r="AI17" s="215"/>
      <c r="AJ17" s="215"/>
      <c r="AK17" s="215"/>
      <c r="AL17" s="215"/>
      <c r="AM17" s="215"/>
      <c r="AN17" s="215"/>
      <c r="AO17" s="215"/>
      <c r="AP17" s="215"/>
      <c r="AQ17" s="215"/>
      <c r="AR17" s="215"/>
      <c r="AS17" s="215"/>
      <c r="AT17" s="215"/>
      <c r="AU17" s="215"/>
      <c r="AV17" s="215"/>
      <c r="AW17" s="215"/>
      <c r="AX17" s="215"/>
      <c r="AY17" s="215"/>
      <c r="AZ17" s="215"/>
      <c r="BA17" s="215"/>
      <c r="BB17" s="215"/>
      <c r="BC17" s="215"/>
      <c r="BD17" s="215"/>
      <c r="BE17" s="215"/>
      <c r="BF17" s="215"/>
      <c r="BG17" s="215"/>
      <c r="BH17" s="215"/>
    </row>
    <row r="18" spans="1:60" outlineLevel="1" x14ac:dyDescent="0.2">
      <c r="A18" s="237">
        <v>5</v>
      </c>
      <c r="B18" s="238" t="s">
        <v>233</v>
      </c>
      <c r="C18" s="249" t="s">
        <v>234</v>
      </c>
      <c r="D18" s="239" t="s">
        <v>224</v>
      </c>
      <c r="E18" s="240">
        <v>6.6509999999999998</v>
      </c>
      <c r="F18" s="241"/>
      <c r="G18" s="242">
        <f>ROUND(E18*F18,2)</f>
        <v>0</v>
      </c>
      <c r="H18" s="241"/>
      <c r="I18" s="242">
        <f>ROUND(E18*H18,2)</f>
        <v>0</v>
      </c>
      <c r="J18" s="241"/>
      <c r="K18" s="242">
        <f>ROUND(E18*J18,2)</f>
        <v>0</v>
      </c>
      <c r="L18" s="242">
        <v>21</v>
      </c>
      <c r="M18" s="242">
        <f>G18*(1+L18/100)</f>
        <v>0</v>
      </c>
      <c r="N18" s="242">
        <v>0</v>
      </c>
      <c r="O18" s="242">
        <f>ROUND(E18*N18,2)</f>
        <v>0</v>
      </c>
      <c r="P18" s="242">
        <v>0</v>
      </c>
      <c r="Q18" s="242">
        <f>ROUND(E18*P18,2)</f>
        <v>0</v>
      </c>
      <c r="R18" s="242"/>
      <c r="S18" s="242" t="s">
        <v>167</v>
      </c>
      <c r="T18" s="243" t="s">
        <v>168</v>
      </c>
      <c r="U18" s="224">
        <v>1.0999999999999999E-2</v>
      </c>
      <c r="V18" s="224">
        <f>ROUND(E18*U18,2)</f>
        <v>7.0000000000000007E-2</v>
      </c>
      <c r="W18" s="224"/>
      <c r="X18" s="224" t="s">
        <v>190</v>
      </c>
      <c r="Y18" s="215"/>
      <c r="Z18" s="215"/>
      <c r="AA18" s="215"/>
      <c r="AB18" s="215"/>
      <c r="AC18" s="215"/>
      <c r="AD18" s="215"/>
      <c r="AE18" s="215"/>
      <c r="AF18" s="215"/>
      <c r="AG18" s="215" t="s">
        <v>191</v>
      </c>
      <c r="AH18" s="215"/>
      <c r="AI18" s="215"/>
      <c r="AJ18" s="215"/>
      <c r="AK18" s="215"/>
      <c r="AL18" s="215"/>
      <c r="AM18" s="215"/>
      <c r="AN18" s="215"/>
      <c r="AO18" s="215"/>
      <c r="AP18" s="215"/>
      <c r="AQ18" s="215"/>
      <c r="AR18" s="215"/>
      <c r="AS18" s="215"/>
      <c r="AT18" s="215"/>
      <c r="AU18" s="215"/>
      <c r="AV18" s="215"/>
      <c r="AW18" s="215"/>
      <c r="AX18" s="215"/>
      <c r="AY18" s="215"/>
      <c r="AZ18" s="215"/>
      <c r="BA18" s="215"/>
      <c r="BB18" s="215"/>
      <c r="BC18" s="215"/>
      <c r="BD18" s="215"/>
      <c r="BE18" s="215"/>
      <c r="BF18" s="215"/>
      <c r="BG18" s="215"/>
      <c r="BH18" s="215"/>
    </row>
    <row r="19" spans="1:60" outlineLevel="1" x14ac:dyDescent="0.2">
      <c r="A19" s="222"/>
      <c r="B19" s="223"/>
      <c r="C19" s="253" t="s">
        <v>226</v>
      </c>
      <c r="D19" s="228"/>
      <c r="E19" s="229">
        <v>6.65</v>
      </c>
      <c r="F19" s="224"/>
      <c r="G19" s="224"/>
      <c r="H19" s="224"/>
      <c r="I19" s="224"/>
      <c r="J19" s="224"/>
      <c r="K19" s="224"/>
      <c r="L19" s="224"/>
      <c r="M19" s="224"/>
      <c r="N19" s="224"/>
      <c r="O19" s="224"/>
      <c r="P19" s="224"/>
      <c r="Q19" s="224"/>
      <c r="R19" s="224"/>
      <c r="S19" s="224"/>
      <c r="T19" s="224"/>
      <c r="U19" s="224"/>
      <c r="V19" s="224"/>
      <c r="W19" s="224"/>
      <c r="X19" s="224"/>
      <c r="Y19" s="215"/>
      <c r="Z19" s="215"/>
      <c r="AA19" s="215"/>
      <c r="AB19" s="215"/>
      <c r="AC19" s="215"/>
      <c r="AD19" s="215"/>
      <c r="AE19" s="215"/>
      <c r="AF19" s="215"/>
      <c r="AG19" s="215" t="s">
        <v>176</v>
      </c>
      <c r="AH19" s="215">
        <v>0</v>
      </c>
      <c r="AI19" s="215"/>
      <c r="AJ19" s="215"/>
      <c r="AK19" s="215"/>
      <c r="AL19" s="215"/>
      <c r="AM19" s="215"/>
      <c r="AN19" s="215"/>
      <c r="AO19" s="215"/>
      <c r="AP19" s="215"/>
      <c r="AQ19" s="215"/>
      <c r="AR19" s="215"/>
      <c r="AS19" s="215"/>
      <c r="AT19" s="215"/>
      <c r="AU19" s="215"/>
      <c r="AV19" s="215"/>
      <c r="AW19" s="215"/>
      <c r="AX19" s="215"/>
      <c r="AY19" s="215"/>
      <c r="AZ19" s="215"/>
      <c r="BA19" s="215"/>
      <c r="BB19" s="215"/>
      <c r="BC19" s="215"/>
      <c r="BD19" s="215"/>
      <c r="BE19" s="215"/>
      <c r="BF19" s="215"/>
      <c r="BG19" s="215"/>
      <c r="BH19" s="215"/>
    </row>
    <row r="20" spans="1:60" outlineLevel="1" x14ac:dyDescent="0.2">
      <c r="A20" s="237">
        <v>6</v>
      </c>
      <c r="B20" s="238" t="s">
        <v>235</v>
      </c>
      <c r="C20" s="249" t="s">
        <v>236</v>
      </c>
      <c r="D20" s="239" t="s">
        <v>224</v>
      </c>
      <c r="E20" s="240">
        <v>6.6509999999999998</v>
      </c>
      <c r="F20" s="241"/>
      <c r="G20" s="242">
        <f>ROUND(E20*F20,2)</f>
        <v>0</v>
      </c>
      <c r="H20" s="241"/>
      <c r="I20" s="242">
        <f>ROUND(E20*H20,2)</f>
        <v>0</v>
      </c>
      <c r="J20" s="241"/>
      <c r="K20" s="242">
        <f>ROUND(E20*J20,2)</f>
        <v>0</v>
      </c>
      <c r="L20" s="242">
        <v>21</v>
      </c>
      <c r="M20" s="242">
        <f>G20*(1+L20/100)</f>
        <v>0</v>
      </c>
      <c r="N20" s="242">
        <v>0</v>
      </c>
      <c r="O20" s="242">
        <f>ROUND(E20*N20,2)</f>
        <v>0</v>
      </c>
      <c r="P20" s="242">
        <v>0</v>
      </c>
      <c r="Q20" s="242">
        <f>ROUND(E20*P20,2)</f>
        <v>0</v>
      </c>
      <c r="R20" s="242"/>
      <c r="S20" s="242" t="s">
        <v>167</v>
      </c>
      <c r="T20" s="243" t="s">
        <v>168</v>
      </c>
      <c r="U20" s="224">
        <v>0.65200000000000002</v>
      </c>
      <c r="V20" s="224">
        <f>ROUND(E20*U20,2)</f>
        <v>4.34</v>
      </c>
      <c r="W20" s="224"/>
      <c r="X20" s="224" t="s">
        <v>190</v>
      </c>
      <c r="Y20" s="215"/>
      <c r="Z20" s="215"/>
      <c r="AA20" s="215"/>
      <c r="AB20" s="215"/>
      <c r="AC20" s="215"/>
      <c r="AD20" s="215"/>
      <c r="AE20" s="215"/>
      <c r="AF20" s="215"/>
      <c r="AG20" s="215" t="s">
        <v>191</v>
      </c>
      <c r="AH20" s="215"/>
      <c r="AI20" s="215"/>
      <c r="AJ20" s="215"/>
      <c r="AK20" s="215"/>
      <c r="AL20" s="215"/>
      <c r="AM20" s="215"/>
      <c r="AN20" s="215"/>
      <c r="AO20" s="215"/>
      <c r="AP20" s="215"/>
      <c r="AQ20" s="215"/>
      <c r="AR20" s="215"/>
      <c r="AS20" s="215"/>
      <c r="AT20" s="215"/>
      <c r="AU20" s="215"/>
      <c r="AV20" s="215"/>
      <c r="AW20" s="215"/>
      <c r="AX20" s="215"/>
      <c r="AY20" s="215"/>
      <c r="AZ20" s="215"/>
      <c r="BA20" s="215"/>
      <c r="BB20" s="215"/>
      <c r="BC20" s="215"/>
      <c r="BD20" s="215"/>
      <c r="BE20" s="215"/>
      <c r="BF20" s="215"/>
      <c r="BG20" s="215"/>
      <c r="BH20" s="215"/>
    </row>
    <row r="21" spans="1:60" outlineLevel="1" x14ac:dyDescent="0.2">
      <c r="A21" s="222"/>
      <c r="B21" s="223"/>
      <c r="C21" s="250" t="s">
        <v>225</v>
      </c>
      <c r="D21" s="245"/>
      <c r="E21" s="245"/>
      <c r="F21" s="245"/>
      <c r="G21" s="245"/>
      <c r="H21" s="224"/>
      <c r="I21" s="224"/>
      <c r="J21" s="224"/>
      <c r="K21" s="224"/>
      <c r="L21" s="224"/>
      <c r="M21" s="224"/>
      <c r="N21" s="224"/>
      <c r="O21" s="224"/>
      <c r="P21" s="224"/>
      <c r="Q21" s="224"/>
      <c r="R21" s="224"/>
      <c r="S21" s="224"/>
      <c r="T21" s="224"/>
      <c r="U21" s="224"/>
      <c r="V21" s="224"/>
      <c r="W21" s="224"/>
      <c r="X21" s="224"/>
      <c r="Y21" s="215"/>
      <c r="Z21" s="215"/>
      <c r="AA21" s="215"/>
      <c r="AB21" s="215"/>
      <c r="AC21" s="215"/>
      <c r="AD21" s="215"/>
      <c r="AE21" s="215"/>
      <c r="AF21" s="215"/>
      <c r="AG21" s="215" t="s">
        <v>172</v>
      </c>
      <c r="AH21" s="215"/>
      <c r="AI21" s="215"/>
      <c r="AJ21" s="215"/>
      <c r="AK21" s="215"/>
      <c r="AL21" s="215"/>
      <c r="AM21" s="215"/>
      <c r="AN21" s="215"/>
      <c r="AO21" s="215"/>
      <c r="AP21" s="215"/>
      <c r="AQ21" s="215"/>
      <c r="AR21" s="215"/>
      <c r="AS21" s="215"/>
      <c r="AT21" s="215"/>
      <c r="AU21" s="215"/>
      <c r="AV21" s="215"/>
      <c r="AW21" s="215"/>
      <c r="AX21" s="215"/>
      <c r="AY21" s="215"/>
      <c r="AZ21" s="215"/>
      <c r="BA21" s="215"/>
      <c r="BB21" s="215"/>
      <c r="BC21" s="215"/>
      <c r="BD21" s="215"/>
      <c r="BE21" s="215"/>
      <c r="BF21" s="215"/>
      <c r="BG21" s="215"/>
      <c r="BH21" s="215"/>
    </row>
    <row r="22" spans="1:60" outlineLevel="1" x14ac:dyDescent="0.2">
      <c r="A22" s="222"/>
      <c r="B22" s="223"/>
      <c r="C22" s="253" t="s">
        <v>226</v>
      </c>
      <c r="D22" s="228"/>
      <c r="E22" s="229">
        <v>6.65</v>
      </c>
      <c r="F22" s="224"/>
      <c r="G22" s="224"/>
      <c r="H22" s="224"/>
      <c r="I22" s="224"/>
      <c r="J22" s="224"/>
      <c r="K22" s="224"/>
      <c r="L22" s="224"/>
      <c r="M22" s="224"/>
      <c r="N22" s="224"/>
      <c r="O22" s="224"/>
      <c r="P22" s="224"/>
      <c r="Q22" s="224"/>
      <c r="R22" s="224"/>
      <c r="S22" s="224"/>
      <c r="T22" s="224"/>
      <c r="U22" s="224"/>
      <c r="V22" s="224"/>
      <c r="W22" s="224"/>
      <c r="X22" s="224"/>
      <c r="Y22" s="215"/>
      <c r="Z22" s="215"/>
      <c r="AA22" s="215"/>
      <c r="AB22" s="215"/>
      <c r="AC22" s="215"/>
      <c r="AD22" s="215"/>
      <c r="AE22" s="215"/>
      <c r="AF22" s="215"/>
      <c r="AG22" s="215" t="s">
        <v>176</v>
      </c>
      <c r="AH22" s="215">
        <v>0</v>
      </c>
      <c r="AI22" s="215"/>
      <c r="AJ22" s="215"/>
      <c r="AK22" s="215"/>
      <c r="AL22" s="215"/>
      <c r="AM22" s="215"/>
      <c r="AN22" s="215"/>
      <c r="AO22" s="215"/>
      <c r="AP22" s="215"/>
      <c r="AQ22" s="215"/>
      <c r="AR22" s="215"/>
      <c r="AS22" s="215"/>
      <c r="AT22" s="215"/>
      <c r="AU22" s="215"/>
      <c r="AV22" s="215"/>
      <c r="AW22" s="215"/>
      <c r="AX22" s="215"/>
      <c r="AY22" s="215"/>
      <c r="AZ22" s="215"/>
      <c r="BA22" s="215"/>
      <c r="BB22" s="215"/>
      <c r="BC22" s="215"/>
      <c r="BD22" s="215"/>
      <c r="BE22" s="215"/>
      <c r="BF22" s="215"/>
      <c r="BG22" s="215"/>
      <c r="BH22" s="215"/>
    </row>
    <row r="23" spans="1:60" outlineLevel="1" x14ac:dyDescent="0.2">
      <c r="A23" s="237">
        <v>7</v>
      </c>
      <c r="B23" s="238" t="s">
        <v>237</v>
      </c>
      <c r="C23" s="249" t="s">
        <v>238</v>
      </c>
      <c r="D23" s="239" t="s">
        <v>224</v>
      </c>
      <c r="E23" s="240">
        <v>6.6509999999999998</v>
      </c>
      <c r="F23" s="241"/>
      <c r="G23" s="242">
        <f>ROUND(E23*F23,2)</f>
        <v>0</v>
      </c>
      <c r="H23" s="241"/>
      <c r="I23" s="242">
        <f>ROUND(E23*H23,2)</f>
        <v>0</v>
      </c>
      <c r="J23" s="241"/>
      <c r="K23" s="242">
        <f>ROUND(E23*J23,2)</f>
        <v>0</v>
      </c>
      <c r="L23" s="242">
        <v>21</v>
      </c>
      <c r="M23" s="242">
        <f>G23*(1+L23/100)</f>
        <v>0</v>
      </c>
      <c r="N23" s="242">
        <v>0</v>
      </c>
      <c r="O23" s="242">
        <f>ROUND(E23*N23,2)</f>
        <v>0</v>
      </c>
      <c r="P23" s="242">
        <v>0</v>
      </c>
      <c r="Q23" s="242">
        <f>ROUND(E23*P23,2)</f>
        <v>0</v>
      </c>
      <c r="R23" s="242"/>
      <c r="S23" s="242" t="s">
        <v>239</v>
      </c>
      <c r="T23" s="243" t="s">
        <v>168</v>
      </c>
      <c r="U23" s="224">
        <v>8.9999999999999993E-3</v>
      </c>
      <c r="V23" s="224">
        <f>ROUND(E23*U23,2)</f>
        <v>0.06</v>
      </c>
      <c r="W23" s="224"/>
      <c r="X23" s="224" t="s">
        <v>190</v>
      </c>
      <c r="Y23" s="215"/>
      <c r="Z23" s="215"/>
      <c r="AA23" s="215"/>
      <c r="AB23" s="215"/>
      <c r="AC23" s="215"/>
      <c r="AD23" s="215"/>
      <c r="AE23" s="215"/>
      <c r="AF23" s="215"/>
      <c r="AG23" s="215" t="s">
        <v>191</v>
      </c>
      <c r="AH23" s="215"/>
      <c r="AI23" s="215"/>
      <c r="AJ23" s="215"/>
      <c r="AK23" s="215"/>
      <c r="AL23" s="215"/>
      <c r="AM23" s="215"/>
      <c r="AN23" s="215"/>
      <c r="AO23" s="215"/>
      <c r="AP23" s="215"/>
      <c r="AQ23" s="215"/>
      <c r="AR23" s="215"/>
      <c r="AS23" s="215"/>
      <c r="AT23" s="215"/>
      <c r="AU23" s="215"/>
      <c r="AV23" s="215"/>
      <c r="AW23" s="215"/>
      <c r="AX23" s="215"/>
      <c r="AY23" s="215"/>
      <c r="AZ23" s="215"/>
      <c r="BA23" s="215"/>
      <c r="BB23" s="215"/>
      <c r="BC23" s="215"/>
      <c r="BD23" s="215"/>
      <c r="BE23" s="215"/>
      <c r="BF23" s="215"/>
      <c r="BG23" s="215"/>
      <c r="BH23" s="215"/>
    </row>
    <row r="24" spans="1:60" outlineLevel="1" x14ac:dyDescent="0.2">
      <c r="A24" s="222"/>
      <c r="B24" s="223"/>
      <c r="C24" s="253" t="s">
        <v>226</v>
      </c>
      <c r="D24" s="228"/>
      <c r="E24" s="229">
        <v>6.65</v>
      </c>
      <c r="F24" s="224"/>
      <c r="G24" s="224"/>
      <c r="H24" s="224"/>
      <c r="I24" s="224"/>
      <c r="J24" s="224"/>
      <c r="K24" s="224"/>
      <c r="L24" s="224"/>
      <c r="M24" s="224"/>
      <c r="N24" s="224"/>
      <c r="O24" s="224"/>
      <c r="P24" s="224"/>
      <c r="Q24" s="224"/>
      <c r="R24" s="224"/>
      <c r="S24" s="224"/>
      <c r="T24" s="224"/>
      <c r="U24" s="224"/>
      <c r="V24" s="224"/>
      <c r="W24" s="224"/>
      <c r="X24" s="224"/>
      <c r="Y24" s="215"/>
      <c r="Z24" s="215"/>
      <c r="AA24" s="215"/>
      <c r="AB24" s="215"/>
      <c r="AC24" s="215"/>
      <c r="AD24" s="215"/>
      <c r="AE24" s="215"/>
      <c r="AF24" s="215"/>
      <c r="AG24" s="215" t="s">
        <v>176</v>
      </c>
      <c r="AH24" s="215">
        <v>0</v>
      </c>
      <c r="AI24" s="215"/>
      <c r="AJ24" s="215"/>
      <c r="AK24" s="215"/>
      <c r="AL24" s="215"/>
      <c r="AM24" s="215"/>
      <c r="AN24" s="215"/>
      <c r="AO24" s="215"/>
      <c r="AP24" s="215"/>
      <c r="AQ24" s="215"/>
      <c r="AR24" s="215"/>
      <c r="AS24" s="215"/>
      <c r="AT24" s="215"/>
      <c r="AU24" s="215"/>
      <c r="AV24" s="215"/>
      <c r="AW24" s="215"/>
      <c r="AX24" s="215"/>
      <c r="AY24" s="215"/>
      <c r="AZ24" s="215"/>
      <c r="BA24" s="215"/>
      <c r="BB24" s="215"/>
      <c r="BC24" s="215"/>
      <c r="BD24" s="215"/>
      <c r="BE24" s="215"/>
      <c r="BF24" s="215"/>
      <c r="BG24" s="215"/>
      <c r="BH24" s="215"/>
    </row>
    <row r="25" spans="1:60" x14ac:dyDescent="0.2">
      <c r="A25" s="231" t="s">
        <v>162</v>
      </c>
      <c r="B25" s="232" t="s">
        <v>55</v>
      </c>
      <c r="C25" s="248" t="s">
        <v>73</v>
      </c>
      <c r="D25" s="233"/>
      <c r="E25" s="234"/>
      <c r="F25" s="235"/>
      <c r="G25" s="235">
        <f>SUMIF(AG26:AG69,"&lt;&gt;NOR",G26:G69)</f>
        <v>0</v>
      </c>
      <c r="H25" s="235"/>
      <c r="I25" s="235">
        <f>SUM(I26:I69)</f>
        <v>0</v>
      </c>
      <c r="J25" s="235"/>
      <c r="K25" s="235">
        <f>SUM(K26:K69)</f>
        <v>0</v>
      </c>
      <c r="L25" s="235"/>
      <c r="M25" s="235">
        <f>SUM(M26:M69)</f>
        <v>0</v>
      </c>
      <c r="N25" s="235"/>
      <c r="O25" s="235">
        <f>SUM(O26:O69)</f>
        <v>9.49</v>
      </c>
      <c r="P25" s="235"/>
      <c r="Q25" s="235">
        <f>SUM(Q26:Q69)</f>
        <v>0</v>
      </c>
      <c r="R25" s="235"/>
      <c r="S25" s="235"/>
      <c r="T25" s="236"/>
      <c r="U25" s="230"/>
      <c r="V25" s="230">
        <f>SUM(V26:V69)</f>
        <v>133.84</v>
      </c>
      <c r="W25" s="230"/>
      <c r="X25" s="230"/>
      <c r="AG25" t="s">
        <v>163</v>
      </c>
    </row>
    <row r="26" spans="1:60" outlineLevel="1" x14ac:dyDescent="0.2">
      <c r="A26" s="237">
        <v>8</v>
      </c>
      <c r="B26" s="238" t="s">
        <v>240</v>
      </c>
      <c r="C26" s="249" t="s">
        <v>241</v>
      </c>
      <c r="D26" s="239" t="s">
        <v>224</v>
      </c>
      <c r="E26" s="240">
        <v>1.7747999999999999</v>
      </c>
      <c r="F26" s="241"/>
      <c r="G26" s="242">
        <f>ROUND(E26*F26,2)</f>
        <v>0</v>
      </c>
      <c r="H26" s="241"/>
      <c r="I26" s="242">
        <f>ROUND(E26*H26,2)</f>
        <v>0</v>
      </c>
      <c r="J26" s="241"/>
      <c r="K26" s="242">
        <f>ROUND(E26*J26,2)</f>
        <v>0</v>
      </c>
      <c r="L26" s="242">
        <v>21</v>
      </c>
      <c r="M26" s="242">
        <f>G26*(1+L26/100)</f>
        <v>0</v>
      </c>
      <c r="N26" s="242">
        <v>1.95224</v>
      </c>
      <c r="O26" s="242">
        <f>ROUND(E26*N26,2)</f>
        <v>3.46</v>
      </c>
      <c r="P26" s="242">
        <v>0</v>
      </c>
      <c r="Q26" s="242">
        <f>ROUND(E26*P26,2)</f>
        <v>0</v>
      </c>
      <c r="R26" s="242"/>
      <c r="S26" s="242" t="s">
        <v>167</v>
      </c>
      <c r="T26" s="243" t="s">
        <v>168</v>
      </c>
      <c r="U26" s="224">
        <v>3.8420000000000001</v>
      </c>
      <c r="V26" s="224">
        <f>ROUND(E26*U26,2)</f>
        <v>6.82</v>
      </c>
      <c r="W26" s="224"/>
      <c r="X26" s="224" t="s">
        <v>190</v>
      </c>
      <c r="Y26" s="215"/>
      <c r="Z26" s="215"/>
      <c r="AA26" s="215"/>
      <c r="AB26" s="215"/>
      <c r="AC26" s="215"/>
      <c r="AD26" s="215"/>
      <c r="AE26" s="215"/>
      <c r="AF26" s="215"/>
      <c r="AG26" s="215" t="s">
        <v>191</v>
      </c>
      <c r="AH26" s="215"/>
      <c r="AI26" s="215"/>
      <c r="AJ26" s="215"/>
      <c r="AK26" s="215"/>
      <c r="AL26" s="215"/>
      <c r="AM26" s="215"/>
      <c r="AN26" s="215"/>
      <c r="AO26" s="215"/>
      <c r="AP26" s="215"/>
      <c r="AQ26" s="215"/>
      <c r="AR26" s="215"/>
      <c r="AS26" s="215"/>
      <c r="AT26" s="215"/>
      <c r="AU26" s="215"/>
      <c r="AV26" s="215"/>
      <c r="AW26" s="215"/>
      <c r="AX26" s="215"/>
      <c r="AY26" s="215"/>
      <c r="AZ26" s="215"/>
      <c r="BA26" s="215"/>
      <c r="BB26" s="215"/>
      <c r="BC26" s="215"/>
      <c r="BD26" s="215"/>
      <c r="BE26" s="215"/>
      <c r="BF26" s="215"/>
      <c r="BG26" s="215"/>
      <c r="BH26" s="215"/>
    </row>
    <row r="27" spans="1:60" outlineLevel="1" x14ac:dyDescent="0.2">
      <c r="A27" s="222"/>
      <c r="B27" s="223"/>
      <c r="C27" s="253" t="s">
        <v>242</v>
      </c>
      <c r="D27" s="228"/>
      <c r="E27" s="229">
        <v>0.54</v>
      </c>
      <c r="F27" s="224"/>
      <c r="G27" s="224"/>
      <c r="H27" s="224"/>
      <c r="I27" s="224"/>
      <c r="J27" s="224"/>
      <c r="K27" s="224"/>
      <c r="L27" s="224"/>
      <c r="M27" s="224"/>
      <c r="N27" s="224"/>
      <c r="O27" s="224"/>
      <c r="P27" s="224"/>
      <c r="Q27" s="224"/>
      <c r="R27" s="224"/>
      <c r="S27" s="224"/>
      <c r="T27" s="224"/>
      <c r="U27" s="224"/>
      <c r="V27" s="224"/>
      <c r="W27" s="224"/>
      <c r="X27" s="224"/>
      <c r="Y27" s="215"/>
      <c r="Z27" s="215"/>
      <c r="AA27" s="215"/>
      <c r="AB27" s="215"/>
      <c r="AC27" s="215"/>
      <c r="AD27" s="215"/>
      <c r="AE27" s="215"/>
      <c r="AF27" s="215"/>
      <c r="AG27" s="215" t="s">
        <v>176</v>
      </c>
      <c r="AH27" s="215">
        <v>0</v>
      </c>
      <c r="AI27" s="215"/>
      <c r="AJ27" s="215"/>
      <c r="AK27" s="215"/>
      <c r="AL27" s="215"/>
      <c r="AM27" s="215"/>
      <c r="AN27" s="215"/>
      <c r="AO27" s="215"/>
      <c r="AP27" s="215"/>
      <c r="AQ27" s="215"/>
      <c r="AR27" s="215"/>
      <c r="AS27" s="215"/>
      <c r="AT27" s="215"/>
      <c r="AU27" s="215"/>
      <c r="AV27" s="215"/>
      <c r="AW27" s="215"/>
      <c r="AX27" s="215"/>
      <c r="AY27" s="215"/>
      <c r="AZ27" s="215"/>
      <c r="BA27" s="215"/>
      <c r="BB27" s="215"/>
      <c r="BC27" s="215"/>
      <c r="BD27" s="215"/>
      <c r="BE27" s="215"/>
      <c r="BF27" s="215"/>
      <c r="BG27" s="215"/>
      <c r="BH27" s="215"/>
    </row>
    <row r="28" spans="1:60" outlineLevel="1" x14ac:dyDescent="0.2">
      <c r="A28" s="222"/>
      <c r="B28" s="223"/>
      <c r="C28" s="253" t="s">
        <v>243</v>
      </c>
      <c r="D28" s="228"/>
      <c r="E28" s="229">
        <v>1.23</v>
      </c>
      <c r="F28" s="224"/>
      <c r="G28" s="224"/>
      <c r="H28" s="224"/>
      <c r="I28" s="224"/>
      <c r="J28" s="224"/>
      <c r="K28" s="224"/>
      <c r="L28" s="224"/>
      <c r="M28" s="224"/>
      <c r="N28" s="224"/>
      <c r="O28" s="224"/>
      <c r="P28" s="224"/>
      <c r="Q28" s="224"/>
      <c r="R28" s="224"/>
      <c r="S28" s="224"/>
      <c r="T28" s="224"/>
      <c r="U28" s="224"/>
      <c r="V28" s="224"/>
      <c r="W28" s="224"/>
      <c r="X28" s="224"/>
      <c r="Y28" s="215"/>
      <c r="Z28" s="215"/>
      <c r="AA28" s="215"/>
      <c r="AB28" s="215"/>
      <c r="AC28" s="215"/>
      <c r="AD28" s="215"/>
      <c r="AE28" s="215"/>
      <c r="AF28" s="215"/>
      <c r="AG28" s="215" t="s">
        <v>176</v>
      </c>
      <c r="AH28" s="215">
        <v>0</v>
      </c>
      <c r="AI28" s="215"/>
      <c r="AJ28" s="215"/>
      <c r="AK28" s="215"/>
      <c r="AL28" s="215"/>
      <c r="AM28" s="215"/>
      <c r="AN28" s="215"/>
      <c r="AO28" s="215"/>
      <c r="AP28" s="215"/>
      <c r="AQ28" s="215"/>
      <c r="AR28" s="215"/>
      <c r="AS28" s="215"/>
      <c r="AT28" s="215"/>
      <c r="AU28" s="215"/>
      <c r="AV28" s="215"/>
      <c r="AW28" s="215"/>
      <c r="AX28" s="215"/>
      <c r="AY28" s="215"/>
      <c r="AZ28" s="215"/>
      <c r="BA28" s="215"/>
      <c r="BB28" s="215"/>
      <c r="BC28" s="215"/>
      <c r="BD28" s="215"/>
      <c r="BE28" s="215"/>
      <c r="BF28" s="215"/>
      <c r="BG28" s="215"/>
      <c r="BH28" s="215"/>
    </row>
    <row r="29" spans="1:60" ht="22.5" outlineLevel="1" x14ac:dyDescent="0.2">
      <c r="A29" s="237">
        <v>9</v>
      </c>
      <c r="B29" s="238" t="s">
        <v>244</v>
      </c>
      <c r="C29" s="249" t="s">
        <v>245</v>
      </c>
      <c r="D29" s="239" t="s">
        <v>246</v>
      </c>
      <c r="E29" s="240">
        <v>1</v>
      </c>
      <c r="F29" s="241"/>
      <c r="G29" s="242">
        <f>ROUND(E29*F29,2)</f>
        <v>0</v>
      </c>
      <c r="H29" s="241"/>
      <c r="I29" s="242">
        <f>ROUND(E29*H29,2)</f>
        <v>0</v>
      </c>
      <c r="J29" s="241"/>
      <c r="K29" s="242">
        <f>ROUND(E29*J29,2)</f>
        <v>0</v>
      </c>
      <c r="L29" s="242">
        <v>21</v>
      </c>
      <c r="M29" s="242">
        <f>G29*(1+L29/100)</f>
        <v>0</v>
      </c>
      <c r="N29" s="242">
        <v>2.7519999999999999E-2</v>
      </c>
      <c r="O29" s="242">
        <f>ROUND(E29*N29,2)</f>
        <v>0.03</v>
      </c>
      <c r="P29" s="242">
        <v>0</v>
      </c>
      <c r="Q29" s="242">
        <f>ROUND(E29*P29,2)</f>
        <v>0</v>
      </c>
      <c r="R29" s="242"/>
      <c r="S29" s="242" t="s">
        <v>167</v>
      </c>
      <c r="T29" s="243" t="s">
        <v>168</v>
      </c>
      <c r="U29" s="224">
        <v>0.24199999999999999</v>
      </c>
      <c r="V29" s="224">
        <f>ROUND(E29*U29,2)</f>
        <v>0.24</v>
      </c>
      <c r="W29" s="224"/>
      <c r="X29" s="224" t="s">
        <v>190</v>
      </c>
      <c r="Y29" s="215"/>
      <c r="Z29" s="215"/>
      <c r="AA29" s="215"/>
      <c r="AB29" s="215"/>
      <c r="AC29" s="215"/>
      <c r="AD29" s="215"/>
      <c r="AE29" s="215"/>
      <c r="AF29" s="215"/>
      <c r="AG29" s="215" t="s">
        <v>191</v>
      </c>
      <c r="AH29" s="215"/>
      <c r="AI29" s="215"/>
      <c r="AJ29" s="215"/>
      <c r="AK29" s="215"/>
      <c r="AL29" s="215"/>
      <c r="AM29" s="215"/>
      <c r="AN29" s="215"/>
      <c r="AO29" s="215"/>
      <c r="AP29" s="215"/>
      <c r="AQ29" s="215"/>
      <c r="AR29" s="215"/>
      <c r="AS29" s="215"/>
      <c r="AT29" s="215"/>
      <c r="AU29" s="215"/>
      <c r="AV29" s="215"/>
      <c r="AW29" s="215"/>
      <c r="AX29" s="215"/>
      <c r="AY29" s="215"/>
      <c r="AZ29" s="215"/>
      <c r="BA29" s="215"/>
      <c r="BB29" s="215"/>
      <c r="BC29" s="215"/>
      <c r="BD29" s="215"/>
      <c r="BE29" s="215"/>
      <c r="BF29" s="215"/>
      <c r="BG29" s="215"/>
      <c r="BH29" s="215"/>
    </row>
    <row r="30" spans="1:60" outlineLevel="1" x14ac:dyDescent="0.2">
      <c r="A30" s="222"/>
      <c r="B30" s="223"/>
      <c r="C30" s="250" t="s">
        <v>247</v>
      </c>
      <c r="D30" s="245"/>
      <c r="E30" s="245"/>
      <c r="F30" s="245"/>
      <c r="G30" s="245"/>
      <c r="H30" s="224"/>
      <c r="I30" s="224"/>
      <c r="J30" s="224"/>
      <c r="K30" s="224"/>
      <c r="L30" s="224"/>
      <c r="M30" s="224"/>
      <c r="N30" s="224"/>
      <c r="O30" s="224"/>
      <c r="P30" s="224"/>
      <c r="Q30" s="224"/>
      <c r="R30" s="224"/>
      <c r="S30" s="224"/>
      <c r="T30" s="224"/>
      <c r="U30" s="224"/>
      <c r="V30" s="224"/>
      <c r="W30" s="224"/>
      <c r="X30" s="224"/>
      <c r="Y30" s="215"/>
      <c r="Z30" s="215"/>
      <c r="AA30" s="215"/>
      <c r="AB30" s="215"/>
      <c r="AC30" s="215"/>
      <c r="AD30" s="215"/>
      <c r="AE30" s="215"/>
      <c r="AF30" s="215"/>
      <c r="AG30" s="215" t="s">
        <v>172</v>
      </c>
      <c r="AH30" s="215"/>
      <c r="AI30" s="215"/>
      <c r="AJ30" s="215"/>
      <c r="AK30" s="215"/>
      <c r="AL30" s="215"/>
      <c r="AM30" s="215"/>
      <c r="AN30" s="215"/>
      <c r="AO30" s="215"/>
      <c r="AP30" s="215"/>
      <c r="AQ30" s="215"/>
      <c r="AR30" s="215"/>
      <c r="AS30" s="215"/>
      <c r="AT30" s="215"/>
      <c r="AU30" s="215"/>
      <c r="AV30" s="215"/>
      <c r="AW30" s="215"/>
      <c r="AX30" s="215"/>
      <c r="AY30" s="215"/>
      <c r="AZ30" s="215"/>
      <c r="BA30" s="215"/>
      <c r="BB30" s="215"/>
      <c r="BC30" s="215"/>
      <c r="BD30" s="215"/>
      <c r="BE30" s="215"/>
      <c r="BF30" s="215"/>
      <c r="BG30" s="215"/>
      <c r="BH30" s="215"/>
    </row>
    <row r="31" spans="1:60" ht="22.5" outlineLevel="1" x14ac:dyDescent="0.2">
      <c r="A31" s="237">
        <v>10</v>
      </c>
      <c r="B31" s="238" t="s">
        <v>248</v>
      </c>
      <c r="C31" s="249" t="s">
        <v>249</v>
      </c>
      <c r="D31" s="239" t="s">
        <v>246</v>
      </c>
      <c r="E31" s="240">
        <v>1</v>
      </c>
      <c r="F31" s="241"/>
      <c r="G31" s="242">
        <f>ROUND(E31*F31,2)</f>
        <v>0</v>
      </c>
      <c r="H31" s="241"/>
      <c r="I31" s="242">
        <f>ROUND(E31*H31,2)</f>
        <v>0</v>
      </c>
      <c r="J31" s="241"/>
      <c r="K31" s="242">
        <f>ROUND(E31*J31,2)</f>
        <v>0</v>
      </c>
      <c r="L31" s="242">
        <v>21</v>
      </c>
      <c r="M31" s="242">
        <f>G31*(1+L31/100)</f>
        <v>0</v>
      </c>
      <c r="N31" s="242">
        <v>3.9789999999999999E-2</v>
      </c>
      <c r="O31" s="242">
        <f>ROUND(E31*N31,2)</f>
        <v>0.04</v>
      </c>
      <c r="P31" s="242">
        <v>0</v>
      </c>
      <c r="Q31" s="242">
        <f>ROUND(E31*P31,2)</f>
        <v>0</v>
      </c>
      <c r="R31" s="242"/>
      <c r="S31" s="242" t="s">
        <v>167</v>
      </c>
      <c r="T31" s="243" t="s">
        <v>168</v>
      </c>
      <c r="U31" s="224">
        <v>0.24199999999999999</v>
      </c>
      <c r="V31" s="224">
        <f>ROUND(E31*U31,2)</f>
        <v>0.24</v>
      </c>
      <c r="W31" s="224"/>
      <c r="X31" s="224" t="s">
        <v>190</v>
      </c>
      <c r="Y31" s="215"/>
      <c r="Z31" s="215"/>
      <c r="AA31" s="215"/>
      <c r="AB31" s="215"/>
      <c r="AC31" s="215"/>
      <c r="AD31" s="215"/>
      <c r="AE31" s="215"/>
      <c r="AF31" s="215"/>
      <c r="AG31" s="215" t="s">
        <v>191</v>
      </c>
      <c r="AH31" s="215"/>
      <c r="AI31" s="215"/>
      <c r="AJ31" s="215"/>
      <c r="AK31" s="215"/>
      <c r="AL31" s="215"/>
      <c r="AM31" s="215"/>
      <c r="AN31" s="215"/>
      <c r="AO31" s="215"/>
      <c r="AP31" s="215"/>
      <c r="AQ31" s="215"/>
      <c r="AR31" s="215"/>
      <c r="AS31" s="215"/>
      <c r="AT31" s="215"/>
      <c r="AU31" s="215"/>
      <c r="AV31" s="215"/>
      <c r="AW31" s="215"/>
      <c r="AX31" s="215"/>
      <c r="AY31" s="215"/>
      <c r="AZ31" s="215"/>
      <c r="BA31" s="215"/>
      <c r="BB31" s="215"/>
      <c r="BC31" s="215"/>
      <c r="BD31" s="215"/>
      <c r="BE31" s="215"/>
      <c r="BF31" s="215"/>
      <c r="BG31" s="215"/>
      <c r="BH31" s="215"/>
    </row>
    <row r="32" spans="1:60" outlineLevel="1" x14ac:dyDescent="0.2">
      <c r="A32" s="222"/>
      <c r="B32" s="223"/>
      <c r="C32" s="250" t="s">
        <v>247</v>
      </c>
      <c r="D32" s="245"/>
      <c r="E32" s="245"/>
      <c r="F32" s="245"/>
      <c r="G32" s="245"/>
      <c r="H32" s="224"/>
      <c r="I32" s="224"/>
      <c r="J32" s="224"/>
      <c r="K32" s="224"/>
      <c r="L32" s="224"/>
      <c r="M32" s="224"/>
      <c r="N32" s="224"/>
      <c r="O32" s="224"/>
      <c r="P32" s="224"/>
      <c r="Q32" s="224"/>
      <c r="R32" s="224"/>
      <c r="S32" s="224"/>
      <c r="T32" s="224"/>
      <c r="U32" s="224"/>
      <c r="V32" s="224"/>
      <c r="W32" s="224"/>
      <c r="X32" s="224"/>
      <c r="Y32" s="215"/>
      <c r="Z32" s="215"/>
      <c r="AA32" s="215"/>
      <c r="AB32" s="215"/>
      <c r="AC32" s="215"/>
      <c r="AD32" s="215"/>
      <c r="AE32" s="215"/>
      <c r="AF32" s="215"/>
      <c r="AG32" s="215" t="s">
        <v>172</v>
      </c>
      <c r="AH32" s="215"/>
      <c r="AI32" s="215"/>
      <c r="AJ32" s="215"/>
      <c r="AK32" s="215"/>
      <c r="AL32" s="215"/>
      <c r="AM32" s="215"/>
      <c r="AN32" s="215"/>
      <c r="AO32" s="215"/>
      <c r="AP32" s="215"/>
      <c r="AQ32" s="215"/>
      <c r="AR32" s="215"/>
      <c r="AS32" s="215"/>
      <c r="AT32" s="215"/>
      <c r="AU32" s="215"/>
      <c r="AV32" s="215"/>
      <c r="AW32" s="215"/>
      <c r="AX32" s="215"/>
      <c r="AY32" s="215"/>
      <c r="AZ32" s="215"/>
      <c r="BA32" s="215"/>
      <c r="BB32" s="215"/>
      <c r="BC32" s="215"/>
      <c r="BD32" s="215"/>
      <c r="BE32" s="215"/>
      <c r="BF32" s="215"/>
      <c r="BG32" s="215"/>
      <c r="BH32" s="215"/>
    </row>
    <row r="33" spans="1:60" outlineLevel="1" x14ac:dyDescent="0.2">
      <c r="A33" s="237">
        <v>11</v>
      </c>
      <c r="B33" s="238" t="s">
        <v>250</v>
      </c>
      <c r="C33" s="249" t="s">
        <v>251</v>
      </c>
      <c r="D33" s="239" t="s">
        <v>224</v>
      </c>
      <c r="E33" s="240">
        <v>0.17219999999999999</v>
      </c>
      <c r="F33" s="241"/>
      <c r="G33" s="242">
        <f>ROUND(E33*F33,2)</f>
        <v>0</v>
      </c>
      <c r="H33" s="241"/>
      <c r="I33" s="242">
        <f>ROUND(E33*H33,2)</f>
        <v>0</v>
      </c>
      <c r="J33" s="241"/>
      <c r="K33" s="242">
        <f>ROUND(E33*J33,2)</f>
        <v>0</v>
      </c>
      <c r="L33" s="242">
        <v>21</v>
      </c>
      <c r="M33" s="242">
        <f>G33*(1+L33/100)</f>
        <v>0</v>
      </c>
      <c r="N33" s="242">
        <v>1.9332</v>
      </c>
      <c r="O33" s="242">
        <f>ROUND(E33*N33,2)</f>
        <v>0.33</v>
      </c>
      <c r="P33" s="242">
        <v>0</v>
      </c>
      <c r="Q33" s="242">
        <f>ROUND(E33*P33,2)</f>
        <v>0</v>
      </c>
      <c r="R33" s="242"/>
      <c r="S33" s="242" t="s">
        <v>167</v>
      </c>
      <c r="T33" s="243" t="s">
        <v>168</v>
      </c>
      <c r="U33" s="224">
        <v>6.77</v>
      </c>
      <c r="V33" s="224">
        <f>ROUND(E33*U33,2)</f>
        <v>1.17</v>
      </c>
      <c r="W33" s="224"/>
      <c r="X33" s="224" t="s">
        <v>190</v>
      </c>
      <c r="Y33" s="215"/>
      <c r="Z33" s="215"/>
      <c r="AA33" s="215"/>
      <c r="AB33" s="215"/>
      <c r="AC33" s="215"/>
      <c r="AD33" s="215"/>
      <c r="AE33" s="215"/>
      <c r="AF33" s="215"/>
      <c r="AG33" s="215" t="s">
        <v>191</v>
      </c>
      <c r="AH33" s="215"/>
      <c r="AI33" s="215"/>
      <c r="AJ33" s="215"/>
      <c r="AK33" s="215"/>
      <c r="AL33" s="215"/>
      <c r="AM33" s="215"/>
      <c r="AN33" s="215"/>
      <c r="AO33" s="215"/>
      <c r="AP33" s="215"/>
      <c r="AQ33" s="215"/>
      <c r="AR33" s="215"/>
      <c r="AS33" s="215"/>
      <c r="AT33" s="215"/>
      <c r="AU33" s="215"/>
      <c r="AV33" s="215"/>
      <c r="AW33" s="215"/>
      <c r="AX33" s="215"/>
      <c r="AY33" s="215"/>
      <c r="AZ33" s="215"/>
      <c r="BA33" s="215"/>
      <c r="BB33" s="215"/>
      <c r="BC33" s="215"/>
      <c r="BD33" s="215"/>
      <c r="BE33" s="215"/>
      <c r="BF33" s="215"/>
      <c r="BG33" s="215"/>
      <c r="BH33" s="215"/>
    </row>
    <row r="34" spans="1:60" outlineLevel="1" x14ac:dyDescent="0.2">
      <c r="A34" s="222"/>
      <c r="B34" s="223"/>
      <c r="C34" s="253" t="s">
        <v>252</v>
      </c>
      <c r="D34" s="228"/>
      <c r="E34" s="229">
        <v>0.17</v>
      </c>
      <c r="F34" s="224"/>
      <c r="G34" s="224"/>
      <c r="H34" s="224"/>
      <c r="I34" s="224"/>
      <c r="J34" s="224"/>
      <c r="K34" s="224"/>
      <c r="L34" s="224"/>
      <c r="M34" s="224"/>
      <c r="N34" s="224"/>
      <c r="O34" s="224"/>
      <c r="P34" s="224"/>
      <c r="Q34" s="224"/>
      <c r="R34" s="224"/>
      <c r="S34" s="224"/>
      <c r="T34" s="224"/>
      <c r="U34" s="224"/>
      <c r="V34" s="224"/>
      <c r="W34" s="224"/>
      <c r="X34" s="224"/>
      <c r="Y34" s="215"/>
      <c r="Z34" s="215"/>
      <c r="AA34" s="215"/>
      <c r="AB34" s="215"/>
      <c r="AC34" s="215"/>
      <c r="AD34" s="215"/>
      <c r="AE34" s="215"/>
      <c r="AF34" s="215"/>
      <c r="AG34" s="215" t="s">
        <v>176</v>
      </c>
      <c r="AH34" s="215">
        <v>0</v>
      </c>
      <c r="AI34" s="215"/>
      <c r="AJ34" s="215"/>
      <c r="AK34" s="215"/>
      <c r="AL34" s="215"/>
      <c r="AM34" s="215"/>
      <c r="AN34" s="215"/>
      <c r="AO34" s="215"/>
      <c r="AP34" s="215"/>
      <c r="AQ34" s="215"/>
      <c r="AR34" s="215"/>
      <c r="AS34" s="215"/>
      <c r="AT34" s="215"/>
      <c r="AU34" s="215"/>
      <c r="AV34" s="215"/>
      <c r="AW34" s="215"/>
      <c r="AX34" s="215"/>
      <c r="AY34" s="215"/>
      <c r="AZ34" s="215"/>
      <c r="BA34" s="215"/>
      <c r="BB34" s="215"/>
      <c r="BC34" s="215"/>
      <c r="BD34" s="215"/>
      <c r="BE34" s="215"/>
      <c r="BF34" s="215"/>
      <c r="BG34" s="215"/>
      <c r="BH34" s="215"/>
    </row>
    <row r="35" spans="1:60" outlineLevel="1" x14ac:dyDescent="0.2">
      <c r="A35" s="237">
        <v>12</v>
      </c>
      <c r="B35" s="238" t="s">
        <v>253</v>
      </c>
      <c r="C35" s="249" t="s">
        <v>254</v>
      </c>
      <c r="D35" s="239" t="s">
        <v>255</v>
      </c>
      <c r="E35" s="240">
        <v>4.5900000000000003E-2</v>
      </c>
      <c r="F35" s="241"/>
      <c r="G35" s="242">
        <f>ROUND(E35*F35,2)</f>
        <v>0</v>
      </c>
      <c r="H35" s="241"/>
      <c r="I35" s="242">
        <f>ROUND(E35*H35,2)</f>
        <v>0</v>
      </c>
      <c r="J35" s="241"/>
      <c r="K35" s="242">
        <f>ROUND(E35*J35,2)</f>
        <v>0</v>
      </c>
      <c r="L35" s="242">
        <v>21</v>
      </c>
      <c r="M35" s="242">
        <f>G35*(1+L35/100)</f>
        <v>0</v>
      </c>
      <c r="N35" s="242">
        <v>1.09954</v>
      </c>
      <c r="O35" s="242">
        <f>ROUND(E35*N35,2)</f>
        <v>0.05</v>
      </c>
      <c r="P35" s="242">
        <v>0</v>
      </c>
      <c r="Q35" s="242">
        <f>ROUND(E35*P35,2)</f>
        <v>0</v>
      </c>
      <c r="R35" s="242"/>
      <c r="S35" s="242" t="s">
        <v>167</v>
      </c>
      <c r="T35" s="243" t="s">
        <v>168</v>
      </c>
      <c r="U35" s="224">
        <v>18.175000000000001</v>
      </c>
      <c r="V35" s="224">
        <f>ROUND(E35*U35,2)</f>
        <v>0.83</v>
      </c>
      <c r="W35" s="224"/>
      <c r="X35" s="224" t="s">
        <v>190</v>
      </c>
      <c r="Y35" s="215"/>
      <c r="Z35" s="215"/>
      <c r="AA35" s="215"/>
      <c r="AB35" s="215"/>
      <c r="AC35" s="215"/>
      <c r="AD35" s="215"/>
      <c r="AE35" s="215"/>
      <c r="AF35" s="215"/>
      <c r="AG35" s="215" t="s">
        <v>191</v>
      </c>
      <c r="AH35" s="215"/>
      <c r="AI35" s="215"/>
      <c r="AJ35" s="215"/>
      <c r="AK35" s="215"/>
      <c r="AL35" s="215"/>
      <c r="AM35" s="215"/>
      <c r="AN35" s="215"/>
      <c r="AO35" s="215"/>
      <c r="AP35" s="215"/>
      <c r="AQ35" s="215"/>
      <c r="AR35" s="215"/>
      <c r="AS35" s="215"/>
      <c r="AT35" s="215"/>
      <c r="AU35" s="215"/>
      <c r="AV35" s="215"/>
      <c r="AW35" s="215"/>
      <c r="AX35" s="215"/>
      <c r="AY35" s="215"/>
      <c r="AZ35" s="215"/>
      <c r="BA35" s="215"/>
      <c r="BB35" s="215"/>
      <c r="BC35" s="215"/>
      <c r="BD35" s="215"/>
      <c r="BE35" s="215"/>
      <c r="BF35" s="215"/>
      <c r="BG35" s="215"/>
      <c r="BH35" s="215"/>
    </row>
    <row r="36" spans="1:60" outlineLevel="1" x14ac:dyDescent="0.2">
      <c r="A36" s="222"/>
      <c r="B36" s="223"/>
      <c r="C36" s="253" t="s">
        <v>256</v>
      </c>
      <c r="D36" s="228"/>
      <c r="E36" s="229">
        <v>0.05</v>
      </c>
      <c r="F36" s="224"/>
      <c r="G36" s="224"/>
      <c r="H36" s="224"/>
      <c r="I36" s="224"/>
      <c r="J36" s="224"/>
      <c r="K36" s="224"/>
      <c r="L36" s="224"/>
      <c r="M36" s="224"/>
      <c r="N36" s="224"/>
      <c r="O36" s="224"/>
      <c r="P36" s="224"/>
      <c r="Q36" s="224"/>
      <c r="R36" s="224"/>
      <c r="S36" s="224"/>
      <c r="T36" s="224"/>
      <c r="U36" s="224"/>
      <c r="V36" s="224"/>
      <c r="W36" s="224"/>
      <c r="X36" s="224"/>
      <c r="Y36" s="215"/>
      <c r="Z36" s="215"/>
      <c r="AA36" s="215"/>
      <c r="AB36" s="215"/>
      <c r="AC36" s="215"/>
      <c r="AD36" s="215"/>
      <c r="AE36" s="215"/>
      <c r="AF36" s="215"/>
      <c r="AG36" s="215" t="s">
        <v>176</v>
      </c>
      <c r="AH36" s="215">
        <v>0</v>
      </c>
      <c r="AI36" s="215"/>
      <c r="AJ36" s="215"/>
      <c r="AK36" s="215"/>
      <c r="AL36" s="215"/>
      <c r="AM36" s="215"/>
      <c r="AN36" s="215"/>
      <c r="AO36" s="215"/>
      <c r="AP36" s="215"/>
      <c r="AQ36" s="215"/>
      <c r="AR36" s="215"/>
      <c r="AS36" s="215"/>
      <c r="AT36" s="215"/>
      <c r="AU36" s="215"/>
      <c r="AV36" s="215"/>
      <c r="AW36" s="215"/>
      <c r="AX36" s="215"/>
      <c r="AY36" s="215"/>
      <c r="AZ36" s="215"/>
      <c r="BA36" s="215"/>
      <c r="BB36" s="215"/>
      <c r="BC36" s="215"/>
      <c r="BD36" s="215"/>
      <c r="BE36" s="215"/>
      <c r="BF36" s="215"/>
      <c r="BG36" s="215"/>
      <c r="BH36" s="215"/>
    </row>
    <row r="37" spans="1:60" outlineLevel="1" x14ac:dyDescent="0.2">
      <c r="A37" s="237">
        <v>13</v>
      </c>
      <c r="B37" s="238" t="s">
        <v>257</v>
      </c>
      <c r="C37" s="249" t="s">
        <v>258</v>
      </c>
      <c r="D37" s="239" t="s">
        <v>255</v>
      </c>
      <c r="E37" s="240">
        <v>3.5999999999999997E-2</v>
      </c>
      <c r="F37" s="241"/>
      <c r="G37" s="242">
        <f>ROUND(E37*F37,2)</f>
        <v>0</v>
      </c>
      <c r="H37" s="241"/>
      <c r="I37" s="242">
        <f>ROUND(E37*H37,2)</f>
        <v>0</v>
      </c>
      <c r="J37" s="241"/>
      <c r="K37" s="242">
        <f>ROUND(E37*J37,2)</f>
        <v>0</v>
      </c>
      <c r="L37" s="242">
        <v>21</v>
      </c>
      <c r="M37" s="242">
        <f>G37*(1+L37/100)</f>
        <v>0</v>
      </c>
      <c r="N37" s="242">
        <v>1.09954</v>
      </c>
      <c r="O37" s="242">
        <f>ROUND(E37*N37,2)</f>
        <v>0.04</v>
      </c>
      <c r="P37" s="242">
        <v>0</v>
      </c>
      <c r="Q37" s="242">
        <f>ROUND(E37*P37,2)</f>
        <v>0</v>
      </c>
      <c r="R37" s="242"/>
      <c r="S37" s="242" t="s">
        <v>167</v>
      </c>
      <c r="T37" s="243" t="s">
        <v>168</v>
      </c>
      <c r="U37" s="224">
        <v>18.175000000000001</v>
      </c>
      <c r="V37" s="224">
        <f>ROUND(E37*U37,2)</f>
        <v>0.65</v>
      </c>
      <c r="W37" s="224"/>
      <c r="X37" s="224" t="s">
        <v>190</v>
      </c>
      <c r="Y37" s="215"/>
      <c r="Z37" s="215"/>
      <c r="AA37" s="215"/>
      <c r="AB37" s="215"/>
      <c r="AC37" s="215"/>
      <c r="AD37" s="215"/>
      <c r="AE37" s="215"/>
      <c r="AF37" s="215"/>
      <c r="AG37" s="215" t="s">
        <v>191</v>
      </c>
      <c r="AH37" s="215"/>
      <c r="AI37" s="215"/>
      <c r="AJ37" s="215"/>
      <c r="AK37" s="215"/>
      <c r="AL37" s="215"/>
      <c r="AM37" s="215"/>
      <c r="AN37" s="215"/>
      <c r="AO37" s="215"/>
      <c r="AP37" s="215"/>
      <c r="AQ37" s="215"/>
      <c r="AR37" s="215"/>
      <c r="AS37" s="215"/>
      <c r="AT37" s="215"/>
      <c r="AU37" s="215"/>
      <c r="AV37" s="215"/>
      <c r="AW37" s="215"/>
      <c r="AX37" s="215"/>
      <c r="AY37" s="215"/>
      <c r="AZ37" s="215"/>
      <c r="BA37" s="215"/>
      <c r="BB37" s="215"/>
      <c r="BC37" s="215"/>
      <c r="BD37" s="215"/>
      <c r="BE37" s="215"/>
      <c r="BF37" s="215"/>
      <c r="BG37" s="215"/>
      <c r="BH37" s="215"/>
    </row>
    <row r="38" spans="1:60" outlineLevel="1" x14ac:dyDescent="0.2">
      <c r="A38" s="222"/>
      <c r="B38" s="223"/>
      <c r="C38" s="253" t="s">
        <v>259</v>
      </c>
      <c r="D38" s="228"/>
      <c r="E38" s="229">
        <v>0.04</v>
      </c>
      <c r="F38" s="224"/>
      <c r="G38" s="224"/>
      <c r="H38" s="224"/>
      <c r="I38" s="224"/>
      <c r="J38" s="224"/>
      <c r="K38" s="224"/>
      <c r="L38" s="224"/>
      <c r="M38" s="224"/>
      <c r="N38" s="224"/>
      <c r="O38" s="224"/>
      <c r="P38" s="224"/>
      <c r="Q38" s="224"/>
      <c r="R38" s="224"/>
      <c r="S38" s="224"/>
      <c r="T38" s="224"/>
      <c r="U38" s="224"/>
      <c r="V38" s="224"/>
      <c r="W38" s="224"/>
      <c r="X38" s="224"/>
      <c r="Y38" s="215"/>
      <c r="Z38" s="215"/>
      <c r="AA38" s="215"/>
      <c r="AB38" s="215"/>
      <c r="AC38" s="215"/>
      <c r="AD38" s="215"/>
      <c r="AE38" s="215"/>
      <c r="AF38" s="215"/>
      <c r="AG38" s="215" t="s">
        <v>176</v>
      </c>
      <c r="AH38" s="215">
        <v>0</v>
      </c>
      <c r="AI38" s="215"/>
      <c r="AJ38" s="215"/>
      <c r="AK38" s="215"/>
      <c r="AL38" s="215"/>
      <c r="AM38" s="215"/>
      <c r="AN38" s="215"/>
      <c r="AO38" s="215"/>
      <c r="AP38" s="215"/>
      <c r="AQ38" s="215"/>
      <c r="AR38" s="215"/>
      <c r="AS38" s="215"/>
      <c r="AT38" s="215"/>
      <c r="AU38" s="215"/>
      <c r="AV38" s="215"/>
      <c r="AW38" s="215"/>
      <c r="AX38" s="215"/>
      <c r="AY38" s="215"/>
      <c r="AZ38" s="215"/>
      <c r="BA38" s="215"/>
      <c r="BB38" s="215"/>
      <c r="BC38" s="215"/>
      <c r="BD38" s="215"/>
      <c r="BE38" s="215"/>
      <c r="BF38" s="215"/>
      <c r="BG38" s="215"/>
      <c r="BH38" s="215"/>
    </row>
    <row r="39" spans="1:60" outlineLevel="1" x14ac:dyDescent="0.2">
      <c r="A39" s="237">
        <v>14</v>
      </c>
      <c r="B39" s="238" t="s">
        <v>260</v>
      </c>
      <c r="C39" s="249" t="s">
        <v>261</v>
      </c>
      <c r="D39" s="239" t="s">
        <v>255</v>
      </c>
      <c r="E39" s="240">
        <v>0.12659999999999999</v>
      </c>
      <c r="F39" s="241"/>
      <c r="G39" s="242">
        <f>ROUND(E39*F39,2)</f>
        <v>0</v>
      </c>
      <c r="H39" s="241"/>
      <c r="I39" s="242">
        <f>ROUND(E39*H39,2)</f>
        <v>0</v>
      </c>
      <c r="J39" s="241"/>
      <c r="K39" s="242">
        <f>ROUND(E39*J39,2)</f>
        <v>0</v>
      </c>
      <c r="L39" s="242">
        <v>21</v>
      </c>
      <c r="M39" s="242">
        <f>G39*(1+L39/100)</f>
        <v>0</v>
      </c>
      <c r="N39" s="242">
        <v>1.0970899999999999</v>
      </c>
      <c r="O39" s="242">
        <f>ROUND(E39*N39,2)</f>
        <v>0.14000000000000001</v>
      </c>
      <c r="P39" s="242">
        <v>0</v>
      </c>
      <c r="Q39" s="242">
        <f>ROUND(E39*P39,2)</f>
        <v>0</v>
      </c>
      <c r="R39" s="242"/>
      <c r="S39" s="242" t="s">
        <v>167</v>
      </c>
      <c r="T39" s="243" t="s">
        <v>168</v>
      </c>
      <c r="U39" s="224">
        <v>16.582999999999998</v>
      </c>
      <c r="V39" s="224">
        <f>ROUND(E39*U39,2)</f>
        <v>2.1</v>
      </c>
      <c r="W39" s="224"/>
      <c r="X39" s="224" t="s">
        <v>190</v>
      </c>
      <c r="Y39" s="215"/>
      <c r="Z39" s="215"/>
      <c r="AA39" s="215"/>
      <c r="AB39" s="215"/>
      <c r="AC39" s="215"/>
      <c r="AD39" s="215"/>
      <c r="AE39" s="215"/>
      <c r="AF39" s="215"/>
      <c r="AG39" s="215" t="s">
        <v>191</v>
      </c>
      <c r="AH39" s="215"/>
      <c r="AI39" s="215"/>
      <c r="AJ39" s="215"/>
      <c r="AK39" s="215"/>
      <c r="AL39" s="215"/>
      <c r="AM39" s="215"/>
      <c r="AN39" s="215"/>
      <c r="AO39" s="215"/>
      <c r="AP39" s="215"/>
      <c r="AQ39" s="215"/>
      <c r="AR39" s="215"/>
      <c r="AS39" s="215"/>
      <c r="AT39" s="215"/>
      <c r="AU39" s="215"/>
      <c r="AV39" s="215"/>
      <c r="AW39" s="215"/>
      <c r="AX39" s="215"/>
      <c r="AY39" s="215"/>
      <c r="AZ39" s="215"/>
      <c r="BA39" s="215"/>
      <c r="BB39" s="215"/>
      <c r="BC39" s="215"/>
      <c r="BD39" s="215"/>
      <c r="BE39" s="215"/>
      <c r="BF39" s="215"/>
      <c r="BG39" s="215"/>
      <c r="BH39" s="215"/>
    </row>
    <row r="40" spans="1:60" outlineLevel="1" x14ac:dyDescent="0.2">
      <c r="A40" s="222"/>
      <c r="B40" s="223"/>
      <c r="C40" s="253" t="s">
        <v>262</v>
      </c>
      <c r="D40" s="228"/>
      <c r="E40" s="229">
        <v>0.13</v>
      </c>
      <c r="F40" s="224"/>
      <c r="G40" s="224"/>
      <c r="H40" s="224"/>
      <c r="I40" s="224"/>
      <c r="J40" s="224"/>
      <c r="K40" s="224"/>
      <c r="L40" s="224"/>
      <c r="M40" s="224"/>
      <c r="N40" s="224"/>
      <c r="O40" s="224"/>
      <c r="P40" s="224"/>
      <c r="Q40" s="224"/>
      <c r="R40" s="224"/>
      <c r="S40" s="224"/>
      <c r="T40" s="224"/>
      <c r="U40" s="224"/>
      <c r="V40" s="224"/>
      <c r="W40" s="224"/>
      <c r="X40" s="224"/>
      <c r="Y40" s="215"/>
      <c r="Z40" s="215"/>
      <c r="AA40" s="215"/>
      <c r="AB40" s="215"/>
      <c r="AC40" s="215"/>
      <c r="AD40" s="215"/>
      <c r="AE40" s="215"/>
      <c r="AF40" s="215"/>
      <c r="AG40" s="215" t="s">
        <v>176</v>
      </c>
      <c r="AH40" s="215">
        <v>0</v>
      </c>
      <c r="AI40" s="215"/>
      <c r="AJ40" s="215"/>
      <c r="AK40" s="215"/>
      <c r="AL40" s="215"/>
      <c r="AM40" s="215"/>
      <c r="AN40" s="215"/>
      <c r="AO40" s="215"/>
      <c r="AP40" s="215"/>
      <c r="AQ40" s="215"/>
      <c r="AR40" s="215"/>
      <c r="AS40" s="215"/>
      <c r="AT40" s="215"/>
      <c r="AU40" s="215"/>
      <c r="AV40" s="215"/>
      <c r="AW40" s="215"/>
      <c r="AX40" s="215"/>
      <c r="AY40" s="215"/>
      <c r="AZ40" s="215"/>
      <c r="BA40" s="215"/>
      <c r="BB40" s="215"/>
      <c r="BC40" s="215"/>
      <c r="BD40" s="215"/>
      <c r="BE40" s="215"/>
      <c r="BF40" s="215"/>
      <c r="BG40" s="215"/>
      <c r="BH40" s="215"/>
    </row>
    <row r="41" spans="1:60" outlineLevel="1" x14ac:dyDescent="0.2">
      <c r="A41" s="237">
        <v>15</v>
      </c>
      <c r="B41" s="238" t="s">
        <v>263</v>
      </c>
      <c r="C41" s="249" t="s">
        <v>264</v>
      </c>
      <c r="D41" s="239" t="s">
        <v>255</v>
      </c>
      <c r="E41" s="240">
        <v>6.9599999999999995E-2</v>
      </c>
      <c r="F41" s="241"/>
      <c r="G41" s="242">
        <f>ROUND(E41*F41,2)</f>
        <v>0</v>
      </c>
      <c r="H41" s="241"/>
      <c r="I41" s="242">
        <f>ROUND(E41*H41,2)</f>
        <v>0</v>
      </c>
      <c r="J41" s="241"/>
      <c r="K41" s="242">
        <f>ROUND(E41*J41,2)</f>
        <v>0</v>
      </c>
      <c r="L41" s="242">
        <v>21</v>
      </c>
      <c r="M41" s="242">
        <f>G41*(1+L41/100)</f>
        <v>0</v>
      </c>
      <c r="N41" s="242">
        <v>1.0970899999999999</v>
      </c>
      <c r="O41" s="242">
        <f>ROUND(E41*N41,2)</f>
        <v>0.08</v>
      </c>
      <c r="P41" s="242">
        <v>0</v>
      </c>
      <c r="Q41" s="242">
        <f>ROUND(E41*P41,2)</f>
        <v>0</v>
      </c>
      <c r="R41" s="242"/>
      <c r="S41" s="242" t="s">
        <v>167</v>
      </c>
      <c r="T41" s="243" t="s">
        <v>168</v>
      </c>
      <c r="U41" s="224">
        <v>16.582999999999998</v>
      </c>
      <c r="V41" s="224">
        <f>ROUND(E41*U41,2)</f>
        <v>1.1499999999999999</v>
      </c>
      <c r="W41" s="224"/>
      <c r="X41" s="224" t="s">
        <v>190</v>
      </c>
      <c r="Y41" s="215"/>
      <c r="Z41" s="215"/>
      <c r="AA41" s="215"/>
      <c r="AB41" s="215"/>
      <c r="AC41" s="215"/>
      <c r="AD41" s="215"/>
      <c r="AE41" s="215"/>
      <c r="AF41" s="215"/>
      <c r="AG41" s="215" t="s">
        <v>191</v>
      </c>
      <c r="AH41" s="215"/>
      <c r="AI41" s="215"/>
      <c r="AJ41" s="215"/>
      <c r="AK41" s="215"/>
      <c r="AL41" s="215"/>
      <c r="AM41" s="215"/>
      <c r="AN41" s="215"/>
      <c r="AO41" s="215"/>
      <c r="AP41" s="215"/>
      <c r="AQ41" s="215"/>
      <c r="AR41" s="215"/>
      <c r="AS41" s="215"/>
      <c r="AT41" s="215"/>
      <c r="AU41" s="215"/>
      <c r="AV41" s="215"/>
      <c r="AW41" s="215"/>
      <c r="AX41" s="215"/>
      <c r="AY41" s="215"/>
      <c r="AZ41" s="215"/>
      <c r="BA41" s="215"/>
      <c r="BB41" s="215"/>
      <c r="BC41" s="215"/>
      <c r="BD41" s="215"/>
      <c r="BE41" s="215"/>
      <c r="BF41" s="215"/>
      <c r="BG41" s="215"/>
      <c r="BH41" s="215"/>
    </row>
    <row r="42" spans="1:60" outlineLevel="1" x14ac:dyDescent="0.2">
      <c r="A42" s="222"/>
      <c r="B42" s="223"/>
      <c r="C42" s="253" t="s">
        <v>265</v>
      </c>
      <c r="D42" s="228"/>
      <c r="E42" s="229">
        <v>7.0000000000000007E-2</v>
      </c>
      <c r="F42" s="224"/>
      <c r="G42" s="224"/>
      <c r="H42" s="224"/>
      <c r="I42" s="224"/>
      <c r="J42" s="224"/>
      <c r="K42" s="224"/>
      <c r="L42" s="224"/>
      <c r="M42" s="224"/>
      <c r="N42" s="224"/>
      <c r="O42" s="224"/>
      <c r="P42" s="224"/>
      <c r="Q42" s="224"/>
      <c r="R42" s="224"/>
      <c r="S42" s="224"/>
      <c r="T42" s="224"/>
      <c r="U42" s="224"/>
      <c r="V42" s="224"/>
      <c r="W42" s="224"/>
      <c r="X42" s="224"/>
      <c r="Y42" s="215"/>
      <c r="Z42" s="215"/>
      <c r="AA42" s="215"/>
      <c r="AB42" s="215"/>
      <c r="AC42" s="215"/>
      <c r="AD42" s="215"/>
      <c r="AE42" s="215"/>
      <c r="AF42" s="215"/>
      <c r="AG42" s="215" t="s">
        <v>176</v>
      </c>
      <c r="AH42" s="215">
        <v>0</v>
      </c>
      <c r="AI42" s="215"/>
      <c r="AJ42" s="215"/>
      <c r="AK42" s="215"/>
      <c r="AL42" s="215"/>
      <c r="AM42" s="215"/>
      <c r="AN42" s="215"/>
      <c r="AO42" s="215"/>
      <c r="AP42" s="215"/>
      <c r="AQ42" s="215"/>
      <c r="AR42" s="215"/>
      <c r="AS42" s="215"/>
      <c r="AT42" s="215"/>
      <c r="AU42" s="215"/>
      <c r="AV42" s="215"/>
      <c r="AW42" s="215"/>
      <c r="AX42" s="215"/>
      <c r="AY42" s="215"/>
      <c r="AZ42" s="215"/>
      <c r="BA42" s="215"/>
      <c r="BB42" s="215"/>
      <c r="BC42" s="215"/>
      <c r="BD42" s="215"/>
      <c r="BE42" s="215"/>
      <c r="BF42" s="215"/>
      <c r="BG42" s="215"/>
      <c r="BH42" s="215"/>
    </row>
    <row r="43" spans="1:60" outlineLevel="1" x14ac:dyDescent="0.2">
      <c r="A43" s="237">
        <v>16</v>
      </c>
      <c r="B43" s="238" t="s">
        <v>266</v>
      </c>
      <c r="C43" s="249" t="s">
        <v>267</v>
      </c>
      <c r="D43" s="239" t="s">
        <v>268</v>
      </c>
      <c r="E43" s="240">
        <v>15.39</v>
      </c>
      <c r="F43" s="241"/>
      <c r="G43" s="242">
        <f>ROUND(E43*F43,2)</f>
        <v>0</v>
      </c>
      <c r="H43" s="241"/>
      <c r="I43" s="242">
        <f>ROUND(E43*H43,2)</f>
        <v>0</v>
      </c>
      <c r="J43" s="241"/>
      <c r="K43" s="242">
        <f>ROUND(E43*J43,2)</f>
        <v>0</v>
      </c>
      <c r="L43" s="242">
        <v>21</v>
      </c>
      <c r="M43" s="242">
        <f>G43*(1+L43/100)</f>
        <v>0</v>
      </c>
      <c r="N43" s="242">
        <v>7.0599999999999996E-2</v>
      </c>
      <c r="O43" s="242">
        <f>ROUND(E43*N43,2)</f>
        <v>1.0900000000000001</v>
      </c>
      <c r="P43" s="242">
        <v>0</v>
      </c>
      <c r="Q43" s="242">
        <f>ROUND(E43*P43,2)</f>
        <v>0</v>
      </c>
      <c r="R43" s="242"/>
      <c r="S43" s="242" t="s">
        <v>167</v>
      </c>
      <c r="T43" s="243" t="s">
        <v>168</v>
      </c>
      <c r="U43" s="224">
        <v>0.52915000000000001</v>
      </c>
      <c r="V43" s="224">
        <f>ROUND(E43*U43,2)</f>
        <v>8.14</v>
      </c>
      <c r="W43" s="224"/>
      <c r="X43" s="224" t="s">
        <v>190</v>
      </c>
      <c r="Y43" s="215"/>
      <c r="Z43" s="215"/>
      <c r="AA43" s="215"/>
      <c r="AB43" s="215"/>
      <c r="AC43" s="215"/>
      <c r="AD43" s="215"/>
      <c r="AE43" s="215"/>
      <c r="AF43" s="215"/>
      <c r="AG43" s="215" t="s">
        <v>191</v>
      </c>
      <c r="AH43" s="215"/>
      <c r="AI43" s="215"/>
      <c r="AJ43" s="215"/>
      <c r="AK43" s="215"/>
      <c r="AL43" s="215"/>
      <c r="AM43" s="215"/>
      <c r="AN43" s="215"/>
      <c r="AO43" s="215"/>
      <c r="AP43" s="215"/>
      <c r="AQ43" s="215"/>
      <c r="AR43" s="215"/>
      <c r="AS43" s="215"/>
      <c r="AT43" s="215"/>
      <c r="AU43" s="215"/>
      <c r="AV43" s="215"/>
      <c r="AW43" s="215"/>
      <c r="AX43" s="215"/>
      <c r="AY43" s="215"/>
      <c r="AZ43" s="215"/>
      <c r="BA43" s="215"/>
      <c r="BB43" s="215"/>
      <c r="BC43" s="215"/>
      <c r="BD43" s="215"/>
      <c r="BE43" s="215"/>
      <c r="BF43" s="215"/>
      <c r="BG43" s="215"/>
      <c r="BH43" s="215"/>
    </row>
    <row r="44" spans="1:60" outlineLevel="1" x14ac:dyDescent="0.2">
      <c r="A44" s="222"/>
      <c r="B44" s="223"/>
      <c r="C44" s="253" t="s">
        <v>269</v>
      </c>
      <c r="D44" s="228"/>
      <c r="E44" s="229">
        <v>15.39</v>
      </c>
      <c r="F44" s="224"/>
      <c r="G44" s="224"/>
      <c r="H44" s="224"/>
      <c r="I44" s="224"/>
      <c r="J44" s="224"/>
      <c r="K44" s="224"/>
      <c r="L44" s="224"/>
      <c r="M44" s="224"/>
      <c r="N44" s="224"/>
      <c r="O44" s="224"/>
      <c r="P44" s="224"/>
      <c r="Q44" s="224"/>
      <c r="R44" s="224"/>
      <c r="S44" s="224"/>
      <c r="T44" s="224"/>
      <c r="U44" s="224"/>
      <c r="V44" s="224"/>
      <c r="W44" s="224"/>
      <c r="X44" s="224"/>
      <c r="Y44" s="215"/>
      <c r="Z44" s="215"/>
      <c r="AA44" s="215"/>
      <c r="AB44" s="215"/>
      <c r="AC44" s="215"/>
      <c r="AD44" s="215"/>
      <c r="AE44" s="215"/>
      <c r="AF44" s="215"/>
      <c r="AG44" s="215" t="s">
        <v>176</v>
      </c>
      <c r="AH44" s="215">
        <v>0</v>
      </c>
      <c r="AI44" s="215"/>
      <c r="AJ44" s="215"/>
      <c r="AK44" s="215"/>
      <c r="AL44" s="215"/>
      <c r="AM44" s="215"/>
      <c r="AN44" s="215"/>
      <c r="AO44" s="215"/>
      <c r="AP44" s="215"/>
      <c r="AQ44" s="215"/>
      <c r="AR44" s="215"/>
      <c r="AS44" s="215"/>
      <c r="AT44" s="215"/>
      <c r="AU44" s="215"/>
      <c r="AV44" s="215"/>
      <c r="AW44" s="215"/>
      <c r="AX44" s="215"/>
      <c r="AY44" s="215"/>
      <c r="AZ44" s="215"/>
      <c r="BA44" s="215"/>
      <c r="BB44" s="215"/>
      <c r="BC44" s="215"/>
      <c r="BD44" s="215"/>
      <c r="BE44" s="215"/>
      <c r="BF44" s="215"/>
      <c r="BG44" s="215"/>
      <c r="BH44" s="215"/>
    </row>
    <row r="45" spans="1:60" outlineLevel="1" x14ac:dyDescent="0.2">
      <c r="A45" s="237">
        <v>17</v>
      </c>
      <c r="B45" s="238" t="s">
        <v>270</v>
      </c>
      <c r="C45" s="249" t="s">
        <v>271</v>
      </c>
      <c r="D45" s="239" t="s">
        <v>268</v>
      </c>
      <c r="E45" s="240">
        <v>16.615500000000001</v>
      </c>
      <c r="F45" s="241"/>
      <c r="G45" s="242">
        <f>ROUND(E45*F45,2)</f>
        <v>0</v>
      </c>
      <c r="H45" s="241"/>
      <c r="I45" s="242">
        <f>ROUND(E45*H45,2)</f>
        <v>0</v>
      </c>
      <c r="J45" s="241"/>
      <c r="K45" s="242">
        <f>ROUND(E45*J45,2)</f>
        <v>0</v>
      </c>
      <c r="L45" s="242">
        <v>21</v>
      </c>
      <c r="M45" s="242">
        <f>G45*(1+L45/100)</f>
        <v>0</v>
      </c>
      <c r="N45" s="242">
        <v>7.8359999999999999E-2</v>
      </c>
      <c r="O45" s="242">
        <f>ROUND(E45*N45,2)</f>
        <v>1.3</v>
      </c>
      <c r="P45" s="242">
        <v>0</v>
      </c>
      <c r="Q45" s="242">
        <f>ROUND(E45*P45,2)</f>
        <v>0</v>
      </c>
      <c r="R45" s="242"/>
      <c r="S45" s="242" t="s">
        <v>167</v>
      </c>
      <c r="T45" s="243" t="s">
        <v>168</v>
      </c>
      <c r="U45" s="224">
        <v>0.55488999999999999</v>
      </c>
      <c r="V45" s="224">
        <f>ROUND(E45*U45,2)</f>
        <v>9.2200000000000006</v>
      </c>
      <c r="W45" s="224"/>
      <c r="X45" s="224" t="s">
        <v>190</v>
      </c>
      <c r="Y45" s="215"/>
      <c r="Z45" s="215"/>
      <c r="AA45" s="215"/>
      <c r="AB45" s="215"/>
      <c r="AC45" s="215"/>
      <c r="AD45" s="215"/>
      <c r="AE45" s="215"/>
      <c r="AF45" s="215"/>
      <c r="AG45" s="215" t="s">
        <v>191</v>
      </c>
      <c r="AH45" s="215"/>
      <c r="AI45" s="215"/>
      <c r="AJ45" s="215"/>
      <c r="AK45" s="215"/>
      <c r="AL45" s="215"/>
      <c r="AM45" s="215"/>
      <c r="AN45" s="215"/>
      <c r="AO45" s="215"/>
      <c r="AP45" s="215"/>
      <c r="AQ45" s="215"/>
      <c r="AR45" s="215"/>
      <c r="AS45" s="215"/>
      <c r="AT45" s="215"/>
      <c r="AU45" s="215"/>
      <c r="AV45" s="215"/>
      <c r="AW45" s="215"/>
      <c r="AX45" s="215"/>
      <c r="AY45" s="215"/>
      <c r="AZ45" s="215"/>
      <c r="BA45" s="215"/>
      <c r="BB45" s="215"/>
      <c r="BC45" s="215"/>
      <c r="BD45" s="215"/>
      <c r="BE45" s="215"/>
      <c r="BF45" s="215"/>
      <c r="BG45" s="215"/>
      <c r="BH45" s="215"/>
    </row>
    <row r="46" spans="1:60" outlineLevel="1" x14ac:dyDescent="0.2">
      <c r="A46" s="222"/>
      <c r="B46" s="223"/>
      <c r="C46" s="253" t="s">
        <v>272</v>
      </c>
      <c r="D46" s="228"/>
      <c r="E46" s="229">
        <v>16.62</v>
      </c>
      <c r="F46" s="224"/>
      <c r="G46" s="224"/>
      <c r="H46" s="224"/>
      <c r="I46" s="224"/>
      <c r="J46" s="224"/>
      <c r="K46" s="224"/>
      <c r="L46" s="224"/>
      <c r="M46" s="224"/>
      <c r="N46" s="224"/>
      <c r="O46" s="224"/>
      <c r="P46" s="224"/>
      <c r="Q46" s="224"/>
      <c r="R46" s="224"/>
      <c r="S46" s="224"/>
      <c r="T46" s="224"/>
      <c r="U46" s="224"/>
      <c r="V46" s="224"/>
      <c r="W46" s="224"/>
      <c r="X46" s="224"/>
      <c r="Y46" s="215"/>
      <c r="Z46" s="215"/>
      <c r="AA46" s="215"/>
      <c r="AB46" s="215"/>
      <c r="AC46" s="215"/>
      <c r="AD46" s="215"/>
      <c r="AE46" s="215"/>
      <c r="AF46" s="215"/>
      <c r="AG46" s="215" t="s">
        <v>176</v>
      </c>
      <c r="AH46" s="215">
        <v>0</v>
      </c>
      <c r="AI46" s="215"/>
      <c r="AJ46" s="215"/>
      <c r="AK46" s="215"/>
      <c r="AL46" s="215"/>
      <c r="AM46" s="215"/>
      <c r="AN46" s="215"/>
      <c r="AO46" s="215"/>
      <c r="AP46" s="215"/>
      <c r="AQ46" s="215"/>
      <c r="AR46" s="215"/>
      <c r="AS46" s="215"/>
      <c r="AT46" s="215"/>
      <c r="AU46" s="215"/>
      <c r="AV46" s="215"/>
      <c r="AW46" s="215"/>
      <c r="AX46" s="215"/>
      <c r="AY46" s="215"/>
      <c r="AZ46" s="215"/>
      <c r="BA46" s="215"/>
      <c r="BB46" s="215"/>
      <c r="BC46" s="215"/>
      <c r="BD46" s="215"/>
      <c r="BE46" s="215"/>
      <c r="BF46" s="215"/>
      <c r="BG46" s="215"/>
      <c r="BH46" s="215"/>
    </row>
    <row r="47" spans="1:60" ht="22.5" outlineLevel="1" x14ac:dyDescent="0.2">
      <c r="A47" s="237">
        <v>18</v>
      </c>
      <c r="B47" s="238" t="s">
        <v>273</v>
      </c>
      <c r="C47" s="249" t="s">
        <v>274</v>
      </c>
      <c r="D47" s="239" t="s">
        <v>268</v>
      </c>
      <c r="E47" s="240">
        <v>8.4359999999999999</v>
      </c>
      <c r="F47" s="241"/>
      <c r="G47" s="242">
        <f>ROUND(E47*F47,2)</f>
        <v>0</v>
      </c>
      <c r="H47" s="241"/>
      <c r="I47" s="242">
        <f>ROUND(E47*H47,2)</f>
        <v>0</v>
      </c>
      <c r="J47" s="241"/>
      <c r="K47" s="242">
        <f>ROUND(E47*J47,2)</f>
        <v>0</v>
      </c>
      <c r="L47" s="242">
        <v>21</v>
      </c>
      <c r="M47" s="242">
        <f>G47*(1+L47/100)</f>
        <v>0</v>
      </c>
      <c r="N47" s="242">
        <v>4.5990000000000003E-2</v>
      </c>
      <c r="O47" s="242">
        <f>ROUND(E47*N47,2)</f>
        <v>0.39</v>
      </c>
      <c r="P47" s="242">
        <v>0</v>
      </c>
      <c r="Q47" s="242">
        <f>ROUND(E47*P47,2)</f>
        <v>0</v>
      </c>
      <c r="R47" s="242"/>
      <c r="S47" s="242" t="s">
        <v>167</v>
      </c>
      <c r="T47" s="243" t="s">
        <v>168</v>
      </c>
      <c r="U47" s="224">
        <v>2.0609999999999999</v>
      </c>
      <c r="V47" s="224">
        <f>ROUND(E47*U47,2)</f>
        <v>17.39</v>
      </c>
      <c r="W47" s="224"/>
      <c r="X47" s="224" t="s">
        <v>190</v>
      </c>
      <c r="Y47" s="215"/>
      <c r="Z47" s="215"/>
      <c r="AA47" s="215"/>
      <c r="AB47" s="215"/>
      <c r="AC47" s="215"/>
      <c r="AD47" s="215"/>
      <c r="AE47" s="215"/>
      <c r="AF47" s="215"/>
      <c r="AG47" s="215" t="s">
        <v>191</v>
      </c>
      <c r="AH47" s="215"/>
      <c r="AI47" s="215"/>
      <c r="AJ47" s="215"/>
      <c r="AK47" s="215"/>
      <c r="AL47" s="215"/>
      <c r="AM47" s="215"/>
      <c r="AN47" s="215"/>
      <c r="AO47" s="215"/>
      <c r="AP47" s="215"/>
      <c r="AQ47" s="215"/>
      <c r="AR47" s="215"/>
      <c r="AS47" s="215"/>
      <c r="AT47" s="215"/>
      <c r="AU47" s="215"/>
      <c r="AV47" s="215"/>
      <c r="AW47" s="215"/>
      <c r="AX47" s="215"/>
      <c r="AY47" s="215"/>
      <c r="AZ47" s="215"/>
      <c r="BA47" s="215"/>
      <c r="BB47" s="215"/>
      <c r="BC47" s="215"/>
      <c r="BD47" s="215"/>
      <c r="BE47" s="215"/>
      <c r="BF47" s="215"/>
      <c r="BG47" s="215"/>
      <c r="BH47" s="215"/>
    </row>
    <row r="48" spans="1:60" outlineLevel="1" x14ac:dyDescent="0.2">
      <c r="A48" s="222"/>
      <c r="B48" s="223"/>
      <c r="C48" s="253" t="s">
        <v>275</v>
      </c>
      <c r="D48" s="228"/>
      <c r="E48" s="229">
        <v>8.44</v>
      </c>
      <c r="F48" s="224"/>
      <c r="G48" s="224"/>
      <c r="H48" s="224"/>
      <c r="I48" s="224"/>
      <c r="J48" s="224"/>
      <c r="K48" s="224"/>
      <c r="L48" s="224"/>
      <c r="M48" s="224"/>
      <c r="N48" s="224"/>
      <c r="O48" s="224"/>
      <c r="P48" s="224"/>
      <c r="Q48" s="224"/>
      <c r="R48" s="224"/>
      <c r="S48" s="224"/>
      <c r="T48" s="224"/>
      <c r="U48" s="224"/>
      <c r="V48" s="224"/>
      <c r="W48" s="224"/>
      <c r="X48" s="224"/>
      <c r="Y48" s="215"/>
      <c r="Z48" s="215"/>
      <c r="AA48" s="215"/>
      <c r="AB48" s="215"/>
      <c r="AC48" s="215"/>
      <c r="AD48" s="215"/>
      <c r="AE48" s="215"/>
      <c r="AF48" s="215"/>
      <c r="AG48" s="215" t="s">
        <v>176</v>
      </c>
      <c r="AH48" s="215">
        <v>0</v>
      </c>
      <c r="AI48" s="215"/>
      <c r="AJ48" s="215"/>
      <c r="AK48" s="215"/>
      <c r="AL48" s="215"/>
      <c r="AM48" s="215"/>
      <c r="AN48" s="215"/>
      <c r="AO48" s="215"/>
      <c r="AP48" s="215"/>
      <c r="AQ48" s="215"/>
      <c r="AR48" s="215"/>
      <c r="AS48" s="215"/>
      <c r="AT48" s="215"/>
      <c r="AU48" s="215"/>
      <c r="AV48" s="215"/>
      <c r="AW48" s="215"/>
      <c r="AX48" s="215"/>
      <c r="AY48" s="215"/>
      <c r="AZ48" s="215"/>
      <c r="BA48" s="215"/>
      <c r="BB48" s="215"/>
      <c r="BC48" s="215"/>
      <c r="BD48" s="215"/>
      <c r="BE48" s="215"/>
      <c r="BF48" s="215"/>
      <c r="BG48" s="215"/>
      <c r="BH48" s="215"/>
    </row>
    <row r="49" spans="1:60" ht="22.5" outlineLevel="1" x14ac:dyDescent="0.2">
      <c r="A49" s="237">
        <v>19</v>
      </c>
      <c r="B49" s="238" t="s">
        <v>276</v>
      </c>
      <c r="C49" s="249" t="s">
        <v>277</v>
      </c>
      <c r="D49" s="239" t="s">
        <v>268</v>
      </c>
      <c r="E49" s="240">
        <v>23.28</v>
      </c>
      <c r="F49" s="241"/>
      <c r="G49" s="242">
        <f>ROUND(E49*F49,2)</f>
        <v>0</v>
      </c>
      <c r="H49" s="241"/>
      <c r="I49" s="242">
        <f>ROUND(E49*H49,2)</f>
        <v>0</v>
      </c>
      <c r="J49" s="241"/>
      <c r="K49" s="242">
        <f>ROUND(E49*J49,2)</f>
        <v>0</v>
      </c>
      <c r="L49" s="242">
        <v>21</v>
      </c>
      <c r="M49" s="242">
        <f>G49*(1+L49/100)</f>
        <v>0</v>
      </c>
      <c r="N49" s="242">
        <v>1.2149999999999999E-2</v>
      </c>
      <c r="O49" s="242">
        <f>ROUND(E49*N49,2)</f>
        <v>0.28000000000000003</v>
      </c>
      <c r="P49" s="242">
        <v>0</v>
      </c>
      <c r="Q49" s="242">
        <f>ROUND(E49*P49,2)</f>
        <v>0</v>
      </c>
      <c r="R49" s="242"/>
      <c r="S49" s="242" t="s">
        <v>167</v>
      </c>
      <c r="T49" s="243" t="s">
        <v>168</v>
      </c>
      <c r="U49" s="224">
        <v>1.0109999999999999</v>
      </c>
      <c r="V49" s="224">
        <f>ROUND(E49*U49,2)</f>
        <v>23.54</v>
      </c>
      <c r="W49" s="224"/>
      <c r="X49" s="224" t="s">
        <v>190</v>
      </c>
      <c r="Y49" s="215"/>
      <c r="Z49" s="215"/>
      <c r="AA49" s="215"/>
      <c r="AB49" s="215"/>
      <c r="AC49" s="215"/>
      <c r="AD49" s="215"/>
      <c r="AE49" s="215"/>
      <c r="AF49" s="215"/>
      <c r="AG49" s="215" t="s">
        <v>191</v>
      </c>
      <c r="AH49" s="215"/>
      <c r="AI49" s="215"/>
      <c r="AJ49" s="215"/>
      <c r="AK49" s="215"/>
      <c r="AL49" s="215"/>
      <c r="AM49" s="215"/>
      <c r="AN49" s="215"/>
      <c r="AO49" s="215"/>
      <c r="AP49" s="215"/>
      <c r="AQ49" s="215"/>
      <c r="AR49" s="215"/>
      <c r="AS49" s="215"/>
      <c r="AT49" s="215"/>
      <c r="AU49" s="215"/>
      <c r="AV49" s="215"/>
      <c r="AW49" s="215"/>
      <c r="AX49" s="215"/>
      <c r="AY49" s="215"/>
      <c r="AZ49" s="215"/>
      <c r="BA49" s="215"/>
      <c r="BB49" s="215"/>
      <c r="BC49" s="215"/>
      <c r="BD49" s="215"/>
      <c r="BE49" s="215"/>
      <c r="BF49" s="215"/>
      <c r="BG49" s="215"/>
      <c r="BH49" s="215"/>
    </row>
    <row r="50" spans="1:60" outlineLevel="1" x14ac:dyDescent="0.2">
      <c r="A50" s="222"/>
      <c r="B50" s="223"/>
      <c r="C50" s="253" t="s">
        <v>278</v>
      </c>
      <c r="D50" s="228"/>
      <c r="E50" s="229">
        <v>23.28</v>
      </c>
      <c r="F50" s="224"/>
      <c r="G50" s="224"/>
      <c r="H50" s="224"/>
      <c r="I50" s="224"/>
      <c r="J50" s="224"/>
      <c r="K50" s="224"/>
      <c r="L50" s="224"/>
      <c r="M50" s="224"/>
      <c r="N50" s="224"/>
      <c r="O50" s="224"/>
      <c r="P50" s="224"/>
      <c r="Q50" s="224"/>
      <c r="R50" s="224"/>
      <c r="S50" s="224"/>
      <c r="T50" s="224"/>
      <c r="U50" s="224"/>
      <c r="V50" s="224"/>
      <c r="W50" s="224"/>
      <c r="X50" s="224"/>
      <c r="Y50" s="215"/>
      <c r="Z50" s="215"/>
      <c r="AA50" s="215"/>
      <c r="AB50" s="215"/>
      <c r="AC50" s="215"/>
      <c r="AD50" s="215"/>
      <c r="AE50" s="215"/>
      <c r="AF50" s="215"/>
      <c r="AG50" s="215" t="s">
        <v>176</v>
      </c>
      <c r="AH50" s="215">
        <v>0</v>
      </c>
      <c r="AI50" s="215"/>
      <c r="AJ50" s="215"/>
      <c r="AK50" s="215"/>
      <c r="AL50" s="215"/>
      <c r="AM50" s="215"/>
      <c r="AN50" s="215"/>
      <c r="AO50" s="215"/>
      <c r="AP50" s="215"/>
      <c r="AQ50" s="215"/>
      <c r="AR50" s="215"/>
      <c r="AS50" s="215"/>
      <c r="AT50" s="215"/>
      <c r="AU50" s="215"/>
      <c r="AV50" s="215"/>
      <c r="AW50" s="215"/>
      <c r="AX50" s="215"/>
      <c r="AY50" s="215"/>
      <c r="AZ50" s="215"/>
      <c r="BA50" s="215"/>
      <c r="BB50" s="215"/>
      <c r="BC50" s="215"/>
      <c r="BD50" s="215"/>
      <c r="BE50" s="215"/>
      <c r="BF50" s="215"/>
      <c r="BG50" s="215"/>
      <c r="BH50" s="215"/>
    </row>
    <row r="51" spans="1:60" ht="22.5" outlineLevel="1" x14ac:dyDescent="0.2">
      <c r="A51" s="237">
        <v>20</v>
      </c>
      <c r="B51" s="238" t="s">
        <v>279</v>
      </c>
      <c r="C51" s="249" t="s">
        <v>280</v>
      </c>
      <c r="D51" s="239" t="s">
        <v>268</v>
      </c>
      <c r="E51" s="240">
        <v>42.12</v>
      </c>
      <c r="F51" s="241"/>
      <c r="G51" s="242">
        <f>ROUND(E51*F51,2)</f>
        <v>0</v>
      </c>
      <c r="H51" s="241"/>
      <c r="I51" s="242">
        <f>ROUND(E51*H51,2)</f>
        <v>0</v>
      </c>
      <c r="J51" s="241"/>
      <c r="K51" s="242">
        <f>ROUND(E51*J51,2)</f>
        <v>0</v>
      </c>
      <c r="L51" s="242">
        <v>21</v>
      </c>
      <c r="M51" s="242">
        <f>G51*(1+L51/100)</f>
        <v>0</v>
      </c>
      <c r="N51" s="242">
        <v>1.2149999999999999E-2</v>
      </c>
      <c r="O51" s="242">
        <f>ROUND(E51*N51,2)</f>
        <v>0.51</v>
      </c>
      <c r="P51" s="242">
        <v>0</v>
      </c>
      <c r="Q51" s="242">
        <f>ROUND(E51*P51,2)</f>
        <v>0</v>
      </c>
      <c r="R51" s="242"/>
      <c r="S51" s="242" t="s">
        <v>167</v>
      </c>
      <c r="T51" s="243" t="s">
        <v>168</v>
      </c>
      <c r="U51" s="224">
        <v>1.0109999999999999</v>
      </c>
      <c r="V51" s="224">
        <f>ROUND(E51*U51,2)</f>
        <v>42.58</v>
      </c>
      <c r="W51" s="224"/>
      <c r="X51" s="224" t="s">
        <v>190</v>
      </c>
      <c r="Y51" s="215"/>
      <c r="Z51" s="215"/>
      <c r="AA51" s="215"/>
      <c r="AB51" s="215"/>
      <c r="AC51" s="215"/>
      <c r="AD51" s="215"/>
      <c r="AE51" s="215"/>
      <c r="AF51" s="215"/>
      <c r="AG51" s="215" t="s">
        <v>191</v>
      </c>
      <c r="AH51" s="215"/>
      <c r="AI51" s="215"/>
      <c r="AJ51" s="215"/>
      <c r="AK51" s="215"/>
      <c r="AL51" s="215"/>
      <c r="AM51" s="215"/>
      <c r="AN51" s="215"/>
      <c r="AO51" s="215"/>
      <c r="AP51" s="215"/>
      <c r="AQ51" s="215"/>
      <c r="AR51" s="215"/>
      <c r="AS51" s="215"/>
      <c r="AT51" s="215"/>
      <c r="AU51" s="215"/>
      <c r="AV51" s="215"/>
      <c r="AW51" s="215"/>
      <c r="AX51" s="215"/>
      <c r="AY51" s="215"/>
      <c r="AZ51" s="215"/>
      <c r="BA51" s="215"/>
      <c r="BB51" s="215"/>
      <c r="BC51" s="215"/>
      <c r="BD51" s="215"/>
      <c r="BE51" s="215"/>
      <c r="BF51" s="215"/>
      <c r="BG51" s="215"/>
      <c r="BH51" s="215"/>
    </row>
    <row r="52" spans="1:60" outlineLevel="1" x14ac:dyDescent="0.2">
      <c r="A52" s="222"/>
      <c r="B52" s="223"/>
      <c r="C52" s="253" t="s">
        <v>281</v>
      </c>
      <c r="D52" s="228"/>
      <c r="E52" s="229">
        <v>42.12</v>
      </c>
      <c r="F52" s="224"/>
      <c r="G52" s="224"/>
      <c r="H52" s="224"/>
      <c r="I52" s="224"/>
      <c r="J52" s="224"/>
      <c r="K52" s="224"/>
      <c r="L52" s="224"/>
      <c r="M52" s="224"/>
      <c r="N52" s="224"/>
      <c r="O52" s="224"/>
      <c r="P52" s="224"/>
      <c r="Q52" s="224"/>
      <c r="R52" s="224"/>
      <c r="S52" s="224"/>
      <c r="T52" s="224"/>
      <c r="U52" s="224"/>
      <c r="V52" s="224"/>
      <c r="W52" s="224"/>
      <c r="X52" s="224"/>
      <c r="Y52" s="215"/>
      <c r="Z52" s="215"/>
      <c r="AA52" s="215"/>
      <c r="AB52" s="215"/>
      <c r="AC52" s="215"/>
      <c r="AD52" s="215"/>
      <c r="AE52" s="215"/>
      <c r="AF52" s="215"/>
      <c r="AG52" s="215" t="s">
        <v>176</v>
      </c>
      <c r="AH52" s="215">
        <v>0</v>
      </c>
      <c r="AI52" s="215"/>
      <c r="AJ52" s="215"/>
      <c r="AK52" s="215"/>
      <c r="AL52" s="215"/>
      <c r="AM52" s="215"/>
      <c r="AN52" s="215"/>
      <c r="AO52" s="215"/>
      <c r="AP52" s="215"/>
      <c r="AQ52" s="215"/>
      <c r="AR52" s="215"/>
      <c r="AS52" s="215"/>
      <c r="AT52" s="215"/>
      <c r="AU52" s="215"/>
      <c r="AV52" s="215"/>
      <c r="AW52" s="215"/>
      <c r="AX52" s="215"/>
      <c r="AY52" s="215"/>
      <c r="AZ52" s="215"/>
      <c r="BA52" s="215"/>
      <c r="BB52" s="215"/>
      <c r="BC52" s="215"/>
      <c r="BD52" s="215"/>
      <c r="BE52" s="215"/>
      <c r="BF52" s="215"/>
      <c r="BG52" s="215"/>
      <c r="BH52" s="215"/>
    </row>
    <row r="53" spans="1:60" outlineLevel="1" x14ac:dyDescent="0.2">
      <c r="A53" s="257">
        <v>21</v>
      </c>
      <c r="B53" s="258" t="s">
        <v>282</v>
      </c>
      <c r="C53" s="264" t="s">
        <v>283</v>
      </c>
      <c r="D53" s="259" t="s">
        <v>246</v>
      </c>
      <c r="E53" s="260">
        <v>2</v>
      </c>
      <c r="F53" s="261"/>
      <c r="G53" s="262">
        <f>ROUND(E53*F53,2)</f>
        <v>0</v>
      </c>
      <c r="H53" s="261"/>
      <c r="I53" s="262">
        <f>ROUND(E53*H53,2)</f>
        <v>0</v>
      </c>
      <c r="J53" s="261"/>
      <c r="K53" s="262">
        <f>ROUND(E53*J53,2)</f>
        <v>0</v>
      </c>
      <c r="L53" s="262">
        <v>21</v>
      </c>
      <c r="M53" s="262">
        <f>G53*(1+L53/100)</f>
        <v>0</v>
      </c>
      <c r="N53" s="262">
        <v>2.4000000000000001E-4</v>
      </c>
      <c r="O53" s="262">
        <f>ROUND(E53*N53,2)</f>
        <v>0</v>
      </c>
      <c r="P53" s="262">
        <v>0</v>
      </c>
      <c r="Q53" s="262">
        <f>ROUND(E53*P53,2)</f>
        <v>0</v>
      </c>
      <c r="R53" s="262"/>
      <c r="S53" s="262" t="s">
        <v>167</v>
      </c>
      <c r="T53" s="263" t="s">
        <v>168</v>
      </c>
      <c r="U53" s="224">
        <v>1.54</v>
      </c>
      <c r="V53" s="224">
        <f>ROUND(E53*U53,2)</f>
        <v>3.08</v>
      </c>
      <c r="W53" s="224"/>
      <c r="X53" s="224" t="s">
        <v>190</v>
      </c>
      <c r="Y53" s="215"/>
      <c r="Z53" s="215"/>
      <c r="AA53" s="215"/>
      <c r="AB53" s="215"/>
      <c r="AC53" s="215"/>
      <c r="AD53" s="215"/>
      <c r="AE53" s="215"/>
      <c r="AF53" s="215"/>
      <c r="AG53" s="215" t="s">
        <v>191</v>
      </c>
      <c r="AH53" s="215"/>
      <c r="AI53" s="215"/>
      <c r="AJ53" s="215"/>
      <c r="AK53" s="215"/>
      <c r="AL53" s="215"/>
      <c r="AM53" s="215"/>
      <c r="AN53" s="215"/>
      <c r="AO53" s="215"/>
      <c r="AP53" s="215"/>
      <c r="AQ53" s="215"/>
      <c r="AR53" s="215"/>
      <c r="AS53" s="215"/>
      <c r="AT53" s="215"/>
      <c r="AU53" s="215"/>
      <c r="AV53" s="215"/>
      <c r="AW53" s="215"/>
      <c r="AX53" s="215"/>
      <c r="AY53" s="215"/>
      <c r="AZ53" s="215"/>
      <c r="BA53" s="215"/>
      <c r="BB53" s="215"/>
      <c r="BC53" s="215"/>
      <c r="BD53" s="215"/>
      <c r="BE53" s="215"/>
      <c r="BF53" s="215"/>
      <c r="BG53" s="215"/>
      <c r="BH53" s="215"/>
    </row>
    <row r="54" spans="1:60" outlineLevel="1" x14ac:dyDescent="0.2">
      <c r="A54" s="257">
        <v>22</v>
      </c>
      <c r="B54" s="258" t="s">
        <v>284</v>
      </c>
      <c r="C54" s="264" t="s">
        <v>285</v>
      </c>
      <c r="D54" s="259" t="s">
        <v>246</v>
      </c>
      <c r="E54" s="260">
        <v>2</v>
      </c>
      <c r="F54" s="261"/>
      <c r="G54" s="262">
        <f>ROUND(E54*F54,2)</f>
        <v>0</v>
      </c>
      <c r="H54" s="261"/>
      <c r="I54" s="262">
        <f>ROUND(E54*H54,2)</f>
        <v>0</v>
      </c>
      <c r="J54" s="261"/>
      <c r="K54" s="262">
        <f>ROUND(E54*J54,2)</f>
        <v>0</v>
      </c>
      <c r="L54" s="262">
        <v>21</v>
      </c>
      <c r="M54" s="262">
        <f>G54*(1+L54/100)</f>
        <v>0</v>
      </c>
      <c r="N54" s="262">
        <v>7.1199999999999996E-3</v>
      </c>
      <c r="O54" s="262">
        <f>ROUND(E54*N54,2)</f>
        <v>0.01</v>
      </c>
      <c r="P54" s="262">
        <v>0</v>
      </c>
      <c r="Q54" s="262">
        <f>ROUND(E54*P54,2)</f>
        <v>0</v>
      </c>
      <c r="R54" s="262"/>
      <c r="S54" s="262" t="s">
        <v>189</v>
      </c>
      <c r="T54" s="263" t="s">
        <v>168</v>
      </c>
      <c r="U54" s="224">
        <v>0</v>
      </c>
      <c r="V54" s="224">
        <f>ROUND(E54*U54,2)</f>
        <v>0</v>
      </c>
      <c r="W54" s="224"/>
      <c r="X54" s="224" t="s">
        <v>190</v>
      </c>
      <c r="Y54" s="215"/>
      <c r="Z54" s="215"/>
      <c r="AA54" s="215"/>
      <c r="AB54" s="215"/>
      <c r="AC54" s="215"/>
      <c r="AD54" s="215"/>
      <c r="AE54" s="215"/>
      <c r="AF54" s="215"/>
      <c r="AG54" s="215" t="s">
        <v>191</v>
      </c>
      <c r="AH54" s="215"/>
      <c r="AI54" s="215"/>
      <c r="AJ54" s="215"/>
      <c r="AK54" s="215"/>
      <c r="AL54" s="215"/>
      <c r="AM54" s="215"/>
      <c r="AN54" s="215"/>
      <c r="AO54" s="215"/>
      <c r="AP54" s="215"/>
      <c r="AQ54" s="215"/>
      <c r="AR54" s="215"/>
      <c r="AS54" s="215"/>
      <c r="AT54" s="215"/>
      <c r="AU54" s="215"/>
      <c r="AV54" s="215"/>
      <c r="AW54" s="215"/>
      <c r="AX54" s="215"/>
      <c r="AY54" s="215"/>
      <c r="AZ54" s="215"/>
      <c r="BA54" s="215"/>
      <c r="BB54" s="215"/>
      <c r="BC54" s="215"/>
      <c r="BD54" s="215"/>
      <c r="BE54" s="215"/>
      <c r="BF54" s="215"/>
      <c r="BG54" s="215"/>
      <c r="BH54" s="215"/>
    </row>
    <row r="55" spans="1:60" ht="22.5" outlineLevel="1" x14ac:dyDescent="0.2">
      <c r="A55" s="237">
        <v>23</v>
      </c>
      <c r="B55" s="238" t="s">
        <v>286</v>
      </c>
      <c r="C55" s="249" t="s">
        <v>287</v>
      </c>
      <c r="D55" s="239" t="s">
        <v>268</v>
      </c>
      <c r="E55" s="240">
        <v>8.4359999999999999</v>
      </c>
      <c r="F55" s="241"/>
      <c r="G55" s="242">
        <f>ROUND(E55*F55,2)</f>
        <v>0</v>
      </c>
      <c r="H55" s="241"/>
      <c r="I55" s="242">
        <f>ROUND(E55*H55,2)</f>
        <v>0</v>
      </c>
      <c r="J55" s="241"/>
      <c r="K55" s="242">
        <f>ROUND(E55*J55,2)</f>
        <v>0</v>
      </c>
      <c r="L55" s="242">
        <v>21</v>
      </c>
      <c r="M55" s="242">
        <f>G55*(1+L55/100)</f>
        <v>0</v>
      </c>
      <c r="N55" s="242">
        <v>1.409E-2</v>
      </c>
      <c r="O55" s="242">
        <f>ROUND(E55*N55,2)</f>
        <v>0.12</v>
      </c>
      <c r="P55" s="242">
        <v>0</v>
      </c>
      <c r="Q55" s="242">
        <f>ROUND(E55*P55,2)</f>
        <v>0</v>
      </c>
      <c r="R55" s="242"/>
      <c r="S55" s="242" t="s">
        <v>167</v>
      </c>
      <c r="T55" s="243" t="s">
        <v>168</v>
      </c>
      <c r="U55" s="224">
        <v>0.92700000000000005</v>
      </c>
      <c r="V55" s="224">
        <f>ROUND(E55*U55,2)</f>
        <v>7.82</v>
      </c>
      <c r="W55" s="224"/>
      <c r="X55" s="224" t="s">
        <v>190</v>
      </c>
      <c r="Y55" s="215"/>
      <c r="Z55" s="215"/>
      <c r="AA55" s="215"/>
      <c r="AB55" s="215"/>
      <c r="AC55" s="215"/>
      <c r="AD55" s="215"/>
      <c r="AE55" s="215"/>
      <c r="AF55" s="215"/>
      <c r="AG55" s="215" t="s">
        <v>191</v>
      </c>
      <c r="AH55" s="215"/>
      <c r="AI55" s="215"/>
      <c r="AJ55" s="215"/>
      <c r="AK55" s="215"/>
      <c r="AL55" s="215"/>
      <c r="AM55" s="215"/>
      <c r="AN55" s="215"/>
      <c r="AO55" s="215"/>
      <c r="AP55" s="215"/>
      <c r="AQ55" s="215"/>
      <c r="AR55" s="215"/>
      <c r="AS55" s="215"/>
      <c r="AT55" s="215"/>
      <c r="AU55" s="215"/>
      <c r="AV55" s="215"/>
      <c r="AW55" s="215"/>
      <c r="AX55" s="215"/>
      <c r="AY55" s="215"/>
      <c r="AZ55" s="215"/>
      <c r="BA55" s="215"/>
      <c r="BB55" s="215"/>
      <c r="BC55" s="215"/>
      <c r="BD55" s="215"/>
      <c r="BE55" s="215"/>
      <c r="BF55" s="215"/>
      <c r="BG55" s="215"/>
      <c r="BH55" s="215"/>
    </row>
    <row r="56" spans="1:60" outlineLevel="1" x14ac:dyDescent="0.2">
      <c r="A56" s="222"/>
      <c r="B56" s="223"/>
      <c r="C56" s="253" t="s">
        <v>275</v>
      </c>
      <c r="D56" s="228"/>
      <c r="E56" s="229">
        <v>8.44</v>
      </c>
      <c r="F56" s="224"/>
      <c r="G56" s="224"/>
      <c r="H56" s="224"/>
      <c r="I56" s="224"/>
      <c r="J56" s="224"/>
      <c r="K56" s="224"/>
      <c r="L56" s="224"/>
      <c r="M56" s="224"/>
      <c r="N56" s="224"/>
      <c r="O56" s="224"/>
      <c r="P56" s="224"/>
      <c r="Q56" s="224"/>
      <c r="R56" s="224"/>
      <c r="S56" s="224"/>
      <c r="T56" s="224"/>
      <c r="U56" s="224"/>
      <c r="V56" s="224"/>
      <c r="W56" s="224"/>
      <c r="X56" s="224"/>
      <c r="Y56" s="215"/>
      <c r="Z56" s="215"/>
      <c r="AA56" s="215"/>
      <c r="AB56" s="215"/>
      <c r="AC56" s="215"/>
      <c r="AD56" s="215"/>
      <c r="AE56" s="215"/>
      <c r="AF56" s="215"/>
      <c r="AG56" s="215" t="s">
        <v>176</v>
      </c>
      <c r="AH56" s="215">
        <v>0</v>
      </c>
      <c r="AI56" s="215"/>
      <c r="AJ56" s="215"/>
      <c r="AK56" s="215"/>
      <c r="AL56" s="215"/>
      <c r="AM56" s="215"/>
      <c r="AN56" s="215"/>
      <c r="AO56" s="215"/>
      <c r="AP56" s="215"/>
      <c r="AQ56" s="215"/>
      <c r="AR56" s="215"/>
      <c r="AS56" s="215"/>
      <c r="AT56" s="215"/>
      <c r="AU56" s="215"/>
      <c r="AV56" s="215"/>
      <c r="AW56" s="215"/>
      <c r="AX56" s="215"/>
      <c r="AY56" s="215"/>
      <c r="AZ56" s="215"/>
      <c r="BA56" s="215"/>
      <c r="BB56" s="215"/>
      <c r="BC56" s="215"/>
      <c r="BD56" s="215"/>
      <c r="BE56" s="215"/>
      <c r="BF56" s="215"/>
      <c r="BG56" s="215"/>
      <c r="BH56" s="215"/>
    </row>
    <row r="57" spans="1:60" outlineLevel="1" x14ac:dyDescent="0.2">
      <c r="A57" s="237">
        <v>24</v>
      </c>
      <c r="B57" s="238" t="s">
        <v>288</v>
      </c>
      <c r="C57" s="249" t="s">
        <v>289</v>
      </c>
      <c r="D57" s="239" t="s">
        <v>268</v>
      </c>
      <c r="E57" s="240">
        <v>2.8159999999999998</v>
      </c>
      <c r="F57" s="241"/>
      <c r="G57" s="242">
        <f>ROUND(E57*F57,2)</f>
        <v>0</v>
      </c>
      <c r="H57" s="241"/>
      <c r="I57" s="242">
        <f>ROUND(E57*H57,2)</f>
        <v>0</v>
      </c>
      <c r="J57" s="241"/>
      <c r="K57" s="242">
        <f>ROUND(E57*J57,2)</f>
        <v>0</v>
      </c>
      <c r="L57" s="242">
        <v>21</v>
      </c>
      <c r="M57" s="242">
        <f>G57*(1+L57/100)</f>
        <v>0</v>
      </c>
      <c r="N57" s="242">
        <v>0.19084000000000001</v>
      </c>
      <c r="O57" s="242">
        <f>ROUND(E57*N57,2)</f>
        <v>0.54</v>
      </c>
      <c r="P57" s="242">
        <v>0</v>
      </c>
      <c r="Q57" s="242">
        <f>ROUND(E57*P57,2)</f>
        <v>0</v>
      </c>
      <c r="R57" s="242"/>
      <c r="S57" s="242" t="s">
        <v>167</v>
      </c>
      <c r="T57" s="243" t="s">
        <v>168</v>
      </c>
      <c r="U57" s="224">
        <v>1.21</v>
      </c>
      <c r="V57" s="224">
        <f>ROUND(E57*U57,2)</f>
        <v>3.41</v>
      </c>
      <c r="W57" s="224"/>
      <c r="X57" s="224" t="s">
        <v>190</v>
      </c>
      <c r="Y57" s="215"/>
      <c r="Z57" s="215"/>
      <c r="AA57" s="215"/>
      <c r="AB57" s="215"/>
      <c r="AC57" s="215"/>
      <c r="AD57" s="215"/>
      <c r="AE57" s="215"/>
      <c r="AF57" s="215"/>
      <c r="AG57" s="215" t="s">
        <v>191</v>
      </c>
      <c r="AH57" s="215"/>
      <c r="AI57" s="215"/>
      <c r="AJ57" s="215"/>
      <c r="AK57" s="215"/>
      <c r="AL57" s="215"/>
      <c r="AM57" s="215"/>
      <c r="AN57" s="215"/>
      <c r="AO57" s="215"/>
      <c r="AP57" s="215"/>
      <c r="AQ57" s="215"/>
      <c r="AR57" s="215"/>
      <c r="AS57" s="215"/>
      <c r="AT57" s="215"/>
      <c r="AU57" s="215"/>
      <c r="AV57" s="215"/>
      <c r="AW57" s="215"/>
      <c r="AX57" s="215"/>
      <c r="AY57" s="215"/>
      <c r="AZ57" s="215"/>
      <c r="BA57" s="215"/>
      <c r="BB57" s="215"/>
      <c r="BC57" s="215"/>
      <c r="BD57" s="215"/>
      <c r="BE57" s="215"/>
      <c r="BF57" s="215"/>
      <c r="BG57" s="215"/>
      <c r="BH57" s="215"/>
    </row>
    <row r="58" spans="1:60" outlineLevel="1" x14ac:dyDescent="0.2">
      <c r="A58" s="222"/>
      <c r="B58" s="223"/>
      <c r="C58" s="250" t="s">
        <v>290</v>
      </c>
      <c r="D58" s="245"/>
      <c r="E58" s="245"/>
      <c r="F58" s="245"/>
      <c r="G58" s="245"/>
      <c r="H58" s="224"/>
      <c r="I58" s="224"/>
      <c r="J58" s="224"/>
      <c r="K58" s="224"/>
      <c r="L58" s="224"/>
      <c r="M58" s="224"/>
      <c r="N58" s="224"/>
      <c r="O58" s="224"/>
      <c r="P58" s="224"/>
      <c r="Q58" s="224"/>
      <c r="R58" s="224"/>
      <c r="S58" s="224"/>
      <c r="T58" s="224"/>
      <c r="U58" s="224"/>
      <c r="V58" s="224"/>
      <c r="W58" s="224"/>
      <c r="X58" s="224"/>
      <c r="Y58" s="215"/>
      <c r="Z58" s="215"/>
      <c r="AA58" s="215"/>
      <c r="AB58" s="215"/>
      <c r="AC58" s="215"/>
      <c r="AD58" s="215"/>
      <c r="AE58" s="215"/>
      <c r="AF58" s="215"/>
      <c r="AG58" s="215" t="s">
        <v>172</v>
      </c>
      <c r="AH58" s="215"/>
      <c r="AI58" s="215"/>
      <c r="AJ58" s="215"/>
      <c r="AK58" s="215"/>
      <c r="AL58" s="215"/>
      <c r="AM58" s="215"/>
      <c r="AN58" s="215"/>
      <c r="AO58" s="215"/>
      <c r="AP58" s="215"/>
      <c r="AQ58" s="215"/>
      <c r="AR58" s="215"/>
      <c r="AS58" s="215"/>
      <c r="AT58" s="215"/>
      <c r="AU58" s="215"/>
      <c r="AV58" s="215"/>
      <c r="AW58" s="215"/>
      <c r="AX58" s="215"/>
      <c r="AY58" s="215"/>
      <c r="AZ58" s="215"/>
      <c r="BA58" s="215"/>
      <c r="BB58" s="215"/>
      <c r="BC58" s="215"/>
      <c r="BD58" s="215"/>
      <c r="BE58" s="215"/>
      <c r="BF58" s="215"/>
      <c r="BG58" s="215"/>
      <c r="BH58" s="215"/>
    </row>
    <row r="59" spans="1:60" outlineLevel="1" x14ac:dyDescent="0.2">
      <c r="A59" s="222"/>
      <c r="B59" s="223"/>
      <c r="C59" s="253" t="s">
        <v>291</v>
      </c>
      <c r="D59" s="228"/>
      <c r="E59" s="229">
        <v>1.02</v>
      </c>
      <c r="F59" s="224"/>
      <c r="G59" s="224"/>
      <c r="H59" s="224"/>
      <c r="I59" s="224"/>
      <c r="J59" s="224"/>
      <c r="K59" s="224"/>
      <c r="L59" s="224"/>
      <c r="M59" s="224"/>
      <c r="N59" s="224"/>
      <c r="O59" s="224"/>
      <c r="P59" s="224"/>
      <c r="Q59" s="224"/>
      <c r="R59" s="224"/>
      <c r="S59" s="224"/>
      <c r="T59" s="224"/>
      <c r="U59" s="224"/>
      <c r="V59" s="224"/>
      <c r="W59" s="224"/>
      <c r="X59" s="224"/>
      <c r="Y59" s="215"/>
      <c r="Z59" s="215"/>
      <c r="AA59" s="215"/>
      <c r="AB59" s="215"/>
      <c r="AC59" s="215"/>
      <c r="AD59" s="215"/>
      <c r="AE59" s="215"/>
      <c r="AF59" s="215"/>
      <c r="AG59" s="215" t="s">
        <v>176</v>
      </c>
      <c r="AH59" s="215">
        <v>0</v>
      </c>
      <c r="AI59" s="215"/>
      <c r="AJ59" s="215"/>
      <c r="AK59" s="215"/>
      <c r="AL59" s="215"/>
      <c r="AM59" s="215"/>
      <c r="AN59" s="215"/>
      <c r="AO59" s="215"/>
      <c r="AP59" s="215"/>
      <c r="AQ59" s="215"/>
      <c r="AR59" s="215"/>
      <c r="AS59" s="215"/>
      <c r="AT59" s="215"/>
      <c r="AU59" s="215"/>
      <c r="AV59" s="215"/>
      <c r="AW59" s="215"/>
      <c r="AX59" s="215"/>
      <c r="AY59" s="215"/>
      <c r="AZ59" s="215"/>
      <c r="BA59" s="215"/>
      <c r="BB59" s="215"/>
      <c r="BC59" s="215"/>
      <c r="BD59" s="215"/>
      <c r="BE59" s="215"/>
      <c r="BF59" s="215"/>
      <c r="BG59" s="215"/>
      <c r="BH59" s="215"/>
    </row>
    <row r="60" spans="1:60" outlineLevel="1" x14ac:dyDescent="0.2">
      <c r="A60" s="222"/>
      <c r="B60" s="223"/>
      <c r="C60" s="253" t="s">
        <v>292</v>
      </c>
      <c r="D60" s="228"/>
      <c r="E60" s="229">
        <v>0.36</v>
      </c>
      <c r="F60" s="224"/>
      <c r="G60" s="224"/>
      <c r="H60" s="224"/>
      <c r="I60" s="224"/>
      <c r="J60" s="224"/>
      <c r="K60" s="224"/>
      <c r="L60" s="224"/>
      <c r="M60" s="224"/>
      <c r="N60" s="224"/>
      <c r="O60" s="224"/>
      <c r="P60" s="224"/>
      <c r="Q60" s="224"/>
      <c r="R60" s="224"/>
      <c r="S60" s="224"/>
      <c r="T60" s="224"/>
      <c r="U60" s="224"/>
      <c r="V60" s="224"/>
      <c r="W60" s="224"/>
      <c r="X60" s="224"/>
      <c r="Y60" s="215"/>
      <c r="Z60" s="215"/>
      <c r="AA60" s="215"/>
      <c r="AB60" s="215"/>
      <c r="AC60" s="215"/>
      <c r="AD60" s="215"/>
      <c r="AE60" s="215"/>
      <c r="AF60" s="215"/>
      <c r="AG60" s="215" t="s">
        <v>176</v>
      </c>
      <c r="AH60" s="215">
        <v>0</v>
      </c>
      <c r="AI60" s="215"/>
      <c r="AJ60" s="215"/>
      <c r="AK60" s="215"/>
      <c r="AL60" s="215"/>
      <c r="AM60" s="215"/>
      <c r="AN60" s="215"/>
      <c r="AO60" s="215"/>
      <c r="AP60" s="215"/>
      <c r="AQ60" s="215"/>
      <c r="AR60" s="215"/>
      <c r="AS60" s="215"/>
      <c r="AT60" s="215"/>
      <c r="AU60" s="215"/>
      <c r="AV60" s="215"/>
      <c r="AW60" s="215"/>
      <c r="AX60" s="215"/>
      <c r="AY60" s="215"/>
      <c r="AZ60" s="215"/>
      <c r="BA60" s="215"/>
      <c r="BB60" s="215"/>
      <c r="BC60" s="215"/>
      <c r="BD60" s="215"/>
      <c r="BE60" s="215"/>
      <c r="BF60" s="215"/>
      <c r="BG60" s="215"/>
      <c r="BH60" s="215"/>
    </row>
    <row r="61" spans="1:60" outlineLevel="1" x14ac:dyDescent="0.2">
      <c r="A61" s="222"/>
      <c r="B61" s="223"/>
      <c r="C61" s="253" t="s">
        <v>293</v>
      </c>
      <c r="D61" s="228"/>
      <c r="E61" s="229">
        <v>1.1499999999999999</v>
      </c>
      <c r="F61" s="224"/>
      <c r="G61" s="224"/>
      <c r="H61" s="224"/>
      <c r="I61" s="224"/>
      <c r="J61" s="224"/>
      <c r="K61" s="224"/>
      <c r="L61" s="224"/>
      <c r="M61" s="224"/>
      <c r="N61" s="224"/>
      <c r="O61" s="224"/>
      <c r="P61" s="224"/>
      <c r="Q61" s="224"/>
      <c r="R61" s="224"/>
      <c r="S61" s="224"/>
      <c r="T61" s="224"/>
      <c r="U61" s="224"/>
      <c r="V61" s="224"/>
      <c r="W61" s="224"/>
      <c r="X61" s="224"/>
      <c r="Y61" s="215"/>
      <c r="Z61" s="215"/>
      <c r="AA61" s="215"/>
      <c r="AB61" s="215"/>
      <c r="AC61" s="215"/>
      <c r="AD61" s="215"/>
      <c r="AE61" s="215"/>
      <c r="AF61" s="215"/>
      <c r="AG61" s="215" t="s">
        <v>176</v>
      </c>
      <c r="AH61" s="215">
        <v>0</v>
      </c>
      <c r="AI61" s="215"/>
      <c r="AJ61" s="215"/>
      <c r="AK61" s="215"/>
      <c r="AL61" s="215"/>
      <c r="AM61" s="215"/>
      <c r="AN61" s="215"/>
      <c r="AO61" s="215"/>
      <c r="AP61" s="215"/>
      <c r="AQ61" s="215"/>
      <c r="AR61" s="215"/>
      <c r="AS61" s="215"/>
      <c r="AT61" s="215"/>
      <c r="AU61" s="215"/>
      <c r="AV61" s="215"/>
      <c r="AW61" s="215"/>
      <c r="AX61" s="215"/>
      <c r="AY61" s="215"/>
      <c r="AZ61" s="215"/>
      <c r="BA61" s="215"/>
      <c r="BB61" s="215"/>
      <c r="BC61" s="215"/>
      <c r="BD61" s="215"/>
      <c r="BE61" s="215"/>
      <c r="BF61" s="215"/>
      <c r="BG61" s="215"/>
      <c r="BH61" s="215"/>
    </row>
    <row r="62" spans="1:60" outlineLevel="1" x14ac:dyDescent="0.2">
      <c r="A62" s="222"/>
      <c r="B62" s="223"/>
      <c r="C62" s="253" t="s">
        <v>294</v>
      </c>
      <c r="D62" s="228"/>
      <c r="E62" s="229">
        <v>0.28999999999999998</v>
      </c>
      <c r="F62" s="224"/>
      <c r="G62" s="224"/>
      <c r="H62" s="224"/>
      <c r="I62" s="224"/>
      <c r="J62" s="224"/>
      <c r="K62" s="224"/>
      <c r="L62" s="224"/>
      <c r="M62" s="224"/>
      <c r="N62" s="224"/>
      <c r="O62" s="224"/>
      <c r="P62" s="224"/>
      <c r="Q62" s="224"/>
      <c r="R62" s="224"/>
      <c r="S62" s="224"/>
      <c r="T62" s="224"/>
      <c r="U62" s="224"/>
      <c r="V62" s="224"/>
      <c r="W62" s="224"/>
      <c r="X62" s="224"/>
      <c r="Y62" s="215"/>
      <c r="Z62" s="215"/>
      <c r="AA62" s="215"/>
      <c r="AB62" s="215"/>
      <c r="AC62" s="215"/>
      <c r="AD62" s="215"/>
      <c r="AE62" s="215"/>
      <c r="AF62" s="215"/>
      <c r="AG62" s="215" t="s">
        <v>176</v>
      </c>
      <c r="AH62" s="215">
        <v>0</v>
      </c>
      <c r="AI62" s="215"/>
      <c r="AJ62" s="215"/>
      <c r="AK62" s="215"/>
      <c r="AL62" s="215"/>
      <c r="AM62" s="215"/>
      <c r="AN62" s="215"/>
      <c r="AO62" s="215"/>
      <c r="AP62" s="215"/>
      <c r="AQ62" s="215"/>
      <c r="AR62" s="215"/>
      <c r="AS62" s="215"/>
      <c r="AT62" s="215"/>
      <c r="AU62" s="215"/>
      <c r="AV62" s="215"/>
      <c r="AW62" s="215"/>
      <c r="AX62" s="215"/>
      <c r="AY62" s="215"/>
      <c r="AZ62" s="215"/>
      <c r="BA62" s="215"/>
      <c r="BB62" s="215"/>
      <c r="BC62" s="215"/>
      <c r="BD62" s="215"/>
      <c r="BE62" s="215"/>
      <c r="BF62" s="215"/>
      <c r="BG62" s="215"/>
      <c r="BH62" s="215"/>
    </row>
    <row r="63" spans="1:60" outlineLevel="1" x14ac:dyDescent="0.2">
      <c r="A63" s="237">
        <v>25</v>
      </c>
      <c r="B63" s="238" t="s">
        <v>295</v>
      </c>
      <c r="C63" s="249" t="s">
        <v>296</v>
      </c>
      <c r="D63" s="239" t="s">
        <v>268</v>
      </c>
      <c r="E63" s="240">
        <v>2.52</v>
      </c>
      <c r="F63" s="241"/>
      <c r="G63" s="242">
        <f>ROUND(E63*F63,2)</f>
        <v>0</v>
      </c>
      <c r="H63" s="241"/>
      <c r="I63" s="242">
        <f>ROUND(E63*H63,2)</f>
        <v>0</v>
      </c>
      <c r="J63" s="241"/>
      <c r="K63" s="242">
        <f>ROUND(E63*J63,2)</f>
        <v>0</v>
      </c>
      <c r="L63" s="242">
        <v>21</v>
      </c>
      <c r="M63" s="242">
        <f>G63*(1+L63/100)</f>
        <v>0</v>
      </c>
      <c r="N63" s="242">
        <v>0.29836000000000001</v>
      </c>
      <c r="O63" s="242">
        <f>ROUND(E63*N63,2)</f>
        <v>0.75</v>
      </c>
      <c r="P63" s="242">
        <v>0</v>
      </c>
      <c r="Q63" s="242">
        <f>ROUND(E63*P63,2)</f>
        <v>0</v>
      </c>
      <c r="R63" s="242"/>
      <c r="S63" s="242" t="s">
        <v>167</v>
      </c>
      <c r="T63" s="243" t="s">
        <v>168</v>
      </c>
      <c r="U63" s="224">
        <v>1.6060000000000001</v>
      </c>
      <c r="V63" s="224">
        <f>ROUND(E63*U63,2)</f>
        <v>4.05</v>
      </c>
      <c r="W63" s="224"/>
      <c r="X63" s="224" t="s">
        <v>190</v>
      </c>
      <c r="Y63" s="215"/>
      <c r="Z63" s="215"/>
      <c r="AA63" s="215"/>
      <c r="AB63" s="215"/>
      <c r="AC63" s="215"/>
      <c r="AD63" s="215"/>
      <c r="AE63" s="215"/>
      <c r="AF63" s="215"/>
      <c r="AG63" s="215" t="s">
        <v>191</v>
      </c>
      <c r="AH63" s="215"/>
      <c r="AI63" s="215"/>
      <c r="AJ63" s="215"/>
      <c r="AK63" s="215"/>
      <c r="AL63" s="215"/>
      <c r="AM63" s="215"/>
      <c r="AN63" s="215"/>
      <c r="AO63" s="215"/>
      <c r="AP63" s="215"/>
      <c r="AQ63" s="215"/>
      <c r="AR63" s="215"/>
      <c r="AS63" s="215"/>
      <c r="AT63" s="215"/>
      <c r="AU63" s="215"/>
      <c r="AV63" s="215"/>
      <c r="AW63" s="215"/>
      <c r="AX63" s="215"/>
      <c r="AY63" s="215"/>
      <c r="AZ63" s="215"/>
      <c r="BA63" s="215"/>
      <c r="BB63" s="215"/>
      <c r="BC63" s="215"/>
      <c r="BD63" s="215"/>
      <c r="BE63" s="215"/>
      <c r="BF63" s="215"/>
      <c r="BG63" s="215"/>
      <c r="BH63" s="215"/>
    </row>
    <row r="64" spans="1:60" outlineLevel="1" x14ac:dyDescent="0.2">
      <c r="A64" s="222"/>
      <c r="B64" s="223"/>
      <c r="C64" s="253" t="s">
        <v>297</v>
      </c>
      <c r="D64" s="228"/>
      <c r="E64" s="229">
        <v>2.52</v>
      </c>
      <c r="F64" s="224"/>
      <c r="G64" s="224"/>
      <c r="H64" s="224"/>
      <c r="I64" s="224"/>
      <c r="J64" s="224"/>
      <c r="K64" s="224"/>
      <c r="L64" s="224"/>
      <c r="M64" s="224"/>
      <c r="N64" s="224"/>
      <c r="O64" s="224"/>
      <c r="P64" s="224"/>
      <c r="Q64" s="224"/>
      <c r="R64" s="224"/>
      <c r="S64" s="224"/>
      <c r="T64" s="224"/>
      <c r="U64" s="224"/>
      <c r="V64" s="224"/>
      <c r="W64" s="224"/>
      <c r="X64" s="224"/>
      <c r="Y64" s="215"/>
      <c r="Z64" s="215"/>
      <c r="AA64" s="215"/>
      <c r="AB64" s="215"/>
      <c r="AC64" s="215"/>
      <c r="AD64" s="215"/>
      <c r="AE64" s="215"/>
      <c r="AF64" s="215"/>
      <c r="AG64" s="215" t="s">
        <v>176</v>
      </c>
      <c r="AH64" s="215">
        <v>0</v>
      </c>
      <c r="AI64" s="215"/>
      <c r="AJ64" s="215"/>
      <c r="AK64" s="215"/>
      <c r="AL64" s="215"/>
      <c r="AM64" s="215"/>
      <c r="AN64" s="215"/>
      <c r="AO64" s="215"/>
      <c r="AP64" s="215"/>
      <c r="AQ64" s="215"/>
      <c r="AR64" s="215"/>
      <c r="AS64" s="215"/>
      <c r="AT64" s="215"/>
      <c r="AU64" s="215"/>
      <c r="AV64" s="215"/>
      <c r="AW64" s="215"/>
      <c r="AX64" s="215"/>
      <c r="AY64" s="215"/>
      <c r="AZ64" s="215"/>
      <c r="BA64" s="215"/>
      <c r="BB64" s="215"/>
      <c r="BC64" s="215"/>
      <c r="BD64" s="215"/>
      <c r="BE64" s="215"/>
      <c r="BF64" s="215"/>
      <c r="BG64" s="215"/>
      <c r="BH64" s="215"/>
    </row>
    <row r="65" spans="1:60" outlineLevel="1" x14ac:dyDescent="0.2">
      <c r="A65" s="237">
        <v>26</v>
      </c>
      <c r="B65" s="238" t="s">
        <v>298</v>
      </c>
      <c r="C65" s="249" t="s">
        <v>299</v>
      </c>
      <c r="D65" s="239" t="s">
        <v>268</v>
      </c>
      <c r="E65" s="240">
        <v>0.63</v>
      </c>
      <c r="F65" s="241"/>
      <c r="G65" s="242">
        <f>ROUND(E65*F65,2)</f>
        <v>0</v>
      </c>
      <c r="H65" s="241"/>
      <c r="I65" s="242">
        <f>ROUND(E65*H65,2)</f>
        <v>0</v>
      </c>
      <c r="J65" s="241"/>
      <c r="K65" s="242">
        <f>ROUND(E65*J65,2)</f>
        <v>0</v>
      </c>
      <c r="L65" s="242">
        <v>21</v>
      </c>
      <c r="M65" s="242">
        <f>G65*(1+L65/100)</f>
        <v>0</v>
      </c>
      <c r="N65" s="242">
        <v>0.50617999999999996</v>
      </c>
      <c r="O65" s="242">
        <f>ROUND(E65*N65,2)</f>
        <v>0.32</v>
      </c>
      <c r="P65" s="242">
        <v>0</v>
      </c>
      <c r="Q65" s="242">
        <f>ROUND(E65*P65,2)</f>
        <v>0</v>
      </c>
      <c r="R65" s="242"/>
      <c r="S65" s="242" t="s">
        <v>167</v>
      </c>
      <c r="T65" s="243" t="s">
        <v>168</v>
      </c>
      <c r="U65" s="224">
        <v>2.2360000000000002</v>
      </c>
      <c r="V65" s="224">
        <f>ROUND(E65*U65,2)</f>
        <v>1.41</v>
      </c>
      <c r="W65" s="224"/>
      <c r="X65" s="224" t="s">
        <v>190</v>
      </c>
      <c r="Y65" s="215"/>
      <c r="Z65" s="215"/>
      <c r="AA65" s="215"/>
      <c r="AB65" s="215"/>
      <c r="AC65" s="215"/>
      <c r="AD65" s="215"/>
      <c r="AE65" s="215"/>
      <c r="AF65" s="215"/>
      <c r="AG65" s="215" t="s">
        <v>191</v>
      </c>
      <c r="AH65" s="215"/>
      <c r="AI65" s="215"/>
      <c r="AJ65" s="215"/>
      <c r="AK65" s="215"/>
      <c r="AL65" s="215"/>
      <c r="AM65" s="215"/>
      <c r="AN65" s="215"/>
      <c r="AO65" s="215"/>
      <c r="AP65" s="215"/>
      <c r="AQ65" s="215"/>
      <c r="AR65" s="215"/>
      <c r="AS65" s="215"/>
      <c r="AT65" s="215"/>
      <c r="AU65" s="215"/>
      <c r="AV65" s="215"/>
      <c r="AW65" s="215"/>
      <c r="AX65" s="215"/>
      <c r="AY65" s="215"/>
      <c r="AZ65" s="215"/>
      <c r="BA65" s="215"/>
      <c r="BB65" s="215"/>
      <c r="BC65" s="215"/>
      <c r="BD65" s="215"/>
      <c r="BE65" s="215"/>
      <c r="BF65" s="215"/>
      <c r="BG65" s="215"/>
      <c r="BH65" s="215"/>
    </row>
    <row r="66" spans="1:60" outlineLevel="1" x14ac:dyDescent="0.2">
      <c r="A66" s="222"/>
      <c r="B66" s="223"/>
      <c r="C66" s="253" t="s">
        <v>300</v>
      </c>
      <c r="D66" s="228"/>
      <c r="E66" s="229">
        <v>0.63</v>
      </c>
      <c r="F66" s="224"/>
      <c r="G66" s="224"/>
      <c r="H66" s="224"/>
      <c r="I66" s="224"/>
      <c r="J66" s="224"/>
      <c r="K66" s="224"/>
      <c r="L66" s="224"/>
      <c r="M66" s="224"/>
      <c r="N66" s="224"/>
      <c r="O66" s="224"/>
      <c r="P66" s="224"/>
      <c r="Q66" s="224"/>
      <c r="R66" s="224"/>
      <c r="S66" s="224"/>
      <c r="T66" s="224"/>
      <c r="U66" s="224"/>
      <c r="V66" s="224"/>
      <c r="W66" s="224"/>
      <c r="X66" s="224"/>
      <c r="Y66" s="215"/>
      <c r="Z66" s="215"/>
      <c r="AA66" s="215"/>
      <c r="AB66" s="215"/>
      <c r="AC66" s="215"/>
      <c r="AD66" s="215"/>
      <c r="AE66" s="215"/>
      <c r="AF66" s="215"/>
      <c r="AG66" s="215" t="s">
        <v>176</v>
      </c>
      <c r="AH66" s="215">
        <v>0</v>
      </c>
      <c r="AI66" s="215"/>
      <c r="AJ66" s="215"/>
      <c r="AK66" s="215"/>
      <c r="AL66" s="215"/>
      <c r="AM66" s="215"/>
      <c r="AN66" s="215"/>
      <c r="AO66" s="215"/>
      <c r="AP66" s="215"/>
      <c r="AQ66" s="215"/>
      <c r="AR66" s="215"/>
      <c r="AS66" s="215"/>
      <c r="AT66" s="215"/>
      <c r="AU66" s="215"/>
      <c r="AV66" s="215"/>
      <c r="AW66" s="215"/>
      <c r="AX66" s="215"/>
      <c r="AY66" s="215"/>
      <c r="AZ66" s="215"/>
      <c r="BA66" s="215"/>
      <c r="BB66" s="215"/>
      <c r="BC66" s="215"/>
      <c r="BD66" s="215"/>
      <c r="BE66" s="215"/>
      <c r="BF66" s="215"/>
      <c r="BG66" s="215"/>
      <c r="BH66" s="215"/>
    </row>
    <row r="67" spans="1:60" outlineLevel="1" x14ac:dyDescent="0.2">
      <c r="A67" s="237">
        <v>27</v>
      </c>
      <c r="B67" s="238" t="s">
        <v>301</v>
      </c>
      <c r="C67" s="249" t="s">
        <v>302</v>
      </c>
      <c r="D67" s="239" t="s">
        <v>303</v>
      </c>
      <c r="E67" s="240">
        <v>8.6E-3</v>
      </c>
      <c r="F67" s="241"/>
      <c r="G67" s="242">
        <f>ROUND(E67*F67,2)</f>
        <v>0</v>
      </c>
      <c r="H67" s="241"/>
      <c r="I67" s="242">
        <f>ROUND(E67*H67,2)</f>
        <v>0</v>
      </c>
      <c r="J67" s="241"/>
      <c r="K67" s="242">
        <f>ROUND(E67*J67,2)</f>
        <v>0</v>
      </c>
      <c r="L67" s="242">
        <v>21</v>
      </c>
      <c r="M67" s="242">
        <f>G67*(1+L67/100)</f>
        <v>0</v>
      </c>
      <c r="N67" s="242">
        <v>1</v>
      </c>
      <c r="O67" s="242">
        <f>ROUND(E67*N67,2)</f>
        <v>0.01</v>
      </c>
      <c r="P67" s="242">
        <v>0</v>
      </c>
      <c r="Q67" s="242">
        <f>ROUND(E67*P67,2)</f>
        <v>0</v>
      </c>
      <c r="R67" s="242" t="s">
        <v>304</v>
      </c>
      <c r="S67" s="242" t="s">
        <v>305</v>
      </c>
      <c r="T67" s="243" t="s">
        <v>168</v>
      </c>
      <c r="U67" s="224">
        <v>0</v>
      </c>
      <c r="V67" s="224">
        <f>ROUND(E67*U67,2)</f>
        <v>0</v>
      </c>
      <c r="W67" s="224"/>
      <c r="X67" s="224" t="s">
        <v>306</v>
      </c>
      <c r="Y67" s="215"/>
      <c r="Z67" s="215"/>
      <c r="AA67" s="215"/>
      <c r="AB67" s="215"/>
      <c r="AC67" s="215"/>
      <c r="AD67" s="215"/>
      <c r="AE67" s="215"/>
      <c r="AF67" s="215"/>
      <c r="AG67" s="215" t="s">
        <v>307</v>
      </c>
      <c r="AH67" s="215"/>
      <c r="AI67" s="215"/>
      <c r="AJ67" s="215"/>
      <c r="AK67" s="215"/>
      <c r="AL67" s="215"/>
      <c r="AM67" s="215"/>
      <c r="AN67" s="215"/>
      <c r="AO67" s="215"/>
      <c r="AP67" s="215"/>
      <c r="AQ67" s="215"/>
      <c r="AR67" s="215"/>
      <c r="AS67" s="215"/>
      <c r="AT67" s="215"/>
      <c r="AU67" s="215"/>
      <c r="AV67" s="215"/>
      <c r="AW67" s="215"/>
      <c r="AX67" s="215"/>
      <c r="AY67" s="215"/>
      <c r="AZ67" s="215"/>
      <c r="BA67" s="215"/>
      <c r="BB67" s="215"/>
      <c r="BC67" s="215"/>
      <c r="BD67" s="215"/>
      <c r="BE67" s="215"/>
      <c r="BF67" s="215"/>
      <c r="BG67" s="215"/>
      <c r="BH67" s="215"/>
    </row>
    <row r="68" spans="1:60" outlineLevel="1" x14ac:dyDescent="0.2">
      <c r="A68" s="222"/>
      <c r="B68" s="223"/>
      <c r="C68" s="250" t="s">
        <v>308</v>
      </c>
      <c r="D68" s="245"/>
      <c r="E68" s="245"/>
      <c r="F68" s="245"/>
      <c r="G68" s="245"/>
      <c r="H68" s="224"/>
      <c r="I68" s="224"/>
      <c r="J68" s="224"/>
      <c r="K68" s="224"/>
      <c r="L68" s="224"/>
      <c r="M68" s="224"/>
      <c r="N68" s="224"/>
      <c r="O68" s="224"/>
      <c r="P68" s="224"/>
      <c r="Q68" s="224"/>
      <c r="R68" s="224"/>
      <c r="S68" s="224"/>
      <c r="T68" s="224"/>
      <c r="U68" s="224"/>
      <c r="V68" s="224"/>
      <c r="W68" s="224"/>
      <c r="X68" s="224"/>
      <c r="Y68" s="215"/>
      <c r="Z68" s="215"/>
      <c r="AA68" s="215"/>
      <c r="AB68" s="215"/>
      <c r="AC68" s="215"/>
      <c r="AD68" s="215"/>
      <c r="AE68" s="215"/>
      <c r="AF68" s="215"/>
      <c r="AG68" s="215" t="s">
        <v>172</v>
      </c>
      <c r="AH68" s="215"/>
      <c r="AI68" s="215"/>
      <c r="AJ68" s="215"/>
      <c r="AK68" s="215"/>
      <c r="AL68" s="215"/>
      <c r="AM68" s="215"/>
      <c r="AN68" s="215"/>
      <c r="AO68" s="215"/>
      <c r="AP68" s="215"/>
      <c r="AQ68" s="215"/>
      <c r="AR68" s="215"/>
      <c r="AS68" s="215"/>
      <c r="AT68" s="215"/>
      <c r="AU68" s="215"/>
      <c r="AV68" s="215"/>
      <c r="AW68" s="215"/>
      <c r="AX68" s="215"/>
      <c r="AY68" s="215"/>
      <c r="AZ68" s="215"/>
      <c r="BA68" s="215"/>
      <c r="BB68" s="215"/>
      <c r="BC68" s="215"/>
      <c r="BD68" s="215"/>
      <c r="BE68" s="215"/>
      <c r="BF68" s="215"/>
      <c r="BG68" s="215"/>
      <c r="BH68" s="215"/>
    </row>
    <row r="69" spans="1:60" outlineLevel="1" x14ac:dyDescent="0.2">
      <c r="A69" s="222"/>
      <c r="B69" s="223"/>
      <c r="C69" s="253" t="s">
        <v>309</v>
      </c>
      <c r="D69" s="228"/>
      <c r="E69" s="229">
        <v>0.01</v>
      </c>
      <c r="F69" s="224"/>
      <c r="G69" s="224"/>
      <c r="H69" s="224"/>
      <c r="I69" s="224"/>
      <c r="J69" s="224"/>
      <c r="K69" s="224"/>
      <c r="L69" s="224"/>
      <c r="M69" s="224"/>
      <c r="N69" s="224"/>
      <c r="O69" s="224"/>
      <c r="P69" s="224"/>
      <c r="Q69" s="224"/>
      <c r="R69" s="224"/>
      <c r="S69" s="224"/>
      <c r="T69" s="224"/>
      <c r="U69" s="224"/>
      <c r="V69" s="224"/>
      <c r="W69" s="224"/>
      <c r="X69" s="224"/>
      <c r="Y69" s="215"/>
      <c r="Z69" s="215"/>
      <c r="AA69" s="215"/>
      <c r="AB69" s="215"/>
      <c r="AC69" s="215"/>
      <c r="AD69" s="215"/>
      <c r="AE69" s="215"/>
      <c r="AF69" s="215"/>
      <c r="AG69" s="215" t="s">
        <v>176</v>
      </c>
      <c r="AH69" s="215">
        <v>0</v>
      </c>
      <c r="AI69" s="215"/>
      <c r="AJ69" s="215"/>
      <c r="AK69" s="215"/>
      <c r="AL69" s="215"/>
      <c r="AM69" s="215"/>
      <c r="AN69" s="215"/>
      <c r="AO69" s="215"/>
      <c r="AP69" s="215"/>
      <c r="AQ69" s="215"/>
      <c r="AR69" s="215"/>
      <c r="AS69" s="215"/>
      <c r="AT69" s="215"/>
      <c r="AU69" s="215"/>
      <c r="AV69" s="215"/>
      <c r="AW69" s="215"/>
      <c r="AX69" s="215"/>
      <c r="AY69" s="215"/>
      <c r="AZ69" s="215"/>
      <c r="BA69" s="215"/>
      <c r="BB69" s="215"/>
      <c r="BC69" s="215"/>
      <c r="BD69" s="215"/>
      <c r="BE69" s="215"/>
      <c r="BF69" s="215"/>
      <c r="BG69" s="215"/>
      <c r="BH69" s="215"/>
    </row>
    <row r="70" spans="1:60" x14ac:dyDescent="0.2">
      <c r="A70" s="231" t="s">
        <v>162</v>
      </c>
      <c r="B70" s="232" t="s">
        <v>57</v>
      </c>
      <c r="C70" s="248" t="s">
        <v>74</v>
      </c>
      <c r="D70" s="233"/>
      <c r="E70" s="234"/>
      <c r="F70" s="235"/>
      <c r="G70" s="235">
        <f>SUMIF(AG71:AG72,"&lt;&gt;NOR",G71:G72)</f>
        <v>0</v>
      </c>
      <c r="H70" s="235"/>
      <c r="I70" s="235">
        <f>SUM(I71:I72)</f>
        <v>0</v>
      </c>
      <c r="J70" s="235"/>
      <c r="K70" s="235">
        <f>SUM(K71:K72)</f>
        <v>0</v>
      </c>
      <c r="L70" s="235"/>
      <c r="M70" s="235">
        <f>SUM(M71:M72)</f>
        <v>0</v>
      </c>
      <c r="N70" s="235"/>
      <c r="O70" s="235">
        <f>SUM(O71:O72)</f>
        <v>0.15</v>
      </c>
      <c r="P70" s="235"/>
      <c r="Q70" s="235">
        <f>SUM(Q71:Q72)</f>
        <v>0</v>
      </c>
      <c r="R70" s="235"/>
      <c r="S70" s="235"/>
      <c r="T70" s="236"/>
      <c r="U70" s="230"/>
      <c r="V70" s="230">
        <f>SUM(V71:V72)</f>
        <v>2.31</v>
      </c>
      <c r="W70" s="230"/>
      <c r="X70" s="230"/>
      <c r="AG70" t="s">
        <v>163</v>
      </c>
    </row>
    <row r="71" spans="1:60" outlineLevel="1" x14ac:dyDescent="0.2">
      <c r="A71" s="237">
        <v>28</v>
      </c>
      <c r="B71" s="238" t="s">
        <v>310</v>
      </c>
      <c r="C71" s="249" t="s">
        <v>311</v>
      </c>
      <c r="D71" s="239" t="s">
        <v>246</v>
      </c>
      <c r="E71" s="240">
        <v>3</v>
      </c>
      <c r="F71" s="241"/>
      <c r="G71" s="242">
        <f>ROUND(E71*F71,2)</f>
        <v>0</v>
      </c>
      <c r="H71" s="241"/>
      <c r="I71" s="242">
        <f>ROUND(E71*H71,2)</f>
        <v>0</v>
      </c>
      <c r="J71" s="241"/>
      <c r="K71" s="242">
        <f>ROUND(E71*J71,2)</f>
        <v>0</v>
      </c>
      <c r="L71" s="242">
        <v>21</v>
      </c>
      <c r="M71" s="242">
        <f>G71*(1+L71/100)</f>
        <v>0</v>
      </c>
      <c r="N71" s="242">
        <v>5.0200000000000002E-2</v>
      </c>
      <c r="O71" s="242">
        <f>ROUND(E71*N71,2)</f>
        <v>0.15</v>
      </c>
      <c r="P71" s="242">
        <v>0</v>
      </c>
      <c r="Q71" s="242">
        <f>ROUND(E71*P71,2)</f>
        <v>0</v>
      </c>
      <c r="R71" s="242"/>
      <c r="S71" s="242" t="s">
        <v>167</v>
      </c>
      <c r="T71" s="243" t="s">
        <v>168</v>
      </c>
      <c r="U71" s="224">
        <v>0.77</v>
      </c>
      <c r="V71" s="224">
        <f>ROUND(E71*U71,2)</f>
        <v>2.31</v>
      </c>
      <c r="W71" s="224"/>
      <c r="X71" s="224" t="s">
        <v>190</v>
      </c>
      <c r="Y71" s="215"/>
      <c r="Z71" s="215"/>
      <c r="AA71" s="215"/>
      <c r="AB71" s="215"/>
      <c r="AC71" s="215"/>
      <c r="AD71" s="215"/>
      <c r="AE71" s="215"/>
      <c r="AF71" s="215"/>
      <c r="AG71" s="215" t="s">
        <v>191</v>
      </c>
      <c r="AH71" s="215"/>
      <c r="AI71" s="215"/>
      <c r="AJ71" s="215"/>
      <c r="AK71" s="215"/>
      <c r="AL71" s="215"/>
      <c r="AM71" s="215"/>
      <c r="AN71" s="215"/>
      <c r="AO71" s="215"/>
      <c r="AP71" s="215"/>
      <c r="AQ71" s="215"/>
      <c r="AR71" s="215"/>
      <c r="AS71" s="215"/>
      <c r="AT71" s="215"/>
      <c r="AU71" s="215"/>
      <c r="AV71" s="215"/>
      <c r="AW71" s="215"/>
      <c r="AX71" s="215"/>
      <c r="AY71" s="215"/>
      <c r="AZ71" s="215"/>
      <c r="BA71" s="215"/>
      <c r="BB71" s="215"/>
      <c r="BC71" s="215"/>
      <c r="BD71" s="215"/>
      <c r="BE71" s="215"/>
      <c r="BF71" s="215"/>
      <c r="BG71" s="215"/>
      <c r="BH71" s="215"/>
    </row>
    <row r="72" spans="1:60" outlineLevel="1" x14ac:dyDescent="0.2">
      <c r="A72" s="222"/>
      <c r="B72" s="223"/>
      <c r="C72" s="250" t="s">
        <v>312</v>
      </c>
      <c r="D72" s="245"/>
      <c r="E72" s="245"/>
      <c r="F72" s="245"/>
      <c r="G72" s="245"/>
      <c r="H72" s="224"/>
      <c r="I72" s="224"/>
      <c r="J72" s="224"/>
      <c r="K72" s="224"/>
      <c r="L72" s="224"/>
      <c r="M72" s="224"/>
      <c r="N72" s="224"/>
      <c r="O72" s="224"/>
      <c r="P72" s="224"/>
      <c r="Q72" s="224"/>
      <c r="R72" s="224"/>
      <c r="S72" s="224"/>
      <c r="T72" s="224"/>
      <c r="U72" s="224"/>
      <c r="V72" s="224"/>
      <c r="W72" s="224"/>
      <c r="X72" s="224"/>
      <c r="Y72" s="215"/>
      <c r="Z72" s="215"/>
      <c r="AA72" s="215"/>
      <c r="AB72" s="215"/>
      <c r="AC72" s="215"/>
      <c r="AD72" s="215"/>
      <c r="AE72" s="215"/>
      <c r="AF72" s="215"/>
      <c r="AG72" s="215" t="s">
        <v>172</v>
      </c>
      <c r="AH72" s="215"/>
      <c r="AI72" s="215"/>
      <c r="AJ72" s="215"/>
      <c r="AK72" s="215"/>
      <c r="AL72" s="215"/>
      <c r="AM72" s="215"/>
      <c r="AN72" s="215"/>
      <c r="AO72" s="215"/>
      <c r="AP72" s="215"/>
      <c r="AQ72" s="215"/>
      <c r="AR72" s="215"/>
      <c r="AS72" s="215"/>
      <c r="AT72" s="215"/>
      <c r="AU72" s="215"/>
      <c r="AV72" s="215"/>
      <c r="AW72" s="215"/>
      <c r="AX72" s="215"/>
      <c r="AY72" s="215"/>
      <c r="AZ72" s="215"/>
      <c r="BA72" s="215"/>
      <c r="BB72" s="215"/>
      <c r="BC72" s="215"/>
      <c r="BD72" s="215"/>
      <c r="BE72" s="215"/>
      <c r="BF72" s="215"/>
      <c r="BG72" s="215"/>
      <c r="BH72" s="215"/>
    </row>
    <row r="73" spans="1:60" x14ac:dyDescent="0.2">
      <c r="A73" s="231" t="s">
        <v>162</v>
      </c>
      <c r="B73" s="232" t="s">
        <v>75</v>
      </c>
      <c r="C73" s="248" t="s">
        <v>76</v>
      </c>
      <c r="D73" s="233"/>
      <c r="E73" s="234"/>
      <c r="F73" s="235"/>
      <c r="G73" s="235">
        <f>SUMIF(AG74:AG101,"&lt;&gt;NOR",G74:G101)</f>
        <v>0</v>
      </c>
      <c r="H73" s="235"/>
      <c r="I73" s="235">
        <f>SUM(I74:I101)</f>
        <v>0</v>
      </c>
      <c r="J73" s="235"/>
      <c r="K73" s="235">
        <f>SUM(K74:K101)</f>
        <v>0</v>
      </c>
      <c r="L73" s="235"/>
      <c r="M73" s="235">
        <f>SUM(M74:M101)</f>
        <v>0</v>
      </c>
      <c r="N73" s="235"/>
      <c r="O73" s="235">
        <f>SUM(O74:O101)</f>
        <v>8.18</v>
      </c>
      <c r="P73" s="235"/>
      <c r="Q73" s="235">
        <f>SUM(Q74:Q101)</f>
        <v>0</v>
      </c>
      <c r="R73" s="235"/>
      <c r="S73" s="235"/>
      <c r="T73" s="236"/>
      <c r="U73" s="230"/>
      <c r="V73" s="230">
        <f>SUM(V74:V101)</f>
        <v>134.22999999999999</v>
      </c>
      <c r="W73" s="230"/>
      <c r="X73" s="230"/>
      <c r="AG73" t="s">
        <v>163</v>
      </c>
    </row>
    <row r="74" spans="1:60" outlineLevel="1" x14ac:dyDescent="0.2">
      <c r="A74" s="237">
        <v>29</v>
      </c>
      <c r="B74" s="238" t="s">
        <v>313</v>
      </c>
      <c r="C74" s="249" t="s">
        <v>314</v>
      </c>
      <c r="D74" s="239" t="s">
        <v>268</v>
      </c>
      <c r="E74" s="240">
        <v>36.777999999999999</v>
      </c>
      <c r="F74" s="241"/>
      <c r="G74" s="242">
        <f>ROUND(E74*F74,2)</f>
        <v>0</v>
      </c>
      <c r="H74" s="241"/>
      <c r="I74" s="242">
        <f>ROUND(E74*H74,2)</f>
        <v>0</v>
      </c>
      <c r="J74" s="241"/>
      <c r="K74" s="242">
        <f>ROUND(E74*J74,2)</f>
        <v>0</v>
      </c>
      <c r="L74" s="242">
        <v>21</v>
      </c>
      <c r="M74" s="242">
        <f>G74*(1+L74/100)</f>
        <v>0</v>
      </c>
      <c r="N74" s="242">
        <v>2.5000000000000001E-3</v>
      </c>
      <c r="O74" s="242">
        <f>ROUND(E74*N74,2)</f>
        <v>0.09</v>
      </c>
      <c r="P74" s="242">
        <v>0</v>
      </c>
      <c r="Q74" s="242">
        <f>ROUND(E74*P74,2)</f>
        <v>0</v>
      </c>
      <c r="R74" s="242"/>
      <c r="S74" s="242" t="s">
        <v>167</v>
      </c>
      <c r="T74" s="243" t="s">
        <v>168</v>
      </c>
      <c r="U74" s="224">
        <v>0.24</v>
      </c>
      <c r="V74" s="224">
        <f>ROUND(E74*U74,2)</f>
        <v>8.83</v>
      </c>
      <c r="W74" s="224"/>
      <c r="X74" s="224" t="s">
        <v>190</v>
      </c>
      <c r="Y74" s="215"/>
      <c r="Z74" s="215"/>
      <c r="AA74" s="215"/>
      <c r="AB74" s="215"/>
      <c r="AC74" s="215"/>
      <c r="AD74" s="215"/>
      <c r="AE74" s="215"/>
      <c r="AF74" s="215"/>
      <c r="AG74" s="215" t="s">
        <v>191</v>
      </c>
      <c r="AH74" s="215"/>
      <c r="AI74" s="215"/>
      <c r="AJ74" s="215"/>
      <c r="AK74" s="215"/>
      <c r="AL74" s="215"/>
      <c r="AM74" s="215"/>
      <c r="AN74" s="215"/>
      <c r="AO74" s="215"/>
      <c r="AP74" s="215"/>
      <c r="AQ74" s="215"/>
      <c r="AR74" s="215"/>
      <c r="AS74" s="215"/>
      <c r="AT74" s="215"/>
      <c r="AU74" s="215"/>
      <c r="AV74" s="215"/>
      <c r="AW74" s="215"/>
      <c r="AX74" s="215"/>
      <c r="AY74" s="215"/>
      <c r="AZ74" s="215"/>
      <c r="BA74" s="215"/>
      <c r="BB74" s="215"/>
      <c r="BC74" s="215"/>
      <c r="BD74" s="215"/>
      <c r="BE74" s="215"/>
      <c r="BF74" s="215"/>
      <c r="BG74" s="215"/>
      <c r="BH74" s="215"/>
    </row>
    <row r="75" spans="1:60" outlineLevel="1" x14ac:dyDescent="0.2">
      <c r="A75" s="222"/>
      <c r="B75" s="223"/>
      <c r="C75" s="253" t="s">
        <v>315</v>
      </c>
      <c r="D75" s="228"/>
      <c r="E75" s="229">
        <v>36.78</v>
      </c>
      <c r="F75" s="224"/>
      <c r="G75" s="224"/>
      <c r="H75" s="224"/>
      <c r="I75" s="224"/>
      <c r="J75" s="224"/>
      <c r="K75" s="224"/>
      <c r="L75" s="224"/>
      <c r="M75" s="224"/>
      <c r="N75" s="224"/>
      <c r="O75" s="224"/>
      <c r="P75" s="224"/>
      <c r="Q75" s="224"/>
      <c r="R75" s="224"/>
      <c r="S75" s="224"/>
      <c r="T75" s="224"/>
      <c r="U75" s="224"/>
      <c r="V75" s="224"/>
      <c r="W75" s="224"/>
      <c r="X75" s="224"/>
      <c r="Y75" s="215"/>
      <c r="Z75" s="215"/>
      <c r="AA75" s="215"/>
      <c r="AB75" s="215"/>
      <c r="AC75" s="215"/>
      <c r="AD75" s="215"/>
      <c r="AE75" s="215"/>
      <c r="AF75" s="215"/>
      <c r="AG75" s="215" t="s">
        <v>176</v>
      </c>
      <c r="AH75" s="215">
        <v>0</v>
      </c>
      <c r="AI75" s="215"/>
      <c r="AJ75" s="215"/>
      <c r="AK75" s="215"/>
      <c r="AL75" s="215"/>
      <c r="AM75" s="215"/>
      <c r="AN75" s="215"/>
      <c r="AO75" s="215"/>
      <c r="AP75" s="215"/>
      <c r="AQ75" s="215"/>
      <c r="AR75" s="215"/>
      <c r="AS75" s="215"/>
      <c r="AT75" s="215"/>
      <c r="AU75" s="215"/>
      <c r="AV75" s="215"/>
      <c r="AW75" s="215"/>
      <c r="AX75" s="215"/>
      <c r="AY75" s="215"/>
      <c r="AZ75" s="215"/>
      <c r="BA75" s="215"/>
      <c r="BB75" s="215"/>
      <c r="BC75" s="215"/>
      <c r="BD75" s="215"/>
      <c r="BE75" s="215"/>
      <c r="BF75" s="215"/>
      <c r="BG75" s="215"/>
      <c r="BH75" s="215"/>
    </row>
    <row r="76" spans="1:60" outlineLevel="1" x14ac:dyDescent="0.2">
      <c r="A76" s="237">
        <v>30</v>
      </c>
      <c r="B76" s="238" t="s">
        <v>316</v>
      </c>
      <c r="C76" s="249" t="s">
        <v>317</v>
      </c>
      <c r="D76" s="239" t="s">
        <v>268</v>
      </c>
      <c r="E76" s="240">
        <v>36.777999999999999</v>
      </c>
      <c r="F76" s="241"/>
      <c r="G76" s="242">
        <f>ROUND(E76*F76,2)</f>
        <v>0</v>
      </c>
      <c r="H76" s="241"/>
      <c r="I76" s="242">
        <f>ROUND(E76*H76,2)</f>
        <v>0</v>
      </c>
      <c r="J76" s="241"/>
      <c r="K76" s="242">
        <f>ROUND(E76*J76,2)</f>
        <v>0</v>
      </c>
      <c r="L76" s="242">
        <v>21</v>
      </c>
      <c r="M76" s="242">
        <f>G76*(1+L76/100)</f>
        <v>0</v>
      </c>
      <c r="N76" s="242">
        <v>3.2000000000000003E-4</v>
      </c>
      <c r="O76" s="242">
        <f>ROUND(E76*N76,2)</f>
        <v>0.01</v>
      </c>
      <c r="P76" s="242">
        <v>0</v>
      </c>
      <c r="Q76" s="242">
        <f>ROUND(E76*P76,2)</f>
        <v>0</v>
      </c>
      <c r="R76" s="242"/>
      <c r="S76" s="242" t="s">
        <v>167</v>
      </c>
      <c r="T76" s="243" t="s">
        <v>168</v>
      </c>
      <c r="U76" s="224">
        <v>7.0000000000000007E-2</v>
      </c>
      <c r="V76" s="224">
        <f>ROUND(E76*U76,2)</f>
        <v>2.57</v>
      </c>
      <c r="W76" s="224"/>
      <c r="X76" s="224" t="s">
        <v>190</v>
      </c>
      <c r="Y76" s="215"/>
      <c r="Z76" s="215"/>
      <c r="AA76" s="215"/>
      <c r="AB76" s="215"/>
      <c r="AC76" s="215"/>
      <c r="AD76" s="215"/>
      <c r="AE76" s="215"/>
      <c r="AF76" s="215"/>
      <c r="AG76" s="215" t="s">
        <v>191</v>
      </c>
      <c r="AH76" s="215"/>
      <c r="AI76" s="215"/>
      <c r="AJ76" s="215"/>
      <c r="AK76" s="215"/>
      <c r="AL76" s="215"/>
      <c r="AM76" s="215"/>
      <c r="AN76" s="215"/>
      <c r="AO76" s="215"/>
      <c r="AP76" s="215"/>
      <c r="AQ76" s="215"/>
      <c r="AR76" s="215"/>
      <c r="AS76" s="215"/>
      <c r="AT76" s="215"/>
      <c r="AU76" s="215"/>
      <c r="AV76" s="215"/>
      <c r="AW76" s="215"/>
      <c r="AX76" s="215"/>
      <c r="AY76" s="215"/>
      <c r="AZ76" s="215"/>
      <c r="BA76" s="215"/>
      <c r="BB76" s="215"/>
      <c r="BC76" s="215"/>
      <c r="BD76" s="215"/>
      <c r="BE76" s="215"/>
      <c r="BF76" s="215"/>
      <c r="BG76" s="215"/>
      <c r="BH76" s="215"/>
    </row>
    <row r="77" spans="1:60" outlineLevel="1" x14ac:dyDescent="0.2">
      <c r="A77" s="222"/>
      <c r="B77" s="223"/>
      <c r="C77" s="253" t="s">
        <v>315</v>
      </c>
      <c r="D77" s="228"/>
      <c r="E77" s="229">
        <v>36.78</v>
      </c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15"/>
      <c r="Z77" s="215"/>
      <c r="AA77" s="215"/>
      <c r="AB77" s="215"/>
      <c r="AC77" s="215"/>
      <c r="AD77" s="215"/>
      <c r="AE77" s="215"/>
      <c r="AF77" s="215"/>
      <c r="AG77" s="215" t="s">
        <v>176</v>
      </c>
      <c r="AH77" s="215">
        <v>0</v>
      </c>
      <c r="AI77" s="215"/>
      <c r="AJ77" s="215"/>
      <c r="AK77" s="215"/>
      <c r="AL77" s="215"/>
      <c r="AM77" s="215"/>
      <c r="AN77" s="215"/>
      <c r="AO77" s="215"/>
      <c r="AP77" s="215"/>
      <c r="AQ77" s="215"/>
      <c r="AR77" s="215"/>
      <c r="AS77" s="215"/>
      <c r="AT77" s="215"/>
      <c r="AU77" s="215"/>
      <c r="AV77" s="215"/>
      <c r="AW77" s="215"/>
      <c r="AX77" s="215"/>
      <c r="AY77" s="215"/>
      <c r="AZ77" s="215"/>
      <c r="BA77" s="215"/>
      <c r="BB77" s="215"/>
      <c r="BC77" s="215"/>
      <c r="BD77" s="215"/>
      <c r="BE77" s="215"/>
      <c r="BF77" s="215"/>
      <c r="BG77" s="215"/>
      <c r="BH77" s="215"/>
    </row>
    <row r="78" spans="1:60" outlineLevel="1" x14ac:dyDescent="0.2">
      <c r="A78" s="237">
        <v>31</v>
      </c>
      <c r="B78" s="238" t="s">
        <v>318</v>
      </c>
      <c r="C78" s="249" t="s">
        <v>319</v>
      </c>
      <c r="D78" s="239" t="s">
        <v>268</v>
      </c>
      <c r="E78" s="240">
        <v>65.400000000000006</v>
      </c>
      <c r="F78" s="241"/>
      <c r="G78" s="242">
        <f>ROUND(E78*F78,2)</f>
        <v>0</v>
      </c>
      <c r="H78" s="241"/>
      <c r="I78" s="242">
        <f>ROUND(E78*H78,2)</f>
        <v>0</v>
      </c>
      <c r="J78" s="241"/>
      <c r="K78" s="242">
        <f>ROUND(E78*J78,2)</f>
        <v>0</v>
      </c>
      <c r="L78" s="242">
        <v>21</v>
      </c>
      <c r="M78" s="242">
        <f>G78*(1+L78/100)</f>
        <v>0</v>
      </c>
      <c r="N78" s="242">
        <v>1.7680000000000001E-2</v>
      </c>
      <c r="O78" s="242">
        <f>ROUND(E78*N78,2)</f>
        <v>1.1599999999999999</v>
      </c>
      <c r="P78" s="242">
        <v>0</v>
      </c>
      <c r="Q78" s="242">
        <f>ROUND(E78*P78,2)</f>
        <v>0</v>
      </c>
      <c r="R78" s="242"/>
      <c r="S78" s="242" t="s">
        <v>167</v>
      </c>
      <c r="T78" s="243" t="s">
        <v>168</v>
      </c>
      <c r="U78" s="224">
        <v>0.38716</v>
      </c>
      <c r="V78" s="224">
        <f>ROUND(E78*U78,2)</f>
        <v>25.32</v>
      </c>
      <c r="W78" s="224"/>
      <c r="X78" s="224" t="s">
        <v>190</v>
      </c>
      <c r="Y78" s="215"/>
      <c r="Z78" s="215"/>
      <c r="AA78" s="215"/>
      <c r="AB78" s="215"/>
      <c r="AC78" s="215"/>
      <c r="AD78" s="215"/>
      <c r="AE78" s="215"/>
      <c r="AF78" s="215"/>
      <c r="AG78" s="215" t="s">
        <v>191</v>
      </c>
      <c r="AH78" s="215"/>
      <c r="AI78" s="215"/>
      <c r="AJ78" s="215"/>
      <c r="AK78" s="215"/>
      <c r="AL78" s="215"/>
      <c r="AM78" s="215"/>
      <c r="AN78" s="215"/>
      <c r="AO78" s="215"/>
      <c r="AP78" s="215"/>
      <c r="AQ78" s="215"/>
      <c r="AR78" s="215"/>
      <c r="AS78" s="215"/>
      <c r="AT78" s="215"/>
      <c r="AU78" s="215"/>
      <c r="AV78" s="215"/>
      <c r="AW78" s="215"/>
      <c r="AX78" s="215"/>
      <c r="AY78" s="215"/>
      <c r="AZ78" s="215"/>
      <c r="BA78" s="215"/>
      <c r="BB78" s="215"/>
      <c r="BC78" s="215"/>
      <c r="BD78" s="215"/>
      <c r="BE78" s="215"/>
      <c r="BF78" s="215"/>
      <c r="BG78" s="215"/>
      <c r="BH78" s="215"/>
    </row>
    <row r="79" spans="1:60" outlineLevel="1" x14ac:dyDescent="0.2">
      <c r="A79" s="222"/>
      <c r="B79" s="223"/>
      <c r="C79" s="253" t="s">
        <v>320</v>
      </c>
      <c r="D79" s="228"/>
      <c r="E79" s="229">
        <v>65.400000000000006</v>
      </c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15"/>
      <c r="Z79" s="215"/>
      <c r="AA79" s="215"/>
      <c r="AB79" s="215"/>
      <c r="AC79" s="215"/>
      <c r="AD79" s="215"/>
      <c r="AE79" s="215"/>
      <c r="AF79" s="215"/>
      <c r="AG79" s="215" t="s">
        <v>176</v>
      </c>
      <c r="AH79" s="215">
        <v>0</v>
      </c>
      <c r="AI79" s="215"/>
      <c r="AJ79" s="215"/>
      <c r="AK79" s="215"/>
      <c r="AL79" s="215"/>
      <c r="AM79" s="215"/>
      <c r="AN79" s="215"/>
      <c r="AO79" s="215"/>
      <c r="AP79" s="215"/>
      <c r="AQ79" s="215"/>
      <c r="AR79" s="215"/>
      <c r="AS79" s="215"/>
      <c r="AT79" s="215"/>
      <c r="AU79" s="215"/>
      <c r="AV79" s="215"/>
      <c r="AW79" s="215"/>
      <c r="AX79" s="215"/>
      <c r="AY79" s="215"/>
      <c r="AZ79" s="215"/>
      <c r="BA79" s="215"/>
      <c r="BB79" s="215"/>
      <c r="BC79" s="215"/>
      <c r="BD79" s="215"/>
      <c r="BE79" s="215"/>
      <c r="BF79" s="215"/>
      <c r="BG79" s="215"/>
      <c r="BH79" s="215"/>
    </row>
    <row r="80" spans="1:60" ht="22.5" outlineLevel="1" x14ac:dyDescent="0.2">
      <c r="A80" s="237">
        <v>32</v>
      </c>
      <c r="B80" s="238" t="s">
        <v>321</v>
      </c>
      <c r="C80" s="249" t="s">
        <v>322</v>
      </c>
      <c r="D80" s="239" t="s">
        <v>268</v>
      </c>
      <c r="E80" s="240">
        <v>18.096</v>
      </c>
      <c r="F80" s="241"/>
      <c r="G80" s="242">
        <f>ROUND(E80*F80,2)</f>
        <v>0</v>
      </c>
      <c r="H80" s="241"/>
      <c r="I80" s="242">
        <f>ROUND(E80*H80,2)</f>
        <v>0</v>
      </c>
      <c r="J80" s="241"/>
      <c r="K80" s="242">
        <f>ROUND(E80*J80,2)</f>
        <v>0</v>
      </c>
      <c r="L80" s="242">
        <v>21</v>
      </c>
      <c r="M80" s="242">
        <f>G80*(1+L80/100)</f>
        <v>0</v>
      </c>
      <c r="N80" s="242">
        <v>4.1099999999999999E-3</v>
      </c>
      <c r="O80" s="242">
        <f>ROUND(E80*N80,2)</f>
        <v>7.0000000000000007E-2</v>
      </c>
      <c r="P80" s="242">
        <v>0</v>
      </c>
      <c r="Q80" s="242">
        <f>ROUND(E80*P80,2)</f>
        <v>0</v>
      </c>
      <c r="R80" s="242"/>
      <c r="S80" s="242" t="s">
        <v>167</v>
      </c>
      <c r="T80" s="243" t="s">
        <v>168</v>
      </c>
      <c r="U80" s="224">
        <v>0.48399999999999999</v>
      </c>
      <c r="V80" s="224">
        <f>ROUND(E80*U80,2)</f>
        <v>8.76</v>
      </c>
      <c r="W80" s="224"/>
      <c r="X80" s="224" t="s">
        <v>190</v>
      </c>
      <c r="Y80" s="215"/>
      <c r="Z80" s="215"/>
      <c r="AA80" s="215"/>
      <c r="AB80" s="215"/>
      <c r="AC80" s="215"/>
      <c r="AD80" s="215"/>
      <c r="AE80" s="215"/>
      <c r="AF80" s="215"/>
      <c r="AG80" s="215" t="s">
        <v>191</v>
      </c>
      <c r="AH80" s="215"/>
      <c r="AI80" s="215"/>
      <c r="AJ80" s="215"/>
      <c r="AK80" s="215"/>
      <c r="AL80" s="215"/>
      <c r="AM80" s="215"/>
      <c r="AN80" s="215"/>
      <c r="AO80" s="215"/>
      <c r="AP80" s="215"/>
      <c r="AQ80" s="215"/>
      <c r="AR80" s="215"/>
      <c r="AS80" s="215"/>
      <c r="AT80" s="215"/>
      <c r="AU80" s="215"/>
      <c r="AV80" s="215"/>
      <c r="AW80" s="215"/>
      <c r="AX80" s="215"/>
      <c r="AY80" s="215"/>
      <c r="AZ80" s="215"/>
      <c r="BA80" s="215"/>
      <c r="BB80" s="215"/>
      <c r="BC80" s="215"/>
      <c r="BD80" s="215"/>
      <c r="BE80" s="215"/>
      <c r="BF80" s="215"/>
      <c r="BG80" s="215"/>
      <c r="BH80" s="215"/>
    </row>
    <row r="81" spans="1:60" outlineLevel="1" x14ac:dyDescent="0.2">
      <c r="A81" s="222"/>
      <c r="B81" s="223"/>
      <c r="C81" s="253" t="s">
        <v>323</v>
      </c>
      <c r="D81" s="228"/>
      <c r="E81" s="229">
        <v>18.100000000000001</v>
      </c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15"/>
      <c r="Z81" s="215"/>
      <c r="AA81" s="215"/>
      <c r="AB81" s="215"/>
      <c r="AC81" s="215"/>
      <c r="AD81" s="215"/>
      <c r="AE81" s="215"/>
      <c r="AF81" s="215"/>
      <c r="AG81" s="215" t="s">
        <v>176</v>
      </c>
      <c r="AH81" s="215">
        <v>0</v>
      </c>
      <c r="AI81" s="215"/>
      <c r="AJ81" s="215"/>
      <c r="AK81" s="215"/>
      <c r="AL81" s="215"/>
      <c r="AM81" s="215"/>
      <c r="AN81" s="215"/>
      <c r="AO81" s="215"/>
      <c r="AP81" s="215"/>
      <c r="AQ81" s="215"/>
      <c r="AR81" s="215"/>
      <c r="AS81" s="215"/>
      <c r="AT81" s="215"/>
      <c r="AU81" s="215"/>
      <c r="AV81" s="215"/>
      <c r="AW81" s="215"/>
      <c r="AX81" s="215"/>
      <c r="AY81" s="215"/>
      <c r="AZ81" s="215"/>
      <c r="BA81" s="215"/>
      <c r="BB81" s="215"/>
      <c r="BC81" s="215"/>
      <c r="BD81" s="215"/>
      <c r="BE81" s="215"/>
      <c r="BF81" s="215"/>
      <c r="BG81" s="215"/>
      <c r="BH81" s="215"/>
    </row>
    <row r="82" spans="1:60" outlineLevel="1" x14ac:dyDescent="0.2">
      <c r="A82" s="237">
        <v>33</v>
      </c>
      <c r="B82" s="238" t="s">
        <v>324</v>
      </c>
      <c r="C82" s="249" t="s">
        <v>325</v>
      </c>
      <c r="D82" s="239" t="s">
        <v>326</v>
      </c>
      <c r="E82" s="240">
        <v>15.3</v>
      </c>
      <c r="F82" s="241"/>
      <c r="G82" s="242">
        <f>ROUND(E82*F82,2)</f>
        <v>0</v>
      </c>
      <c r="H82" s="241"/>
      <c r="I82" s="242">
        <f>ROUND(E82*H82,2)</f>
        <v>0</v>
      </c>
      <c r="J82" s="241"/>
      <c r="K82" s="242">
        <f>ROUND(E82*J82,2)</f>
        <v>0</v>
      </c>
      <c r="L82" s="242">
        <v>21</v>
      </c>
      <c r="M82" s="242">
        <f>G82*(1+L82/100)</f>
        <v>0</v>
      </c>
      <c r="N82" s="242">
        <v>4.3099999999999996E-3</v>
      </c>
      <c r="O82" s="242">
        <f>ROUND(E82*N82,2)</f>
        <v>7.0000000000000007E-2</v>
      </c>
      <c r="P82" s="242">
        <v>0</v>
      </c>
      <c r="Q82" s="242">
        <f>ROUND(E82*P82,2)</f>
        <v>0</v>
      </c>
      <c r="R82" s="242"/>
      <c r="S82" s="242" t="s">
        <v>167</v>
      </c>
      <c r="T82" s="243" t="s">
        <v>168</v>
      </c>
      <c r="U82" s="224">
        <v>0.18179999999999999</v>
      </c>
      <c r="V82" s="224">
        <f>ROUND(E82*U82,2)</f>
        <v>2.78</v>
      </c>
      <c r="W82" s="224"/>
      <c r="X82" s="224" t="s">
        <v>190</v>
      </c>
      <c r="Y82" s="215"/>
      <c r="Z82" s="215"/>
      <c r="AA82" s="215"/>
      <c r="AB82" s="215"/>
      <c r="AC82" s="215"/>
      <c r="AD82" s="215"/>
      <c r="AE82" s="215"/>
      <c r="AF82" s="215"/>
      <c r="AG82" s="215" t="s">
        <v>191</v>
      </c>
      <c r="AH82" s="215"/>
      <c r="AI82" s="215"/>
      <c r="AJ82" s="215"/>
      <c r="AK82" s="215"/>
      <c r="AL82" s="215"/>
      <c r="AM82" s="215"/>
      <c r="AN82" s="215"/>
      <c r="AO82" s="215"/>
      <c r="AP82" s="215"/>
      <c r="AQ82" s="215"/>
      <c r="AR82" s="215"/>
      <c r="AS82" s="215"/>
      <c r="AT82" s="215"/>
      <c r="AU82" s="215"/>
      <c r="AV82" s="215"/>
      <c r="AW82" s="215"/>
      <c r="AX82" s="215"/>
      <c r="AY82" s="215"/>
      <c r="AZ82" s="215"/>
      <c r="BA82" s="215"/>
      <c r="BB82" s="215"/>
      <c r="BC82" s="215"/>
      <c r="BD82" s="215"/>
      <c r="BE82" s="215"/>
      <c r="BF82" s="215"/>
      <c r="BG82" s="215"/>
      <c r="BH82" s="215"/>
    </row>
    <row r="83" spans="1:60" outlineLevel="1" x14ac:dyDescent="0.2">
      <c r="A83" s="222"/>
      <c r="B83" s="223"/>
      <c r="C83" s="250" t="s">
        <v>327</v>
      </c>
      <c r="D83" s="245"/>
      <c r="E83" s="245"/>
      <c r="F83" s="245"/>
      <c r="G83" s="245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15"/>
      <c r="Z83" s="215"/>
      <c r="AA83" s="215"/>
      <c r="AB83" s="215"/>
      <c r="AC83" s="215"/>
      <c r="AD83" s="215"/>
      <c r="AE83" s="215"/>
      <c r="AF83" s="215"/>
      <c r="AG83" s="215" t="s">
        <v>172</v>
      </c>
      <c r="AH83" s="215"/>
      <c r="AI83" s="215"/>
      <c r="AJ83" s="215"/>
      <c r="AK83" s="215"/>
      <c r="AL83" s="215"/>
      <c r="AM83" s="215"/>
      <c r="AN83" s="215"/>
      <c r="AO83" s="215"/>
      <c r="AP83" s="215"/>
      <c r="AQ83" s="215"/>
      <c r="AR83" s="215"/>
      <c r="AS83" s="215"/>
      <c r="AT83" s="215"/>
      <c r="AU83" s="215"/>
      <c r="AV83" s="215"/>
      <c r="AW83" s="215"/>
      <c r="AX83" s="215"/>
      <c r="AY83" s="215"/>
      <c r="AZ83" s="215"/>
      <c r="BA83" s="215"/>
      <c r="BB83" s="215"/>
      <c r="BC83" s="215"/>
      <c r="BD83" s="215"/>
      <c r="BE83" s="215"/>
      <c r="BF83" s="215"/>
      <c r="BG83" s="215"/>
      <c r="BH83" s="215"/>
    </row>
    <row r="84" spans="1:60" outlineLevel="1" x14ac:dyDescent="0.2">
      <c r="A84" s="222"/>
      <c r="B84" s="223"/>
      <c r="C84" s="253" t="s">
        <v>328</v>
      </c>
      <c r="D84" s="228"/>
      <c r="E84" s="229">
        <v>15.3</v>
      </c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15"/>
      <c r="Z84" s="215"/>
      <c r="AA84" s="215"/>
      <c r="AB84" s="215"/>
      <c r="AC84" s="215"/>
      <c r="AD84" s="215"/>
      <c r="AE84" s="215"/>
      <c r="AF84" s="215"/>
      <c r="AG84" s="215" t="s">
        <v>176</v>
      </c>
      <c r="AH84" s="215">
        <v>0</v>
      </c>
      <c r="AI84" s="215"/>
      <c r="AJ84" s="215"/>
      <c r="AK84" s="215"/>
      <c r="AL84" s="215"/>
      <c r="AM84" s="215"/>
      <c r="AN84" s="215"/>
      <c r="AO84" s="215"/>
      <c r="AP84" s="215"/>
      <c r="AQ84" s="215"/>
      <c r="AR84" s="215"/>
      <c r="AS84" s="215"/>
      <c r="AT84" s="215"/>
      <c r="AU84" s="215"/>
      <c r="AV84" s="215"/>
      <c r="AW84" s="215"/>
      <c r="AX84" s="215"/>
      <c r="AY84" s="215"/>
      <c r="AZ84" s="215"/>
      <c r="BA84" s="215"/>
      <c r="BB84" s="215"/>
      <c r="BC84" s="215"/>
      <c r="BD84" s="215"/>
      <c r="BE84" s="215"/>
      <c r="BF84" s="215"/>
      <c r="BG84" s="215"/>
      <c r="BH84" s="215"/>
    </row>
    <row r="85" spans="1:60" outlineLevel="1" x14ac:dyDescent="0.2">
      <c r="A85" s="237">
        <v>34</v>
      </c>
      <c r="B85" s="238" t="s">
        <v>329</v>
      </c>
      <c r="C85" s="249" t="s">
        <v>330</v>
      </c>
      <c r="D85" s="239" t="s">
        <v>268</v>
      </c>
      <c r="E85" s="240">
        <v>52.54</v>
      </c>
      <c r="F85" s="241"/>
      <c r="G85" s="242">
        <f>ROUND(E85*F85,2)</f>
        <v>0</v>
      </c>
      <c r="H85" s="241"/>
      <c r="I85" s="242">
        <f>ROUND(E85*H85,2)</f>
        <v>0</v>
      </c>
      <c r="J85" s="241"/>
      <c r="K85" s="242">
        <f>ROUND(E85*J85,2)</f>
        <v>0</v>
      </c>
      <c r="L85" s="242">
        <v>21</v>
      </c>
      <c r="M85" s="242">
        <f>G85*(1+L85/100)</f>
        <v>0</v>
      </c>
      <c r="N85" s="242">
        <v>1.5740000000000001E-2</v>
      </c>
      <c r="O85" s="242">
        <f>ROUND(E85*N85,2)</f>
        <v>0.83</v>
      </c>
      <c r="P85" s="242">
        <v>0</v>
      </c>
      <c r="Q85" s="242">
        <f>ROUND(E85*P85,2)</f>
        <v>0</v>
      </c>
      <c r="R85" s="242"/>
      <c r="S85" s="242" t="s">
        <v>167</v>
      </c>
      <c r="T85" s="243" t="s">
        <v>168</v>
      </c>
      <c r="U85" s="224">
        <v>0.33481</v>
      </c>
      <c r="V85" s="224">
        <f>ROUND(E85*U85,2)</f>
        <v>17.59</v>
      </c>
      <c r="W85" s="224"/>
      <c r="X85" s="224" t="s">
        <v>190</v>
      </c>
      <c r="Y85" s="215"/>
      <c r="Z85" s="215"/>
      <c r="AA85" s="215"/>
      <c r="AB85" s="215"/>
      <c r="AC85" s="215"/>
      <c r="AD85" s="215"/>
      <c r="AE85" s="215"/>
      <c r="AF85" s="215"/>
      <c r="AG85" s="215" t="s">
        <v>191</v>
      </c>
      <c r="AH85" s="215"/>
      <c r="AI85" s="215"/>
      <c r="AJ85" s="215"/>
      <c r="AK85" s="215"/>
      <c r="AL85" s="215"/>
      <c r="AM85" s="215"/>
      <c r="AN85" s="215"/>
      <c r="AO85" s="215"/>
      <c r="AP85" s="215"/>
      <c r="AQ85" s="215"/>
      <c r="AR85" s="215"/>
      <c r="AS85" s="215"/>
      <c r="AT85" s="215"/>
      <c r="AU85" s="215"/>
      <c r="AV85" s="215"/>
      <c r="AW85" s="215"/>
      <c r="AX85" s="215"/>
      <c r="AY85" s="215"/>
      <c r="AZ85" s="215"/>
      <c r="BA85" s="215"/>
      <c r="BB85" s="215"/>
      <c r="BC85" s="215"/>
      <c r="BD85" s="215"/>
      <c r="BE85" s="215"/>
      <c r="BF85" s="215"/>
      <c r="BG85" s="215"/>
      <c r="BH85" s="215"/>
    </row>
    <row r="86" spans="1:60" outlineLevel="1" x14ac:dyDescent="0.2">
      <c r="A86" s="222"/>
      <c r="B86" s="223"/>
      <c r="C86" s="253" t="s">
        <v>331</v>
      </c>
      <c r="D86" s="228"/>
      <c r="E86" s="229">
        <v>52.54</v>
      </c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15"/>
      <c r="Z86" s="215"/>
      <c r="AA86" s="215"/>
      <c r="AB86" s="215"/>
      <c r="AC86" s="215"/>
      <c r="AD86" s="215"/>
      <c r="AE86" s="215"/>
      <c r="AF86" s="215"/>
      <c r="AG86" s="215" t="s">
        <v>176</v>
      </c>
      <c r="AH86" s="215">
        <v>0</v>
      </c>
      <c r="AI86" s="215"/>
      <c r="AJ86" s="215"/>
      <c r="AK86" s="215"/>
      <c r="AL86" s="215"/>
      <c r="AM86" s="215"/>
      <c r="AN86" s="215"/>
      <c r="AO86" s="215"/>
      <c r="AP86" s="215"/>
      <c r="AQ86" s="215"/>
      <c r="AR86" s="215"/>
      <c r="AS86" s="215"/>
      <c r="AT86" s="215"/>
      <c r="AU86" s="215"/>
      <c r="AV86" s="215"/>
      <c r="AW86" s="215"/>
      <c r="AX86" s="215"/>
      <c r="AY86" s="215"/>
      <c r="AZ86" s="215"/>
      <c r="BA86" s="215"/>
      <c r="BB86" s="215"/>
      <c r="BC86" s="215"/>
      <c r="BD86" s="215"/>
      <c r="BE86" s="215"/>
      <c r="BF86" s="215"/>
      <c r="BG86" s="215"/>
      <c r="BH86" s="215"/>
    </row>
    <row r="87" spans="1:60" outlineLevel="1" x14ac:dyDescent="0.2">
      <c r="A87" s="237">
        <v>35</v>
      </c>
      <c r="B87" s="238" t="s">
        <v>332</v>
      </c>
      <c r="C87" s="249" t="s">
        <v>333</v>
      </c>
      <c r="D87" s="239" t="s">
        <v>268</v>
      </c>
      <c r="E87" s="240">
        <v>116.02800000000001</v>
      </c>
      <c r="F87" s="241"/>
      <c r="G87" s="242">
        <f>ROUND(E87*F87,2)</f>
        <v>0</v>
      </c>
      <c r="H87" s="241"/>
      <c r="I87" s="242">
        <f>ROUND(E87*H87,2)</f>
        <v>0</v>
      </c>
      <c r="J87" s="241"/>
      <c r="K87" s="242">
        <f>ROUND(E87*J87,2)</f>
        <v>0</v>
      </c>
      <c r="L87" s="242">
        <v>21</v>
      </c>
      <c r="M87" s="242">
        <f>G87*(1+L87/100)</f>
        <v>0</v>
      </c>
      <c r="N87" s="242">
        <v>3.9210000000000002E-2</v>
      </c>
      <c r="O87" s="242">
        <f>ROUND(E87*N87,2)</f>
        <v>4.55</v>
      </c>
      <c r="P87" s="242">
        <v>0</v>
      </c>
      <c r="Q87" s="242">
        <f>ROUND(E87*P87,2)</f>
        <v>0</v>
      </c>
      <c r="R87" s="242"/>
      <c r="S87" s="242" t="s">
        <v>167</v>
      </c>
      <c r="T87" s="243" t="s">
        <v>168</v>
      </c>
      <c r="U87" s="224">
        <v>0.39600000000000002</v>
      </c>
      <c r="V87" s="224">
        <f>ROUND(E87*U87,2)</f>
        <v>45.95</v>
      </c>
      <c r="W87" s="224"/>
      <c r="X87" s="224" t="s">
        <v>190</v>
      </c>
      <c r="Y87" s="215"/>
      <c r="Z87" s="215"/>
      <c r="AA87" s="215"/>
      <c r="AB87" s="215"/>
      <c r="AC87" s="215"/>
      <c r="AD87" s="215"/>
      <c r="AE87" s="215"/>
      <c r="AF87" s="215"/>
      <c r="AG87" s="215" t="s">
        <v>191</v>
      </c>
      <c r="AH87" s="215"/>
      <c r="AI87" s="215"/>
      <c r="AJ87" s="215"/>
      <c r="AK87" s="215"/>
      <c r="AL87" s="215"/>
      <c r="AM87" s="215"/>
      <c r="AN87" s="215"/>
      <c r="AO87" s="215"/>
      <c r="AP87" s="215"/>
      <c r="AQ87" s="215"/>
      <c r="AR87" s="215"/>
      <c r="AS87" s="215"/>
      <c r="AT87" s="215"/>
      <c r="AU87" s="215"/>
      <c r="AV87" s="215"/>
      <c r="AW87" s="215"/>
      <c r="AX87" s="215"/>
      <c r="AY87" s="215"/>
      <c r="AZ87" s="215"/>
      <c r="BA87" s="215"/>
      <c r="BB87" s="215"/>
      <c r="BC87" s="215"/>
      <c r="BD87" s="215"/>
      <c r="BE87" s="215"/>
      <c r="BF87" s="215"/>
      <c r="BG87" s="215"/>
      <c r="BH87" s="215"/>
    </row>
    <row r="88" spans="1:60" outlineLevel="1" x14ac:dyDescent="0.2">
      <c r="A88" s="222"/>
      <c r="B88" s="223"/>
      <c r="C88" s="253" t="s">
        <v>334</v>
      </c>
      <c r="D88" s="228"/>
      <c r="E88" s="229">
        <v>131.41999999999999</v>
      </c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15"/>
      <c r="Z88" s="215"/>
      <c r="AA88" s="215"/>
      <c r="AB88" s="215"/>
      <c r="AC88" s="215"/>
      <c r="AD88" s="215"/>
      <c r="AE88" s="215"/>
      <c r="AF88" s="215"/>
      <c r="AG88" s="215" t="s">
        <v>176</v>
      </c>
      <c r="AH88" s="215">
        <v>0</v>
      </c>
      <c r="AI88" s="215"/>
      <c r="AJ88" s="215"/>
      <c r="AK88" s="215"/>
      <c r="AL88" s="215"/>
      <c r="AM88" s="215"/>
      <c r="AN88" s="215"/>
      <c r="AO88" s="215"/>
      <c r="AP88" s="215"/>
      <c r="AQ88" s="215"/>
      <c r="AR88" s="215"/>
      <c r="AS88" s="215"/>
      <c r="AT88" s="215"/>
      <c r="AU88" s="215"/>
      <c r="AV88" s="215"/>
      <c r="AW88" s="215"/>
      <c r="AX88" s="215"/>
      <c r="AY88" s="215"/>
      <c r="AZ88" s="215"/>
      <c r="BA88" s="215"/>
      <c r="BB88" s="215"/>
      <c r="BC88" s="215"/>
      <c r="BD88" s="215"/>
      <c r="BE88" s="215"/>
      <c r="BF88" s="215"/>
      <c r="BG88" s="215"/>
      <c r="BH88" s="215"/>
    </row>
    <row r="89" spans="1:60" outlineLevel="1" x14ac:dyDescent="0.2">
      <c r="A89" s="222"/>
      <c r="B89" s="223"/>
      <c r="C89" s="253" t="s">
        <v>335</v>
      </c>
      <c r="D89" s="228"/>
      <c r="E89" s="229">
        <v>-15.39</v>
      </c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15"/>
      <c r="Z89" s="215"/>
      <c r="AA89" s="215"/>
      <c r="AB89" s="215"/>
      <c r="AC89" s="215"/>
      <c r="AD89" s="215"/>
      <c r="AE89" s="215"/>
      <c r="AF89" s="215"/>
      <c r="AG89" s="215" t="s">
        <v>176</v>
      </c>
      <c r="AH89" s="215">
        <v>0</v>
      </c>
      <c r="AI89" s="215"/>
      <c r="AJ89" s="215"/>
      <c r="AK89" s="215"/>
      <c r="AL89" s="215"/>
      <c r="AM89" s="215"/>
      <c r="AN89" s="215"/>
      <c r="AO89" s="215"/>
      <c r="AP89" s="215"/>
      <c r="AQ89" s="215"/>
      <c r="AR89" s="215"/>
      <c r="AS89" s="215"/>
      <c r="AT89" s="215"/>
      <c r="AU89" s="215"/>
      <c r="AV89" s="215"/>
      <c r="AW89" s="215"/>
      <c r="AX89" s="215"/>
      <c r="AY89" s="215"/>
      <c r="AZ89" s="215"/>
      <c r="BA89" s="215"/>
      <c r="BB89" s="215"/>
      <c r="BC89" s="215"/>
      <c r="BD89" s="215"/>
      <c r="BE89" s="215"/>
      <c r="BF89" s="215"/>
      <c r="BG89" s="215"/>
      <c r="BH89" s="215"/>
    </row>
    <row r="90" spans="1:60" outlineLevel="1" x14ac:dyDescent="0.2">
      <c r="A90" s="237">
        <v>36</v>
      </c>
      <c r="B90" s="238" t="s">
        <v>336</v>
      </c>
      <c r="C90" s="249" t="s">
        <v>337</v>
      </c>
      <c r="D90" s="239" t="s">
        <v>268</v>
      </c>
      <c r="E90" s="240">
        <v>25.271999999999998</v>
      </c>
      <c r="F90" s="241"/>
      <c r="G90" s="242">
        <f>ROUND(E90*F90,2)</f>
        <v>0</v>
      </c>
      <c r="H90" s="241"/>
      <c r="I90" s="242">
        <f>ROUND(E90*H90,2)</f>
        <v>0</v>
      </c>
      <c r="J90" s="241"/>
      <c r="K90" s="242">
        <f>ROUND(E90*J90,2)</f>
        <v>0</v>
      </c>
      <c r="L90" s="242">
        <v>21</v>
      </c>
      <c r="M90" s="242">
        <f>G90*(1+L90/100)</f>
        <v>0</v>
      </c>
      <c r="N90" s="242">
        <v>4.9660000000000003E-2</v>
      </c>
      <c r="O90" s="242">
        <f>ROUND(E90*N90,2)</f>
        <v>1.26</v>
      </c>
      <c r="P90" s="242">
        <v>0</v>
      </c>
      <c r="Q90" s="242">
        <f>ROUND(E90*P90,2)</f>
        <v>0</v>
      </c>
      <c r="R90" s="242"/>
      <c r="S90" s="242" t="s">
        <v>167</v>
      </c>
      <c r="T90" s="243" t="s">
        <v>168</v>
      </c>
      <c r="U90" s="224">
        <v>0.84</v>
      </c>
      <c r="V90" s="224">
        <f>ROUND(E90*U90,2)</f>
        <v>21.23</v>
      </c>
      <c r="W90" s="224"/>
      <c r="X90" s="224" t="s">
        <v>190</v>
      </c>
      <c r="Y90" s="215"/>
      <c r="Z90" s="215"/>
      <c r="AA90" s="215"/>
      <c r="AB90" s="215"/>
      <c r="AC90" s="215"/>
      <c r="AD90" s="215"/>
      <c r="AE90" s="215"/>
      <c r="AF90" s="215"/>
      <c r="AG90" s="215" t="s">
        <v>191</v>
      </c>
      <c r="AH90" s="215"/>
      <c r="AI90" s="215"/>
      <c r="AJ90" s="215"/>
      <c r="AK90" s="215"/>
      <c r="AL90" s="215"/>
      <c r="AM90" s="215"/>
      <c r="AN90" s="215"/>
      <c r="AO90" s="215"/>
      <c r="AP90" s="215"/>
      <c r="AQ90" s="215"/>
      <c r="AR90" s="215"/>
      <c r="AS90" s="215"/>
      <c r="AT90" s="215"/>
      <c r="AU90" s="215"/>
      <c r="AV90" s="215"/>
      <c r="AW90" s="215"/>
      <c r="AX90" s="215"/>
      <c r="AY90" s="215"/>
      <c r="AZ90" s="215"/>
      <c r="BA90" s="215"/>
      <c r="BB90" s="215"/>
      <c r="BC90" s="215"/>
      <c r="BD90" s="215"/>
      <c r="BE90" s="215"/>
      <c r="BF90" s="215"/>
      <c r="BG90" s="215"/>
      <c r="BH90" s="215"/>
    </row>
    <row r="91" spans="1:60" outlineLevel="1" x14ac:dyDescent="0.2">
      <c r="A91" s="222"/>
      <c r="B91" s="223"/>
      <c r="C91" s="250" t="s">
        <v>338</v>
      </c>
      <c r="D91" s="245"/>
      <c r="E91" s="245"/>
      <c r="F91" s="245"/>
      <c r="G91" s="245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15"/>
      <c r="Z91" s="215"/>
      <c r="AA91" s="215"/>
      <c r="AB91" s="215"/>
      <c r="AC91" s="215"/>
      <c r="AD91" s="215"/>
      <c r="AE91" s="215"/>
      <c r="AF91" s="215"/>
      <c r="AG91" s="215" t="s">
        <v>172</v>
      </c>
      <c r="AH91" s="215"/>
      <c r="AI91" s="215"/>
      <c r="AJ91" s="215"/>
      <c r="AK91" s="215"/>
      <c r="AL91" s="215"/>
      <c r="AM91" s="215"/>
      <c r="AN91" s="215"/>
      <c r="AO91" s="215"/>
      <c r="AP91" s="215"/>
      <c r="AQ91" s="215"/>
      <c r="AR91" s="215"/>
      <c r="AS91" s="215"/>
      <c r="AT91" s="215"/>
      <c r="AU91" s="215"/>
      <c r="AV91" s="215"/>
      <c r="AW91" s="215"/>
      <c r="AX91" s="215"/>
      <c r="AY91" s="215"/>
      <c r="AZ91" s="215"/>
      <c r="BA91" s="215"/>
      <c r="BB91" s="215"/>
      <c r="BC91" s="215"/>
      <c r="BD91" s="215"/>
      <c r="BE91" s="215"/>
      <c r="BF91" s="215"/>
      <c r="BG91" s="215"/>
      <c r="BH91" s="215"/>
    </row>
    <row r="92" spans="1:60" outlineLevel="1" x14ac:dyDescent="0.2">
      <c r="A92" s="222"/>
      <c r="B92" s="223"/>
      <c r="C92" s="253" t="s">
        <v>323</v>
      </c>
      <c r="D92" s="228"/>
      <c r="E92" s="229">
        <v>18.100000000000001</v>
      </c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15"/>
      <c r="Z92" s="215"/>
      <c r="AA92" s="215"/>
      <c r="AB92" s="215"/>
      <c r="AC92" s="215"/>
      <c r="AD92" s="215"/>
      <c r="AE92" s="215"/>
      <c r="AF92" s="215"/>
      <c r="AG92" s="215" t="s">
        <v>176</v>
      </c>
      <c r="AH92" s="215">
        <v>0</v>
      </c>
      <c r="AI92" s="215"/>
      <c r="AJ92" s="215"/>
      <c r="AK92" s="215"/>
      <c r="AL92" s="215"/>
      <c r="AM92" s="215"/>
      <c r="AN92" s="215"/>
      <c r="AO92" s="215"/>
      <c r="AP92" s="215"/>
      <c r="AQ92" s="215"/>
      <c r="AR92" s="215"/>
      <c r="AS92" s="215"/>
      <c r="AT92" s="215"/>
      <c r="AU92" s="215"/>
      <c r="AV92" s="215"/>
      <c r="AW92" s="215"/>
      <c r="AX92" s="215"/>
      <c r="AY92" s="215"/>
      <c r="AZ92" s="215"/>
      <c r="BA92" s="215"/>
      <c r="BB92" s="215"/>
      <c r="BC92" s="215"/>
      <c r="BD92" s="215"/>
      <c r="BE92" s="215"/>
      <c r="BF92" s="215"/>
      <c r="BG92" s="215"/>
      <c r="BH92" s="215"/>
    </row>
    <row r="93" spans="1:60" outlineLevel="1" x14ac:dyDescent="0.2">
      <c r="A93" s="222"/>
      <c r="B93" s="223"/>
      <c r="C93" s="253" t="s">
        <v>339</v>
      </c>
      <c r="D93" s="228"/>
      <c r="E93" s="229">
        <v>7.18</v>
      </c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15"/>
      <c r="Z93" s="215"/>
      <c r="AA93" s="215"/>
      <c r="AB93" s="215"/>
      <c r="AC93" s="215"/>
      <c r="AD93" s="215"/>
      <c r="AE93" s="215"/>
      <c r="AF93" s="215"/>
      <c r="AG93" s="215" t="s">
        <v>176</v>
      </c>
      <c r="AH93" s="215">
        <v>0</v>
      </c>
      <c r="AI93" s="215"/>
      <c r="AJ93" s="215"/>
      <c r="AK93" s="215"/>
      <c r="AL93" s="215"/>
      <c r="AM93" s="215"/>
      <c r="AN93" s="215"/>
      <c r="AO93" s="215"/>
      <c r="AP93" s="215"/>
      <c r="AQ93" s="215"/>
      <c r="AR93" s="215"/>
      <c r="AS93" s="215"/>
      <c r="AT93" s="215"/>
      <c r="AU93" s="215"/>
      <c r="AV93" s="215"/>
      <c r="AW93" s="215"/>
      <c r="AX93" s="215"/>
      <c r="AY93" s="215"/>
      <c r="AZ93" s="215"/>
      <c r="BA93" s="215"/>
      <c r="BB93" s="215"/>
      <c r="BC93" s="215"/>
      <c r="BD93" s="215"/>
      <c r="BE93" s="215"/>
      <c r="BF93" s="215"/>
      <c r="BG93" s="215"/>
      <c r="BH93" s="215"/>
    </row>
    <row r="94" spans="1:60" outlineLevel="1" x14ac:dyDescent="0.2">
      <c r="A94" s="237">
        <v>37</v>
      </c>
      <c r="B94" s="238" t="s">
        <v>340</v>
      </c>
      <c r="C94" s="249" t="s">
        <v>341</v>
      </c>
      <c r="D94" s="239" t="s">
        <v>268</v>
      </c>
      <c r="E94" s="240">
        <v>2.8159999999999998</v>
      </c>
      <c r="F94" s="241"/>
      <c r="G94" s="242">
        <f>ROUND(E94*F94,2)</f>
        <v>0</v>
      </c>
      <c r="H94" s="241"/>
      <c r="I94" s="242">
        <f>ROUND(E94*H94,2)</f>
        <v>0</v>
      </c>
      <c r="J94" s="241"/>
      <c r="K94" s="242">
        <f>ROUND(E94*J94,2)</f>
        <v>0</v>
      </c>
      <c r="L94" s="242">
        <v>21</v>
      </c>
      <c r="M94" s="242">
        <f>G94*(1+L94/100)</f>
        <v>0</v>
      </c>
      <c r="N94" s="242">
        <v>4.8329999999999998E-2</v>
      </c>
      <c r="O94" s="242">
        <f>ROUND(E94*N94,2)</f>
        <v>0.14000000000000001</v>
      </c>
      <c r="P94" s="242">
        <v>0</v>
      </c>
      <c r="Q94" s="242">
        <f>ROUND(E94*P94,2)</f>
        <v>0</v>
      </c>
      <c r="R94" s="242"/>
      <c r="S94" s="242" t="s">
        <v>167</v>
      </c>
      <c r="T94" s="243" t="s">
        <v>168</v>
      </c>
      <c r="U94" s="224">
        <v>0.42480000000000001</v>
      </c>
      <c r="V94" s="224">
        <f>ROUND(E94*U94,2)</f>
        <v>1.2</v>
      </c>
      <c r="W94" s="224"/>
      <c r="X94" s="224" t="s">
        <v>190</v>
      </c>
      <c r="Y94" s="215"/>
      <c r="Z94" s="215"/>
      <c r="AA94" s="215"/>
      <c r="AB94" s="215"/>
      <c r="AC94" s="215"/>
      <c r="AD94" s="215"/>
      <c r="AE94" s="215"/>
      <c r="AF94" s="215"/>
      <c r="AG94" s="215" t="s">
        <v>191</v>
      </c>
      <c r="AH94" s="215"/>
      <c r="AI94" s="215"/>
      <c r="AJ94" s="215"/>
      <c r="AK94" s="215"/>
      <c r="AL94" s="215"/>
      <c r="AM94" s="215"/>
      <c r="AN94" s="215"/>
      <c r="AO94" s="215"/>
      <c r="AP94" s="215"/>
      <c r="AQ94" s="215"/>
      <c r="AR94" s="215"/>
      <c r="AS94" s="215"/>
      <c r="AT94" s="215"/>
      <c r="AU94" s="215"/>
      <c r="AV94" s="215"/>
      <c r="AW94" s="215"/>
      <c r="AX94" s="215"/>
      <c r="AY94" s="215"/>
      <c r="AZ94" s="215"/>
      <c r="BA94" s="215"/>
      <c r="BB94" s="215"/>
      <c r="BC94" s="215"/>
      <c r="BD94" s="215"/>
      <c r="BE94" s="215"/>
      <c r="BF94" s="215"/>
      <c r="BG94" s="215"/>
      <c r="BH94" s="215"/>
    </row>
    <row r="95" spans="1:60" outlineLevel="1" x14ac:dyDescent="0.2">
      <c r="A95" s="222"/>
      <c r="B95" s="223"/>
      <c r="C95" s="253" t="s">
        <v>291</v>
      </c>
      <c r="D95" s="228"/>
      <c r="E95" s="229">
        <v>1.02</v>
      </c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15"/>
      <c r="Z95" s="215"/>
      <c r="AA95" s="215"/>
      <c r="AB95" s="215"/>
      <c r="AC95" s="215"/>
      <c r="AD95" s="215"/>
      <c r="AE95" s="215"/>
      <c r="AF95" s="215"/>
      <c r="AG95" s="215" t="s">
        <v>176</v>
      </c>
      <c r="AH95" s="215">
        <v>0</v>
      </c>
      <c r="AI95" s="215"/>
      <c r="AJ95" s="215"/>
      <c r="AK95" s="215"/>
      <c r="AL95" s="215"/>
      <c r="AM95" s="215"/>
      <c r="AN95" s="215"/>
      <c r="AO95" s="215"/>
      <c r="AP95" s="215"/>
      <c r="AQ95" s="215"/>
      <c r="AR95" s="215"/>
      <c r="AS95" s="215"/>
      <c r="AT95" s="215"/>
      <c r="AU95" s="215"/>
      <c r="AV95" s="215"/>
      <c r="AW95" s="215"/>
      <c r="AX95" s="215"/>
      <c r="AY95" s="215"/>
      <c r="AZ95" s="215"/>
      <c r="BA95" s="215"/>
      <c r="BB95" s="215"/>
      <c r="BC95" s="215"/>
      <c r="BD95" s="215"/>
      <c r="BE95" s="215"/>
      <c r="BF95" s="215"/>
      <c r="BG95" s="215"/>
      <c r="BH95" s="215"/>
    </row>
    <row r="96" spans="1:60" outlineLevel="1" x14ac:dyDescent="0.2">
      <c r="A96" s="222"/>
      <c r="B96" s="223"/>
      <c r="C96" s="253" t="s">
        <v>292</v>
      </c>
      <c r="D96" s="228"/>
      <c r="E96" s="229">
        <v>0.36</v>
      </c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15"/>
      <c r="Z96" s="215"/>
      <c r="AA96" s="215"/>
      <c r="AB96" s="215"/>
      <c r="AC96" s="215"/>
      <c r="AD96" s="215"/>
      <c r="AE96" s="215"/>
      <c r="AF96" s="215"/>
      <c r="AG96" s="215" t="s">
        <v>176</v>
      </c>
      <c r="AH96" s="215">
        <v>0</v>
      </c>
      <c r="AI96" s="215"/>
      <c r="AJ96" s="215"/>
      <c r="AK96" s="215"/>
      <c r="AL96" s="215"/>
      <c r="AM96" s="215"/>
      <c r="AN96" s="215"/>
      <c r="AO96" s="215"/>
      <c r="AP96" s="215"/>
      <c r="AQ96" s="215"/>
      <c r="AR96" s="215"/>
      <c r="AS96" s="215"/>
      <c r="AT96" s="215"/>
      <c r="AU96" s="215"/>
      <c r="AV96" s="215"/>
      <c r="AW96" s="215"/>
      <c r="AX96" s="215"/>
      <c r="AY96" s="215"/>
      <c r="AZ96" s="215"/>
      <c r="BA96" s="215"/>
      <c r="BB96" s="215"/>
      <c r="BC96" s="215"/>
      <c r="BD96" s="215"/>
      <c r="BE96" s="215"/>
      <c r="BF96" s="215"/>
      <c r="BG96" s="215"/>
      <c r="BH96" s="215"/>
    </row>
    <row r="97" spans="1:60" outlineLevel="1" x14ac:dyDescent="0.2">
      <c r="A97" s="222"/>
      <c r="B97" s="223"/>
      <c r="C97" s="253" t="s">
        <v>293</v>
      </c>
      <c r="D97" s="228"/>
      <c r="E97" s="229">
        <v>1.1499999999999999</v>
      </c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15"/>
      <c r="Z97" s="215"/>
      <c r="AA97" s="215"/>
      <c r="AB97" s="215"/>
      <c r="AC97" s="215"/>
      <c r="AD97" s="215"/>
      <c r="AE97" s="215"/>
      <c r="AF97" s="215"/>
      <c r="AG97" s="215" t="s">
        <v>176</v>
      </c>
      <c r="AH97" s="215">
        <v>0</v>
      </c>
      <c r="AI97" s="215"/>
      <c r="AJ97" s="215"/>
      <c r="AK97" s="215"/>
      <c r="AL97" s="215"/>
      <c r="AM97" s="215"/>
      <c r="AN97" s="215"/>
      <c r="AO97" s="215"/>
      <c r="AP97" s="215"/>
      <c r="AQ97" s="215"/>
      <c r="AR97" s="215"/>
      <c r="AS97" s="215"/>
      <c r="AT97" s="215"/>
      <c r="AU97" s="215"/>
      <c r="AV97" s="215"/>
      <c r="AW97" s="215"/>
      <c r="AX97" s="215"/>
      <c r="AY97" s="215"/>
      <c r="AZ97" s="215"/>
      <c r="BA97" s="215"/>
      <c r="BB97" s="215"/>
      <c r="BC97" s="215"/>
      <c r="BD97" s="215"/>
      <c r="BE97" s="215"/>
      <c r="BF97" s="215"/>
      <c r="BG97" s="215"/>
      <c r="BH97" s="215"/>
    </row>
    <row r="98" spans="1:60" outlineLevel="1" x14ac:dyDescent="0.2">
      <c r="A98" s="222"/>
      <c r="B98" s="223"/>
      <c r="C98" s="253" t="s">
        <v>294</v>
      </c>
      <c r="D98" s="228"/>
      <c r="E98" s="229">
        <v>0.28999999999999998</v>
      </c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15"/>
      <c r="Z98" s="215"/>
      <c r="AA98" s="215"/>
      <c r="AB98" s="215"/>
      <c r="AC98" s="215"/>
      <c r="AD98" s="215"/>
      <c r="AE98" s="215"/>
      <c r="AF98" s="215"/>
      <c r="AG98" s="215" t="s">
        <v>176</v>
      </c>
      <c r="AH98" s="215">
        <v>0</v>
      </c>
      <c r="AI98" s="215"/>
      <c r="AJ98" s="215"/>
      <c r="AK98" s="215"/>
      <c r="AL98" s="215"/>
      <c r="AM98" s="215"/>
      <c r="AN98" s="215"/>
      <c r="AO98" s="215"/>
      <c r="AP98" s="215"/>
      <c r="AQ98" s="215"/>
      <c r="AR98" s="215"/>
      <c r="AS98" s="215"/>
      <c r="AT98" s="215"/>
      <c r="AU98" s="215"/>
      <c r="AV98" s="215"/>
      <c r="AW98" s="215"/>
      <c r="AX98" s="215"/>
      <c r="AY98" s="215"/>
      <c r="AZ98" s="215"/>
      <c r="BA98" s="215"/>
      <c r="BB98" s="215"/>
      <c r="BC98" s="215"/>
      <c r="BD98" s="215"/>
      <c r="BE98" s="215"/>
      <c r="BF98" s="215"/>
      <c r="BG98" s="215"/>
      <c r="BH98" s="215"/>
    </row>
    <row r="99" spans="1:60" outlineLevel="1" x14ac:dyDescent="0.2">
      <c r="A99" s="237">
        <v>38</v>
      </c>
      <c r="B99" s="238" t="s">
        <v>342</v>
      </c>
      <c r="C99" s="249" t="s">
        <v>343</v>
      </c>
      <c r="D99" s="239" t="s">
        <v>268</v>
      </c>
      <c r="E99" s="240">
        <v>16</v>
      </c>
      <c r="F99" s="241"/>
      <c r="G99" s="242">
        <f>ROUND(E99*F99,2)</f>
        <v>0</v>
      </c>
      <c r="H99" s="241"/>
      <c r="I99" s="242">
        <f>ROUND(E99*H99,2)</f>
        <v>0</v>
      </c>
      <c r="J99" s="241"/>
      <c r="K99" s="242">
        <f>ROUND(E99*J99,2)</f>
        <v>0</v>
      </c>
      <c r="L99" s="242">
        <v>21</v>
      </c>
      <c r="M99" s="242">
        <f>G99*(1+L99/100)</f>
        <v>0</v>
      </c>
      <c r="N99" s="242">
        <v>1.2E-4</v>
      </c>
      <c r="O99" s="242">
        <f>ROUND(E99*N99,2)</f>
        <v>0</v>
      </c>
      <c r="P99" s="242">
        <v>0</v>
      </c>
      <c r="Q99" s="242">
        <f>ROUND(E99*P99,2)</f>
        <v>0</v>
      </c>
      <c r="R99" s="242"/>
      <c r="S99" s="242" t="s">
        <v>189</v>
      </c>
      <c r="T99" s="243" t="s">
        <v>168</v>
      </c>
      <c r="U99" s="224">
        <v>0</v>
      </c>
      <c r="V99" s="224">
        <f>ROUND(E99*U99,2)</f>
        <v>0</v>
      </c>
      <c r="W99" s="224"/>
      <c r="X99" s="224" t="s">
        <v>190</v>
      </c>
      <c r="Y99" s="215"/>
      <c r="Z99" s="215"/>
      <c r="AA99" s="215"/>
      <c r="AB99" s="215"/>
      <c r="AC99" s="215"/>
      <c r="AD99" s="215"/>
      <c r="AE99" s="215"/>
      <c r="AF99" s="215"/>
      <c r="AG99" s="215" t="s">
        <v>191</v>
      </c>
      <c r="AH99" s="215"/>
      <c r="AI99" s="215"/>
      <c r="AJ99" s="215"/>
      <c r="AK99" s="215"/>
      <c r="AL99" s="215"/>
      <c r="AM99" s="215"/>
      <c r="AN99" s="215"/>
      <c r="AO99" s="215"/>
      <c r="AP99" s="215"/>
      <c r="AQ99" s="215"/>
      <c r="AR99" s="215"/>
      <c r="AS99" s="215"/>
      <c r="AT99" s="215"/>
      <c r="AU99" s="215"/>
      <c r="AV99" s="215"/>
      <c r="AW99" s="215"/>
      <c r="AX99" s="215"/>
      <c r="AY99" s="215"/>
      <c r="AZ99" s="215"/>
      <c r="BA99" s="215"/>
      <c r="BB99" s="215"/>
      <c r="BC99" s="215"/>
      <c r="BD99" s="215"/>
      <c r="BE99" s="215"/>
      <c r="BF99" s="215"/>
      <c r="BG99" s="215"/>
      <c r="BH99" s="215"/>
    </row>
    <row r="100" spans="1:60" outlineLevel="1" x14ac:dyDescent="0.2">
      <c r="A100" s="222"/>
      <c r="B100" s="223"/>
      <c r="C100" s="250" t="s">
        <v>344</v>
      </c>
      <c r="D100" s="245"/>
      <c r="E100" s="245"/>
      <c r="F100" s="245"/>
      <c r="G100" s="245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15"/>
      <c r="Z100" s="215"/>
      <c r="AA100" s="215"/>
      <c r="AB100" s="215"/>
      <c r="AC100" s="215"/>
      <c r="AD100" s="215"/>
      <c r="AE100" s="215"/>
      <c r="AF100" s="215"/>
      <c r="AG100" s="215" t="s">
        <v>172</v>
      </c>
      <c r="AH100" s="215"/>
      <c r="AI100" s="215"/>
      <c r="AJ100" s="215"/>
      <c r="AK100" s="215"/>
      <c r="AL100" s="215"/>
      <c r="AM100" s="215"/>
      <c r="AN100" s="215"/>
      <c r="AO100" s="215"/>
      <c r="AP100" s="215"/>
      <c r="AQ100" s="215"/>
      <c r="AR100" s="215"/>
      <c r="AS100" s="215"/>
      <c r="AT100" s="215"/>
      <c r="AU100" s="215"/>
      <c r="AV100" s="215"/>
      <c r="AW100" s="215"/>
      <c r="AX100" s="215"/>
      <c r="AY100" s="215"/>
      <c r="AZ100" s="215"/>
      <c r="BA100" s="215"/>
      <c r="BB100" s="215"/>
      <c r="BC100" s="215"/>
      <c r="BD100" s="215"/>
      <c r="BE100" s="215"/>
      <c r="BF100" s="215"/>
      <c r="BG100" s="215"/>
      <c r="BH100" s="215"/>
    </row>
    <row r="101" spans="1:60" outlineLevel="1" x14ac:dyDescent="0.2">
      <c r="A101" s="222"/>
      <c r="B101" s="223"/>
      <c r="C101" s="253" t="s">
        <v>345</v>
      </c>
      <c r="D101" s="228"/>
      <c r="E101" s="229">
        <v>16</v>
      </c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15"/>
      <c r="Z101" s="215"/>
      <c r="AA101" s="215"/>
      <c r="AB101" s="215"/>
      <c r="AC101" s="215"/>
      <c r="AD101" s="215"/>
      <c r="AE101" s="215"/>
      <c r="AF101" s="215"/>
      <c r="AG101" s="215" t="s">
        <v>176</v>
      </c>
      <c r="AH101" s="215">
        <v>0</v>
      </c>
      <c r="AI101" s="215"/>
      <c r="AJ101" s="215"/>
      <c r="AK101" s="215"/>
      <c r="AL101" s="215"/>
      <c r="AM101" s="215"/>
      <c r="AN101" s="215"/>
      <c r="AO101" s="215"/>
      <c r="AP101" s="215"/>
      <c r="AQ101" s="215"/>
      <c r="AR101" s="215"/>
      <c r="AS101" s="215"/>
      <c r="AT101" s="215"/>
      <c r="AU101" s="215"/>
      <c r="AV101" s="215"/>
      <c r="AW101" s="215"/>
      <c r="AX101" s="215"/>
      <c r="AY101" s="215"/>
      <c r="AZ101" s="215"/>
      <c r="BA101" s="215"/>
      <c r="BB101" s="215"/>
      <c r="BC101" s="215"/>
      <c r="BD101" s="215"/>
      <c r="BE101" s="215"/>
      <c r="BF101" s="215"/>
      <c r="BG101" s="215"/>
      <c r="BH101" s="215"/>
    </row>
    <row r="102" spans="1:60" x14ac:dyDescent="0.2">
      <c r="A102" s="231" t="s">
        <v>162</v>
      </c>
      <c r="B102" s="232" t="s">
        <v>77</v>
      </c>
      <c r="C102" s="248" t="s">
        <v>78</v>
      </c>
      <c r="D102" s="233"/>
      <c r="E102" s="234"/>
      <c r="F102" s="235"/>
      <c r="G102" s="235">
        <f>SUMIF(AG103:AG115,"&lt;&gt;NOR",G103:G115)</f>
        <v>0</v>
      </c>
      <c r="H102" s="235"/>
      <c r="I102" s="235">
        <f>SUM(I103:I115)</f>
        <v>0</v>
      </c>
      <c r="J102" s="235"/>
      <c r="K102" s="235">
        <f>SUM(K103:K115)</f>
        <v>0</v>
      </c>
      <c r="L102" s="235"/>
      <c r="M102" s="235">
        <f>SUM(M103:M115)</f>
        <v>0</v>
      </c>
      <c r="N102" s="235"/>
      <c r="O102" s="235">
        <f>SUM(O103:O115)</f>
        <v>20.03</v>
      </c>
      <c r="P102" s="235"/>
      <c r="Q102" s="235">
        <f>SUM(Q103:Q115)</f>
        <v>0</v>
      </c>
      <c r="R102" s="235"/>
      <c r="S102" s="235"/>
      <c r="T102" s="236"/>
      <c r="U102" s="230"/>
      <c r="V102" s="230">
        <f>SUM(V103:V115)</f>
        <v>23.939999999999998</v>
      </c>
      <c r="W102" s="230"/>
      <c r="X102" s="230"/>
      <c r="AG102" t="s">
        <v>163</v>
      </c>
    </row>
    <row r="103" spans="1:60" outlineLevel="1" x14ac:dyDescent="0.2">
      <c r="A103" s="237">
        <v>39</v>
      </c>
      <c r="B103" s="238" t="s">
        <v>346</v>
      </c>
      <c r="C103" s="249" t="s">
        <v>347</v>
      </c>
      <c r="D103" s="239" t="s">
        <v>224</v>
      </c>
      <c r="E103" s="240">
        <v>3.3696000000000002</v>
      </c>
      <c r="F103" s="241"/>
      <c r="G103" s="242">
        <f>ROUND(E103*F103,2)</f>
        <v>0</v>
      </c>
      <c r="H103" s="241"/>
      <c r="I103" s="242">
        <f>ROUND(E103*H103,2)</f>
        <v>0</v>
      </c>
      <c r="J103" s="241"/>
      <c r="K103" s="242">
        <f>ROUND(E103*J103,2)</f>
        <v>0</v>
      </c>
      <c r="L103" s="242">
        <v>21</v>
      </c>
      <c r="M103" s="242">
        <f>G103*(1+L103/100)</f>
        <v>0</v>
      </c>
      <c r="N103" s="242">
        <v>2.5249999999999999</v>
      </c>
      <c r="O103" s="242">
        <f>ROUND(E103*N103,2)</f>
        <v>8.51</v>
      </c>
      <c r="P103" s="242">
        <v>0</v>
      </c>
      <c r="Q103" s="242">
        <f>ROUND(E103*P103,2)</f>
        <v>0</v>
      </c>
      <c r="R103" s="242"/>
      <c r="S103" s="242" t="s">
        <v>167</v>
      </c>
      <c r="T103" s="243" t="s">
        <v>168</v>
      </c>
      <c r="U103" s="224">
        <v>3.2130000000000001</v>
      </c>
      <c r="V103" s="224">
        <f>ROUND(E103*U103,2)</f>
        <v>10.83</v>
      </c>
      <c r="W103" s="224"/>
      <c r="X103" s="224" t="s">
        <v>190</v>
      </c>
      <c r="Y103" s="215"/>
      <c r="Z103" s="215"/>
      <c r="AA103" s="215"/>
      <c r="AB103" s="215"/>
      <c r="AC103" s="215"/>
      <c r="AD103" s="215"/>
      <c r="AE103" s="215"/>
      <c r="AF103" s="215"/>
      <c r="AG103" s="215" t="s">
        <v>191</v>
      </c>
      <c r="AH103" s="215"/>
      <c r="AI103" s="215"/>
      <c r="AJ103" s="215"/>
      <c r="AK103" s="215"/>
      <c r="AL103" s="215"/>
      <c r="AM103" s="215"/>
      <c r="AN103" s="215"/>
      <c r="AO103" s="215"/>
      <c r="AP103" s="215"/>
      <c r="AQ103" s="215"/>
      <c r="AR103" s="215"/>
      <c r="AS103" s="215"/>
      <c r="AT103" s="215"/>
      <c r="AU103" s="215"/>
      <c r="AV103" s="215"/>
      <c r="AW103" s="215"/>
      <c r="AX103" s="215"/>
      <c r="AY103" s="215"/>
      <c r="AZ103" s="215"/>
      <c r="BA103" s="215"/>
      <c r="BB103" s="215"/>
      <c r="BC103" s="215"/>
      <c r="BD103" s="215"/>
      <c r="BE103" s="215"/>
      <c r="BF103" s="215"/>
      <c r="BG103" s="215"/>
      <c r="BH103" s="215"/>
    </row>
    <row r="104" spans="1:60" outlineLevel="1" x14ac:dyDescent="0.2">
      <c r="A104" s="222"/>
      <c r="B104" s="223"/>
      <c r="C104" s="253" t="s">
        <v>348</v>
      </c>
      <c r="D104" s="228"/>
      <c r="E104" s="229">
        <v>3.37</v>
      </c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15"/>
      <c r="Z104" s="215"/>
      <c r="AA104" s="215"/>
      <c r="AB104" s="215"/>
      <c r="AC104" s="215"/>
      <c r="AD104" s="215"/>
      <c r="AE104" s="215"/>
      <c r="AF104" s="215"/>
      <c r="AG104" s="215" t="s">
        <v>176</v>
      </c>
      <c r="AH104" s="215">
        <v>0</v>
      </c>
      <c r="AI104" s="215"/>
      <c r="AJ104" s="215"/>
      <c r="AK104" s="215"/>
      <c r="AL104" s="215"/>
      <c r="AM104" s="215"/>
      <c r="AN104" s="215"/>
      <c r="AO104" s="215"/>
      <c r="AP104" s="215"/>
      <c r="AQ104" s="215"/>
      <c r="AR104" s="215"/>
      <c r="AS104" s="215"/>
      <c r="AT104" s="215"/>
      <c r="AU104" s="215"/>
      <c r="AV104" s="215"/>
      <c r="AW104" s="215"/>
      <c r="AX104" s="215"/>
      <c r="AY104" s="215"/>
      <c r="AZ104" s="215"/>
      <c r="BA104" s="215"/>
      <c r="BB104" s="215"/>
      <c r="BC104" s="215"/>
      <c r="BD104" s="215"/>
      <c r="BE104" s="215"/>
      <c r="BF104" s="215"/>
      <c r="BG104" s="215"/>
      <c r="BH104" s="215"/>
    </row>
    <row r="105" spans="1:60" outlineLevel="1" x14ac:dyDescent="0.2">
      <c r="A105" s="237">
        <v>40</v>
      </c>
      <c r="B105" s="238" t="s">
        <v>349</v>
      </c>
      <c r="C105" s="249" t="s">
        <v>350</v>
      </c>
      <c r="D105" s="239" t="s">
        <v>224</v>
      </c>
      <c r="E105" s="240">
        <v>4.4340000000000002</v>
      </c>
      <c r="F105" s="241"/>
      <c r="G105" s="242">
        <f>ROUND(E105*F105,2)</f>
        <v>0</v>
      </c>
      <c r="H105" s="241"/>
      <c r="I105" s="242">
        <f>ROUND(E105*H105,2)</f>
        <v>0</v>
      </c>
      <c r="J105" s="241"/>
      <c r="K105" s="242">
        <f>ROUND(E105*J105,2)</f>
        <v>0</v>
      </c>
      <c r="L105" s="242">
        <v>21</v>
      </c>
      <c r="M105" s="242">
        <f>G105*(1+L105/100)</f>
        <v>0</v>
      </c>
      <c r="N105" s="242">
        <v>2.5249999999999999</v>
      </c>
      <c r="O105" s="242">
        <f>ROUND(E105*N105,2)</f>
        <v>11.2</v>
      </c>
      <c r="P105" s="242">
        <v>0</v>
      </c>
      <c r="Q105" s="242">
        <f>ROUND(E105*P105,2)</f>
        <v>0</v>
      </c>
      <c r="R105" s="242"/>
      <c r="S105" s="242" t="s">
        <v>167</v>
      </c>
      <c r="T105" s="243" t="s">
        <v>168</v>
      </c>
      <c r="U105" s="224">
        <v>2.58</v>
      </c>
      <c r="V105" s="224">
        <f>ROUND(E105*U105,2)</f>
        <v>11.44</v>
      </c>
      <c r="W105" s="224"/>
      <c r="X105" s="224" t="s">
        <v>190</v>
      </c>
      <c r="Y105" s="215"/>
      <c r="Z105" s="215"/>
      <c r="AA105" s="215"/>
      <c r="AB105" s="215"/>
      <c r="AC105" s="215"/>
      <c r="AD105" s="215"/>
      <c r="AE105" s="215"/>
      <c r="AF105" s="215"/>
      <c r="AG105" s="215" t="s">
        <v>191</v>
      </c>
      <c r="AH105" s="215"/>
      <c r="AI105" s="215"/>
      <c r="AJ105" s="215"/>
      <c r="AK105" s="215"/>
      <c r="AL105" s="215"/>
      <c r="AM105" s="215"/>
      <c r="AN105" s="215"/>
      <c r="AO105" s="215"/>
      <c r="AP105" s="215"/>
      <c r="AQ105" s="215"/>
      <c r="AR105" s="215"/>
      <c r="AS105" s="215"/>
      <c r="AT105" s="215"/>
      <c r="AU105" s="215"/>
      <c r="AV105" s="215"/>
      <c r="AW105" s="215"/>
      <c r="AX105" s="215"/>
      <c r="AY105" s="215"/>
      <c r="AZ105" s="215"/>
      <c r="BA105" s="215"/>
      <c r="BB105" s="215"/>
      <c r="BC105" s="215"/>
      <c r="BD105" s="215"/>
      <c r="BE105" s="215"/>
      <c r="BF105" s="215"/>
      <c r="BG105" s="215"/>
      <c r="BH105" s="215"/>
    </row>
    <row r="106" spans="1:60" outlineLevel="1" x14ac:dyDescent="0.2">
      <c r="A106" s="222"/>
      <c r="B106" s="223"/>
      <c r="C106" s="253" t="s">
        <v>351</v>
      </c>
      <c r="D106" s="228"/>
      <c r="E106" s="229">
        <v>4.43</v>
      </c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15"/>
      <c r="Z106" s="215"/>
      <c r="AA106" s="215"/>
      <c r="AB106" s="215"/>
      <c r="AC106" s="215"/>
      <c r="AD106" s="215"/>
      <c r="AE106" s="215"/>
      <c r="AF106" s="215"/>
      <c r="AG106" s="215" t="s">
        <v>176</v>
      </c>
      <c r="AH106" s="215">
        <v>0</v>
      </c>
      <c r="AI106" s="215"/>
      <c r="AJ106" s="215"/>
      <c r="AK106" s="215"/>
      <c r="AL106" s="215"/>
      <c r="AM106" s="215"/>
      <c r="AN106" s="215"/>
      <c r="AO106" s="215"/>
      <c r="AP106" s="215"/>
      <c r="AQ106" s="215"/>
      <c r="AR106" s="215"/>
      <c r="AS106" s="215"/>
      <c r="AT106" s="215"/>
      <c r="AU106" s="215"/>
      <c r="AV106" s="215"/>
      <c r="AW106" s="215"/>
      <c r="AX106" s="215"/>
      <c r="AY106" s="215"/>
      <c r="AZ106" s="215"/>
      <c r="BA106" s="215"/>
      <c r="BB106" s="215"/>
      <c r="BC106" s="215"/>
      <c r="BD106" s="215"/>
      <c r="BE106" s="215"/>
      <c r="BF106" s="215"/>
      <c r="BG106" s="215"/>
      <c r="BH106" s="215"/>
    </row>
    <row r="107" spans="1:60" outlineLevel="1" x14ac:dyDescent="0.2">
      <c r="A107" s="237">
        <v>41</v>
      </c>
      <c r="B107" s="238" t="s">
        <v>352</v>
      </c>
      <c r="C107" s="249" t="s">
        <v>353</v>
      </c>
      <c r="D107" s="239" t="s">
        <v>224</v>
      </c>
      <c r="E107" s="240">
        <v>7.8036000000000003</v>
      </c>
      <c r="F107" s="241"/>
      <c r="G107" s="242">
        <f>ROUND(E107*F107,2)</f>
        <v>0</v>
      </c>
      <c r="H107" s="241"/>
      <c r="I107" s="242">
        <f>ROUND(E107*H107,2)</f>
        <v>0</v>
      </c>
      <c r="J107" s="241"/>
      <c r="K107" s="242">
        <f>ROUND(E107*J107,2)</f>
        <v>0</v>
      </c>
      <c r="L107" s="242">
        <v>21</v>
      </c>
      <c r="M107" s="242">
        <f>G107*(1+L107/100)</f>
        <v>0</v>
      </c>
      <c r="N107" s="242">
        <v>2.5000000000000001E-2</v>
      </c>
      <c r="O107" s="242">
        <f>ROUND(E107*N107,2)</f>
        <v>0.2</v>
      </c>
      <c r="P107" s="242">
        <v>0</v>
      </c>
      <c r="Q107" s="242">
        <f>ROUND(E107*P107,2)</f>
        <v>0</v>
      </c>
      <c r="R107" s="242"/>
      <c r="S107" s="242" t="s">
        <v>189</v>
      </c>
      <c r="T107" s="243" t="s">
        <v>168</v>
      </c>
      <c r="U107" s="224">
        <v>0</v>
      </c>
      <c r="V107" s="224">
        <f>ROUND(E107*U107,2)</f>
        <v>0</v>
      </c>
      <c r="W107" s="224"/>
      <c r="X107" s="224" t="s">
        <v>190</v>
      </c>
      <c r="Y107" s="215"/>
      <c r="Z107" s="215"/>
      <c r="AA107" s="215"/>
      <c r="AB107" s="215"/>
      <c r="AC107" s="215"/>
      <c r="AD107" s="215"/>
      <c r="AE107" s="215"/>
      <c r="AF107" s="215"/>
      <c r="AG107" s="215" t="s">
        <v>191</v>
      </c>
      <c r="AH107" s="215"/>
      <c r="AI107" s="215"/>
      <c r="AJ107" s="215"/>
      <c r="AK107" s="215"/>
      <c r="AL107" s="215"/>
      <c r="AM107" s="215"/>
      <c r="AN107" s="215"/>
      <c r="AO107" s="215"/>
      <c r="AP107" s="215"/>
      <c r="AQ107" s="215"/>
      <c r="AR107" s="215"/>
      <c r="AS107" s="215"/>
      <c r="AT107" s="215"/>
      <c r="AU107" s="215"/>
      <c r="AV107" s="215"/>
      <c r="AW107" s="215"/>
      <c r="AX107" s="215"/>
      <c r="AY107" s="215"/>
      <c r="AZ107" s="215"/>
      <c r="BA107" s="215"/>
      <c r="BB107" s="215"/>
      <c r="BC107" s="215"/>
      <c r="BD107" s="215"/>
      <c r="BE107" s="215"/>
      <c r="BF107" s="215"/>
      <c r="BG107" s="215"/>
      <c r="BH107" s="215"/>
    </row>
    <row r="108" spans="1:60" outlineLevel="1" x14ac:dyDescent="0.2">
      <c r="A108" s="222"/>
      <c r="B108" s="223"/>
      <c r="C108" s="253" t="s">
        <v>348</v>
      </c>
      <c r="D108" s="228"/>
      <c r="E108" s="229">
        <v>3.37</v>
      </c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15"/>
      <c r="Z108" s="215"/>
      <c r="AA108" s="215"/>
      <c r="AB108" s="215"/>
      <c r="AC108" s="215"/>
      <c r="AD108" s="215"/>
      <c r="AE108" s="215"/>
      <c r="AF108" s="215"/>
      <c r="AG108" s="215" t="s">
        <v>176</v>
      </c>
      <c r="AH108" s="215">
        <v>0</v>
      </c>
      <c r="AI108" s="215"/>
      <c r="AJ108" s="215"/>
      <c r="AK108" s="215"/>
      <c r="AL108" s="215"/>
      <c r="AM108" s="215"/>
      <c r="AN108" s="215"/>
      <c r="AO108" s="215"/>
      <c r="AP108" s="215"/>
      <c r="AQ108" s="215"/>
      <c r="AR108" s="215"/>
      <c r="AS108" s="215"/>
      <c r="AT108" s="215"/>
      <c r="AU108" s="215"/>
      <c r="AV108" s="215"/>
      <c r="AW108" s="215"/>
      <c r="AX108" s="215"/>
      <c r="AY108" s="215"/>
      <c r="AZ108" s="215"/>
      <c r="BA108" s="215"/>
      <c r="BB108" s="215"/>
      <c r="BC108" s="215"/>
      <c r="BD108" s="215"/>
      <c r="BE108" s="215"/>
      <c r="BF108" s="215"/>
      <c r="BG108" s="215"/>
      <c r="BH108" s="215"/>
    </row>
    <row r="109" spans="1:60" outlineLevel="1" x14ac:dyDescent="0.2">
      <c r="A109" s="222"/>
      <c r="B109" s="223"/>
      <c r="C109" s="253" t="s">
        <v>351</v>
      </c>
      <c r="D109" s="228"/>
      <c r="E109" s="229">
        <v>4.43</v>
      </c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15"/>
      <c r="Z109" s="215"/>
      <c r="AA109" s="215"/>
      <c r="AB109" s="215"/>
      <c r="AC109" s="215"/>
      <c r="AD109" s="215"/>
      <c r="AE109" s="215"/>
      <c r="AF109" s="215"/>
      <c r="AG109" s="215" t="s">
        <v>176</v>
      </c>
      <c r="AH109" s="215">
        <v>0</v>
      </c>
      <c r="AI109" s="215"/>
      <c r="AJ109" s="215"/>
      <c r="AK109" s="215"/>
      <c r="AL109" s="215"/>
      <c r="AM109" s="215"/>
      <c r="AN109" s="215"/>
      <c r="AO109" s="215"/>
      <c r="AP109" s="215"/>
      <c r="AQ109" s="215"/>
      <c r="AR109" s="215"/>
      <c r="AS109" s="215"/>
      <c r="AT109" s="215"/>
      <c r="AU109" s="215"/>
      <c r="AV109" s="215"/>
      <c r="AW109" s="215"/>
      <c r="AX109" s="215"/>
      <c r="AY109" s="215"/>
      <c r="AZ109" s="215"/>
      <c r="BA109" s="215"/>
      <c r="BB109" s="215"/>
      <c r="BC109" s="215"/>
      <c r="BD109" s="215"/>
      <c r="BE109" s="215"/>
      <c r="BF109" s="215"/>
      <c r="BG109" s="215"/>
      <c r="BH109" s="215"/>
    </row>
    <row r="110" spans="1:60" outlineLevel="1" x14ac:dyDescent="0.2">
      <c r="A110" s="237">
        <v>42</v>
      </c>
      <c r="B110" s="238" t="s">
        <v>354</v>
      </c>
      <c r="C110" s="249" t="s">
        <v>355</v>
      </c>
      <c r="D110" s="239" t="s">
        <v>224</v>
      </c>
      <c r="E110" s="240">
        <v>7.8036000000000003</v>
      </c>
      <c r="F110" s="241"/>
      <c r="G110" s="242">
        <f>ROUND(E110*F110,2)</f>
        <v>0</v>
      </c>
      <c r="H110" s="241"/>
      <c r="I110" s="242">
        <f>ROUND(E110*H110,2)</f>
        <v>0</v>
      </c>
      <c r="J110" s="241"/>
      <c r="K110" s="242">
        <f>ROUND(E110*J110,2)</f>
        <v>0</v>
      </c>
      <c r="L110" s="242">
        <v>21</v>
      </c>
      <c r="M110" s="242">
        <f>G110*(1+L110/100)</f>
        <v>0</v>
      </c>
      <c r="N110" s="242">
        <v>0</v>
      </c>
      <c r="O110" s="242">
        <f>ROUND(E110*N110,2)</f>
        <v>0</v>
      </c>
      <c r="P110" s="242">
        <v>0</v>
      </c>
      <c r="Q110" s="242">
        <f>ROUND(E110*P110,2)</f>
        <v>0</v>
      </c>
      <c r="R110" s="242"/>
      <c r="S110" s="242" t="s">
        <v>189</v>
      </c>
      <c r="T110" s="243" t="s">
        <v>168</v>
      </c>
      <c r="U110" s="224">
        <v>0</v>
      </c>
      <c r="V110" s="224">
        <f>ROUND(E110*U110,2)</f>
        <v>0</v>
      </c>
      <c r="W110" s="224"/>
      <c r="X110" s="224" t="s">
        <v>190</v>
      </c>
      <c r="Y110" s="215"/>
      <c r="Z110" s="215"/>
      <c r="AA110" s="215"/>
      <c r="AB110" s="215"/>
      <c r="AC110" s="215"/>
      <c r="AD110" s="215"/>
      <c r="AE110" s="215"/>
      <c r="AF110" s="215"/>
      <c r="AG110" s="215" t="s">
        <v>191</v>
      </c>
      <c r="AH110" s="215"/>
      <c r="AI110" s="215"/>
      <c r="AJ110" s="215"/>
      <c r="AK110" s="215"/>
      <c r="AL110" s="215"/>
      <c r="AM110" s="215"/>
      <c r="AN110" s="215"/>
      <c r="AO110" s="215"/>
      <c r="AP110" s="215"/>
      <c r="AQ110" s="215"/>
      <c r="AR110" s="215"/>
      <c r="AS110" s="215"/>
      <c r="AT110" s="215"/>
      <c r="AU110" s="215"/>
      <c r="AV110" s="215"/>
      <c r="AW110" s="215"/>
      <c r="AX110" s="215"/>
      <c r="AY110" s="215"/>
      <c r="AZ110" s="215"/>
      <c r="BA110" s="215"/>
      <c r="BB110" s="215"/>
      <c r="BC110" s="215"/>
      <c r="BD110" s="215"/>
      <c r="BE110" s="215"/>
      <c r="BF110" s="215"/>
      <c r="BG110" s="215"/>
      <c r="BH110" s="215"/>
    </row>
    <row r="111" spans="1:60" outlineLevel="1" x14ac:dyDescent="0.2">
      <c r="A111" s="222"/>
      <c r="B111" s="223"/>
      <c r="C111" s="253" t="s">
        <v>348</v>
      </c>
      <c r="D111" s="228"/>
      <c r="E111" s="229">
        <v>3.37</v>
      </c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15"/>
      <c r="Z111" s="215"/>
      <c r="AA111" s="215"/>
      <c r="AB111" s="215"/>
      <c r="AC111" s="215"/>
      <c r="AD111" s="215"/>
      <c r="AE111" s="215"/>
      <c r="AF111" s="215"/>
      <c r="AG111" s="215" t="s">
        <v>176</v>
      </c>
      <c r="AH111" s="215">
        <v>0</v>
      </c>
      <c r="AI111" s="215"/>
      <c r="AJ111" s="215"/>
      <c r="AK111" s="215"/>
      <c r="AL111" s="215"/>
      <c r="AM111" s="215"/>
      <c r="AN111" s="215"/>
      <c r="AO111" s="215"/>
      <c r="AP111" s="215"/>
      <c r="AQ111" s="215"/>
      <c r="AR111" s="215"/>
      <c r="AS111" s="215"/>
      <c r="AT111" s="215"/>
      <c r="AU111" s="215"/>
      <c r="AV111" s="215"/>
      <c r="AW111" s="215"/>
      <c r="AX111" s="215"/>
      <c r="AY111" s="215"/>
      <c r="AZ111" s="215"/>
      <c r="BA111" s="215"/>
      <c r="BB111" s="215"/>
      <c r="BC111" s="215"/>
      <c r="BD111" s="215"/>
      <c r="BE111" s="215"/>
      <c r="BF111" s="215"/>
      <c r="BG111" s="215"/>
      <c r="BH111" s="215"/>
    </row>
    <row r="112" spans="1:60" outlineLevel="1" x14ac:dyDescent="0.2">
      <c r="A112" s="222"/>
      <c r="B112" s="223"/>
      <c r="C112" s="253" t="s">
        <v>351</v>
      </c>
      <c r="D112" s="228"/>
      <c r="E112" s="229">
        <v>4.43</v>
      </c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15"/>
      <c r="Z112" s="215"/>
      <c r="AA112" s="215"/>
      <c r="AB112" s="215"/>
      <c r="AC112" s="215"/>
      <c r="AD112" s="215"/>
      <c r="AE112" s="215"/>
      <c r="AF112" s="215"/>
      <c r="AG112" s="215" t="s">
        <v>176</v>
      </c>
      <c r="AH112" s="215">
        <v>0</v>
      </c>
      <c r="AI112" s="215"/>
      <c r="AJ112" s="215"/>
      <c r="AK112" s="215"/>
      <c r="AL112" s="215"/>
      <c r="AM112" s="215"/>
      <c r="AN112" s="215"/>
      <c r="AO112" s="215"/>
      <c r="AP112" s="215"/>
      <c r="AQ112" s="215"/>
      <c r="AR112" s="215"/>
      <c r="AS112" s="215"/>
      <c r="AT112" s="215"/>
      <c r="AU112" s="215"/>
      <c r="AV112" s="215"/>
      <c r="AW112" s="215"/>
      <c r="AX112" s="215"/>
      <c r="AY112" s="215"/>
      <c r="AZ112" s="215"/>
      <c r="BA112" s="215"/>
      <c r="BB112" s="215"/>
      <c r="BC112" s="215"/>
      <c r="BD112" s="215"/>
      <c r="BE112" s="215"/>
      <c r="BF112" s="215"/>
      <c r="BG112" s="215"/>
      <c r="BH112" s="215"/>
    </row>
    <row r="113" spans="1:60" outlineLevel="1" x14ac:dyDescent="0.2">
      <c r="A113" s="237">
        <v>43</v>
      </c>
      <c r="B113" s="238" t="s">
        <v>356</v>
      </c>
      <c r="C113" s="249" t="s">
        <v>357</v>
      </c>
      <c r="D113" s="239" t="s">
        <v>255</v>
      </c>
      <c r="E113" s="240">
        <v>0.1095</v>
      </c>
      <c r="F113" s="241"/>
      <c r="G113" s="242">
        <f>ROUND(E113*F113,2)</f>
        <v>0</v>
      </c>
      <c r="H113" s="241"/>
      <c r="I113" s="242">
        <f>ROUND(E113*H113,2)</f>
        <v>0</v>
      </c>
      <c r="J113" s="241"/>
      <c r="K113" s="242">
        <f>ROUND(E113*J113,2)</f>
        <v>0</v>
      </c>
      <c r="L113" s="242">
        <v>21</v>
      </c>
      <c r="M113" s="242">
        <f>G113*(1+L113/100)</f>
        <v>0</v>
      </c>
      <c r="N113" s="242">
        <v>1.0662499999999999</v>
      </c>
      <c r="O113" s="242">
        <f>ROUND(E113*N113,2)</f>
        <v>0.12</v>
      </c>
      <c r="P113" s="242">
        <v>0</v>
      </c>
      <c r="Q113" s="242">
        <f>ROUND(E113*P113,2)</f>
        <v>0</v>
      </c>
      <c r="R113" s="242"/>
      <c r="S113" s="242" t="s">
        <v>167</v>
      </c>
      <c r="T113" s="243" t="s">
        <v>168</v>
      </c>
      <c r="U113" s="224">
        <v>15.231</v>
      </c>
      <c r="V113" s="224">
        <f>ROUND(E113*U113,2)</f>
        <v>1.67</v>
      </c>
      <c r="W113" s="224"/>
      <c r="X113" s="224" t="s">
        <v>190</v>
      </c>
      <c r="Y113" s="215"/>
      <c r="Z113" s="215"/>
      <c r="AA113" s="215"/>
      <c r="AB113" s="215"/>
      <c r="AC113" s="215"/>
      <c r="AD113" s="215"/>
      <c r="AE113" s="215"/>
      <c r="AF113" s="215"/>
      <c r="AG113" s="215" t="s">
        <v>191</v>
      </c>
      <c r="AH113" s="215"/>
      <c r="AI113" s="215"/>
      <c r="AJ113" s="215"/>
      <c r="AK113" s="215"/>
      <c r="AL113" s="215"/>
      <c r="AM113" s="215"/>
      <c r="AN113" s="215"/>
      <c r="AO113" s="215"/>
      <c r="AP113" s="215"/>
      <c r="AQ113" s="215"/>
      <c r="AR113" s="215"/>
      <c r="AS113" s="215"/>
      <c r="AT113" s="215"/>
      <c r="AU113" s="215"/>
      <c r="AV113" s="215"/>
      <c r="AW113" s="215"/>
      <c r="AX113" s="215"/>
      <c r="AY113" s="215"/>
      <c r="AZ113" s="215"/>
      <c r="BA113" s="215"/>
      <c r="BB113" s="215"/>
      <c r="BC113" s="215"/>
      <c r="BD113" s="215"/>
      <c r="BE113" s="215"/>
      <c r="BF113" s="215"/>
      <c r="BG113" s="215"/>
      <c r="BH113" s="215"/>
    </row>
    <row r="114" spans="1:60" outlineLevel="1" x14ac:dyDescent="0.2">
      <c r="A114" s="222"/>
      <c r="B114" s="223"/>
      <c r="C114" s="250" t="s">
        <v>358</v>
      </c>
      <c r="D114" s="245"/>
      <c r="E114" s="245"/>
      <c r="F114" s="245"/>
      <c r="G114" s="245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15"/>
      <c r="Z114" s="215"/>
      <c r="AA114" s="215"/>
      <c r="AB114" s="215"/>
      <c r="AC114" s="215"/>
      <c r="AD114" s="215"/>
      <c r="AE114" s="215"/>
      <c r="AF114" s="215"/>
      <c r="AG114" s="215" t="s">
        <v>172</v>
      </c>
      <c r="AH114" s="215"/>
      <c r="AI114" s="215"/>
      <c r="AJ114" s="215"/>
      <c r="AK114" s="215"/>
      <c r="AL114" s="215"/>
      <c r="AM114" s="215"/>
      <c r="AN114" s="215"/>
      <c r="AO114" s="215"/>
      <c r="AP114" s="215"/>
      <c r="AQ114" s="215"/>
      <c r="AR114" s="215"/>
      <c r="AS114" s="215"/>
      <c r="AT114" s="215"/>
      <c r="AU114" s="215"/>
      <c r="AV114" s="215"/>
      <c r="AW114" s="215"/>
      <c r="AX114" s="215"/>
      <c r="AY114" s="215"/>
      <c r="AZ114" s="215"/>
      <c r="BA114" s="215"/>
      <c r="BB114" s="215"/>
      <c r="BC114" s="215"/>
      <c r="BD114" s="215"/>
      <c r="BE114" s="215"/>
      <c r="BF114" s="215"/>
      <c r="BG114" s="215"/>
      <c r="BH114" s="215"/>
    </row>
    <row r="115" spans="1:60" outlineLevel="1" x14ac:dyDescent="0.2">
      <c r="A115" s="222"/>
      <c r="B115" s="223"/>
      <c r="C115" s="253" t="s">
        <v>359</v>
      </c>
      <c r="D115" s="228"/>
      <c r="E115" s="229">
        <v>0.11</v>
      </c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15"/>
      <c r="Z115" s="215"/>
      <c r="AA115" s="215"/>
      <c r="AB115" s="215"/>
      <c r="AC115" s="215"/>
      <c r="AD115" s="215"/>
      <c r="AE115" s="215"/>
      <c r="AF115" s="215"/>
      <c r="AG115" s="215" t="s">
        <v>176</v>
      </c>
      <c r="AH115" s="215">
        <v>0</v>
      </c>
      <c r="AI115" s="215"/>
      <c r="AJ115" s="215"/>
      <c r="AK115" s="215"/>
      <c r="AL115" s="215"/>
      <c r="AM115" s="215"/>
      <c r="AN115" s="215"/>
      <c r="AO115" s="215"/>
      <c r="AP115" s="215"/>
      <c r="AQ115" s="215"/>
      <c r="AR115" s="215"/>
      <c r="AS115" s="215"/>
      <c r="AT115" s="215"/>
      <c r="AU115" s="215"/>
      <c r="AV115" s="215"/>
      <c r="AW115" s="215"/>
      <c r="AX115" s="215"/>
      <c r="AY115" s="215"/>
      <c r="AZ115" s="215"/>
      <c r="BA115" s="215"/>
      <c r="BB115" s="215"/>
      <c r="BC115" s="215"/>
      <c r="BD115" s="215"/>
      <c r="BE115" s="215"/>
      <c r="BF115" s="215"/>
      <c r="BG115" s="215"/>
      <c r="BH115" s="215"/>
    </row>
    <row r="116" spans="1:60" x14ac:dyDescent="0.2">
      <c r="A116" s="231" t="s">
        <v>162</v>
      </c>
      <c r="B116" s="232" t="s">
        <v>79</v>
      </c>
      <c r="C116" s="248" t="s">
        <v>80</v>
      </c>
      <c r="D116" s="233"/>
      <c r="E116" s="234"/>
      <c r="F116" s="235"/>
      <c r="G116" s="235">
        <f>SUMIF(AG117:AG120,"&lt;&gt;NOR",G117:G120)</f>
        <v>0</v>
      </c>
      <c r="H116" s="235"/>
      <c r="I116" s="235">
        <f>SUM(I117:I120)</f>
        <v>0</v>
      </c>
      <c r="J116" s="235"/>
      <c r="K116" s="235">
        <f>SUM(K117:K120)</f>
        <v>0</v>
      </c>
      <c r="L116" s="235"/>
      <c r="M116" s="235">
        <f>SUM(M117:M120)</f>
        <v>0</v>
      </c>
      <c r="N116" s="235"/>
      <c r="O116" s="235">
        <f>SUM(O117:O120)</f>
        <v>0.19</v>
      </c>
      <c r="P116" s="235"/>
      <c r="Q116" s="235">
        <f>SUM(Q117:Q120)</f>
        <v>0</v>
      </c>
      <c r="R116" s="235"/>
      <c r="S116" s="235"/>
      <c r="T116" s="236"/>
      <c r="U116" s="230"/>
      <c r="V116" s="230">
        <f>SUM(V117:V120)</f>
        <v>17.079999999999998</v>
      </c>
      <c r="W116" s="230"/>
      <c r="X116" s="230"/>
      <c r="AG116" t="s">
        <v>163</v>
      </c>
    </row>
    <row r="117" spans="1:60" ht="22.5" outlineLevel="1" x14ac:dyDescent="0.2">
      <c r="A117" s="257">
        <v>44</v>
      </c>
      <c r="B117" s="258" t="s">
        <v>360</v>
      </c>
      <c r="C117" s="264" t="s">
        <v>361</v>
      </c>
      <c r="D117" s="259" t="s">
        <v>246</v>
      </c>
      <c r="E117" s="260">
        <v>1</v>
      </c>
      <c r="F117" s="261"/>
      <c r="G117" s="262">
        <f>ROUND(E117*F117,2)</f>
        <v>0</v>
      </c>
      <c r="H117" s="261"/>
      <c r="I117" s="262">
        <f>ROUND(E117*H117,2)</f>
        <v>0</v>
      </c>
      <c r="J117" s="261"/>
      <c r="K117" s="262">
        <f>ROUND(E117*J117,2)</f>
        <v>0</v>
      </c>
      <c r="L117" s="262">
        <v>21</v>
      </c>
      <c r="M117" s="262">
        <f>G117*(1+L117/100)</f>
        <v>0</v>
      </c>
      <c r="N117" s="262">
        <v>3.0550000000000001E-2</v>
      </c>
      <c r="O117" s="262">
        <f>ROUND(E117*N117,2)</f>
        <v>0.03</v>
      </c>
      <c r="P117" s="262">
        <v>0</v>
      </c>
      <c r="Q117" s="262">
        <f>ROUND(E117*P117,2)</f>
        <v>0</v>
      </c>
      <c r="R117" s="262"/>
      <c r="S117" s="262" t="s">
        <v>167</v>
      </c>
      <c r="T117" s="263" t="s">
        <v>168</v>
      </c>
      <c r="U117" s="224">
        <v>1.86</v>
      </c>
      <c r="V117" s="224">
        <f>ROUND(E117*U117,2)</f>
        <v>1.86</v>
      </c>
      <c r="W117" s="224"/>
      <c r="X117" s="224" t="s">
        <v>190</v>
      </c>
      <c r="Y117" s="215"/>
      <c r="Z117" s="215"/>
      <c r="AA117" s="215"/>
      <c r="AB117" s="215"/>
      <c r="AC117" s="215"/>
      <c r="AD117" s="215"/>
      <c r="AE117" s="215"/>
      <c r="AF117" s="215"/>
      <c r="AG117" s="215" t="s">
        <v>191</v>
      </c>
      <c r="AH117" s="215"/>
      <c r="AI117" s="215"/>
      <c r="AJ117" s="215"/>
      <c r="AK117" s="215"/>
      <c r="AL117" s="215"/>
      <c r="AM117" s="215"/>
      <c r="AN117" s="215"/>
      <c r="AO117" s="215"/>
      <c r="AP117" s="215"/>
      <c r="AQ117" s="215"/>
      <c r="AR117" s="215"/>
      <c r="AS117" s="215"/>
      <c r="AT117" s="215"/>
      <c r="AU117" s="215"/>
      <c r="AV117" s="215"/>
      <c r="AW117" s="215"/>
      <c r="AX117" s="215"/>
      <c r="AY117" s="215"/>
      <c r="AZ117" s="215"/>
      <c r="BA117" s="215"/>
      <c r="BB117" s="215"/>
      <c r="BC117" s="215"/>
      <c r="BD117" s="215"/>
      <c r="BE117" s="215"/>
      <c r="BF117" s="215"/>
      <c r="BG117" s="215"/>
      <c r="BH117" s="215"/>
    </row>
    <row r="118" spans="1:60" ht="22.5" outlineLevel="1" x14ac:dyDescent="0.2">
      <c r="A118" s="257">
        <v>45</v>
      </c>
      <c r="B118" s="258" t="s">
        <v>362</v>
      </c>
      <c r="C118" s="264" t="s">
        <v>363</v>
      </c>
      <c r="D118" s="259" t="s">
        <v>246</v>
      </c>
      <c r="E118" s="260">
        <v>2</v>
      </c>
      <c r="F118" s="261"/>
      <c r="G118" s="262">
        <f>ROUND(E118*F118,2)</f>
        <v>0</v>
      </c>
      <c r="H118" s="261"/>
      <c r="I118" s="262">
        <f>ROUND(E118*H118,2)</f>
        <v>0</v>
      </c>
      <c r="J118" s="261"/>
      <c r="K118" s="262">
        <f>ROUND(E118*J118,2)</f>
        <v>0</v>
      </c>
      <c r="L118" s="262">
        <v>21</v>
      </c>
      <c r="M118" s="262">
        <f>G118*(1+L118/100)</f>
        <v>0</v>
      </c>
      <c r="N118" s="262">
        <v>3.083E-2</v>
      </c>
      <c r="O118" s="262">
        <f>ROUND(E118*N118,2)</f>
        <v>0.06</v>
      </c>
      <c r="P118" s="262">
        <v>0</v>
      </c>
      <c r="Q118" s="262">
        <f>ROUND(E118*P118,2)</f>
        <v>0</v>
      </c>
      <c r="R118" s="262"/>
      <c r="S118" s="262" t="s">
        <v>167</v>
      </c>
      <c r="T118" s="263" t="s">
        <v>168</v>
      </c>
      <c r="U118" s="224">
        <v>1.86</v>
      </c>
      <c r="V118" s="224">
        <f>ROUND(E118*U118,2)</f>
        <v>3.72</v>
      </c>
      <c r="W118" s="224"/>
      <c r="X118" s="224" t="s">
        <v>190</v>
      </c>
      <c r="Y118" s="215"/>
      <c r="Z118" s="215"/>
      <c r="AA118" s="215"/>
      <c r="AB118" s="215"/>
      <c r="AC118" s="215"/>
      <c r="AD118" s="215"/>
      <c r="AE118" s="215"/>
      <c r="AF118" s="215"/>
      <c r="AG118" s="215" t="s">
        <v>191</v>
      </c>
      <c r="AH118" s="215"/>
      <c r="AI118" s="215"/>
      <c r="AJ118" s="215"/>
      <c r="AK118" s="215"/>
      <c r="AL118" s="215"/>
      <c r="AM118" s="215"/>
      <c r="AN118" s="215"/>
      <c r="AO118" s="215"/>
      <c r="AP118" s="215"/>
      <c r="AQ118" s="215"/>
      <c r="AR118" s="215"/>
      <c r="AS118" s="215"/>
      <c r="AT118" s="215"/>
      <c r="AU118" s="215"/>
      <c r="AV118" s="215"/>
      <c r="AW118" s="215"/>
      <c r="AX118" s="215"/>
      <c r="AY118" s="215"/>
      <c r="AZ118" s="215"/>
      <c r="BA118" s="215"/>
      <c r="BB118" s="215"/>
      <c r="BC118" s="215"/>
      <c r="BD118" s="215"/>
      <c r="BE118" s="215"/>
      <c r="BF118" s="215"/>
      <c r="BG118" s="215"/>
      <c r="BH118" s="215"/>
    </row>
    <row r="119" spans="1:60" ht="22.5" outlineLevel="1" x14ac:dyDescent="0.2">
      <c r="A119" s="257">
        <v>46</v>
      </c>
      <c r="B119" s="258" t="s">
        <v>364</v>
      </c>
      <c r="C119" s="264" t="s">
        <v>365</v>
      </c>
      <c r="D119" s="259" t="s">
        <v>246</v>
      </c>
      <c r="E119" s="260">
        <v>1</v>
      </c>
      <c r="F119" s="261"/>
      <c r="G119" s="262">
        <f>ROUND(E119*F119,2)</f>
        <v>0</v>
      </c>
      <c r="H119" s="261"/>
      <c r="I119" s="262">
        <f>ROUND(E119*H119,2)</f>
        <v>0</v>
      </c>
      <c r="J119" s="261"/>
      <c r="K119" s="262">
        <f>ROUND(E119*J119,2)</f>
        <v>0</v>
      </c>
      <c r="L119" s="262">
        <v>21</v>
      </c>
      <c r="M119" s="262">
        <f>G119*(1+L119/100)</f>
        <v>0</v>
      </c>
      <c r="N119" s="262">
        <v>0.02</v>
      </c>
      <c r="O119" s="262">
        <f>ROUND(E119*N119,2)</f>
        <v>0.02</v>
      </c>
      <c r="P119" s="262">
        <v>0</v>
      </c>
      <c r="Q119" s="262">
        <f>ROUND(E119*P119,2)</f>
        <v>0</v>
      </c>
      <c r="R119" s="262"/>
      <c r="S119" s="262" t="s">
        <v>167</v>
      </c>
      <c r="T119" s="263" t="s">
        <v>168</v>
      </c>
      <c r="U119" s="224">
        <v>2.2999999999999998</v>
      </c>
      <c r="V119" s="224">
        <f>ROUND(E119*U119,2)</f>
        <v>2.2999999999999998</v>
      </c>
      <c r="W119" s="224"/>
      <c r="X119" s="224" t="s">
        <v>190</v>
      </c>
      <c r="Y119" s="215"/>
      <c r="Z119" s="215"/>
      <c r="AA119" s="215"/>
      <c r="AB119" s="215"/>
      <c r="AC119" s="215"/>
      <c r="AD119" s="215"/>
      <c r="AE119" s="215"/>
      <c r="AF119" s="215"/>
      <c r="AG119" s="215" t="s">
        <v>191</v>
      </c>
      <c r="AH119" s="215"/>
      <c r="AI119" s="215"/>
      <c r="AJ119" s="215"/>
      <c r="AK119" s="215"/>
      <c r="AL119" s="215"/>
      <c r="AM119" s="215"/>
      <c r="AN119" s="215"/>
      <c r="AO119" s="215"/>
      <c r="AP119" s="215"/>
      <c r="AQ119" s="215"/>
      <c r="AR119" s="215"/>
      <c r="AS119" s="215"/>
      <c r="AT119" s="215"/>
      <c r="AU119" s="215"/>
      <c r="AV119" s="215"/>
      <c r="AW119" s="215"/>
      <c r="AX119" s="215"/>
      <c r="AY119" s="215"/>
      <c r="AZ119" s="215"/>
      <c r="BA119" s="215"/>
      <c r="BB119" s="215"/>
      <c r="BC119" s="215"/>
      <c r="BD119" s="215"/>
      <c r="BE119" s="215"/>
      <c r="BF119" s="215"/>
      <c r="BG119" s="215"/>
      <c r="BH119" s="215"/>
    </row>
    <row r="120" spans="1:60" ht="22.5" outlineLevel="1" x14ac:dyDescent="0.2">
      <c r="A120" s="257">
        <v>47</v>
      </c>
      <c r="B120" s="258" t="s">
        <v>366</v>
      </c>
      <c r="C120" s="264" t="s">
        <v>367</v>
      </c>
      <c r="D120" s="259" t="s">
        <v>246</v>
      </c>
      <c r="E120" s="260">
        <v>4</v>
      </c>
      <c r="F120" s="261"/>
      <c r="G120" s="262">
        <f>ROUND(E120*F120,2)</f>
        <v>0</v>
      </c>
      <c r="H120" s="261"/>
      <c r="I120" s="262">
        <f>ROUND(E120*H120,2)</f>
        <v>0</v>
      </c>
      <c r="J120" s="261"/>
      <c r="K120" s="262">
        <f>ROUND(E120*J120,2)</f>
        <v>0</v>
      </c>
      <c r="L120" s="262">
        <v>21</v>
      </c>
      <c r="M120" s="262">
        <f>G120*(1+L120/100)</f>
        <v>0</v>
      </c>
      <c r="N120" s="262">
        <v>0.02</v>
      </c>
      <c r="O120" s="262">
        <f>ROUND(E120*N120,2)</f>
        <v>0.08</v>
      </c>
      <c r="P120" s="262">
        <v>0</v>
      </c>
      <c r="Q120" s="262">
        <f>ROUND(E120*P120,2)</f>
        <v>0</v>
      </c>
      <c r="R120" s="262"/>
      <c r="S120" s="262" t="s">
        <v>167</v>
      </c>
      <c r="T120" s="263" t="s">
        <v>168</v>
      </c>
      <c r="U120" s="224">
        <v>2.2999999999999998</v>
      </c>
      <c r="V120" s="224">
        <f>ROUND(E120*U120,2)</f>
        <v>9.1999999999999993</v>
      </c>
      <c r="W120" s="224"/>
      <c r="X120" s="224" t="s">
        <v>190</v>
      </c>
      <c r="Y120" s="215"/>
      <c r="Z120" s="215"/>
      <c r="AA120" s="215"/>
      <c r="AB120" s="215"/>
      <c r="AC120" s="215"/>
      <c r="AD120" s="215"/>
      <c r="AE120" s="215"/>
      <c r="AF120" s="215"/>
      <c r="AG120" s="215" t="s">
        <v>191</v>
      </c>
      <c r="AH120" s="215"/>
      <c r="AI120" s="215"/>
      <c r="AJ120" s="215"/>
      <c r="AK120" s="215"/>
      <c r="AL120" s="215"/>
      <c r="AM120" s="215"/>
      <c r="AN120" s="215"/>
      <c r="AO120" s="215"/>
      <c r="AP120" s="215"/>
      <c r="AQ120" s="215"/>
      <c r="AR120" s="215"/>
      <c r="AS120" s="215"/>
      <c r="AT120" s="215"/>
      <c r="AU120" s="215"/>
      <c r="AV120" s="215"/>
      <c r="AW120" s="215"/>
      <c r="AX120" s="215"/>
      <c r="AY120" s="215"/>
      <c r="AZ120" s="215"/>
      <c r="BA120" s="215"/>
      <c r="BB120" s="215"/>
      <c r="BC120" s="215"/>
      <c r="BD120" s="215"/>
      <c r="BE120" s="215"/>
      <c r="BF120" s="215"/>
      <c r="BG120" s="215"/>
      <c r="BH120" s="215"/>
    </row>
    <row r="121" spans="1:60" x14ac:dyDescent="0.2">
      <c r="A121" s="231" t="s">
        <v>162</v>
      </c>
      <c r="B121" s="232" t="s">
        <v>81</v>
      </c>
      <c r="C121" s="248" t="s">
        <v>82</v>
      </c>
      <c r="D121" s="233"/>
      <c r="E121" s="234"/>
      <c r="F121" s="235"/>
      <c r="G121" s="235">
        <f>SUMIF(AG122:AG123,"&lt;&gt;NOR",G122:G123)</f>
        <v>0</v>
      </c>
      <c r="H121" s="235"/>
      <c r="I121" s="235">
        <f>SUM(I122:I123)</f>
        <v>0</v>
      </c>
      <c r="J121" s="235"/>
      <c r="K121" s="235">
        <f>SUM(K122:K123)</f>
        <v>0</v>
      </c>
      <c r="L121" s="235"/>
      <c r="M121" s="235">
        <f>SUM(M122:M123)</f>
        <v>0</v>
      </c>
      <c r="N121" s="235"/>
      <c r="O121" s="235">
        <f>SUM(O122:O123)</f>
        <v>0.08</v>
      </c>
      <c r="P121" s="235"/>
      <c r="Q121" s="235">
        <f>SUM(Q122:Q123)</f>
        <v>0</v>
      </c>
      <c r="R121" s="235"/>
      <c r="S121" s="235"/>
      <c r="T121" s="236"/>
      <c r="U121" s="230"/>
      <c r="V121" s="230">
        <f>SUM(V122:V123)</f>
        <v>11.58</v>
      </c>
      <c r="W121" s="230"/>
      <c r="X121" s="230"/>
      <c r="AG121" t="s">
        <v>163</v>
      </c>
    </row>
    <row r="122" spans="1:60" outlineLevel="1" x14ac:dyDescent="0.2">
      <c r="A122" s="237">
        <v>48</v>
      </c>
      <c r="B122" s="238" t="s">
        <v>368</v>
      </c>
      <c r="C122" s="249" t="s">
        <v>369</v>
      </c>
      <c r="D122" s="239" t="s">
        <v>268</v>
      </c>
      <c r="E122" s="240">
        <v>65.400000000000006</v>
      </c>
      <c r="F122" s="241"/>
      <c r="G122" s="242">
        <f>ROUND(E122*F122,2)</f>
        <v>0</v>
      </c>
      <c r="H122" s="241"/>
      <c r="I122" s="242">
        <f>ROUND(E122*H122,2)</f>
        <v>0</v>
      </c>
      <c r="J122" s="241"/>
      <c r="K122" s="242">
        <f>ROUND(E122*J122,2)</f>
        <v>0</v>
      </c>
      <c r="L122" s="242">
        <v>21</v>
      </c>
      <c r="M122" s="242">
        <f>G122*(1+L122/100)</f>
        <v>0</v>
      </c>
      <c r="N122" s="242">
        <v>1.2099999999999999E-3</v>
      </c>
      <c r="O122" s="242">
        <f>ROUND(E122*N122,2)</f>
        <v>0.08</v>
      </c>
      <c r="P122" s="242">
        <v>0</v>
      </c>
      <c r="Q122" s="242">
        <f>ROUND(E122*P122,2)</f>
        <v>0</v>
      </c>
      <c r="R122" s="242"/>
      <c r="S122" s="242" t="s">
        <v>167</v>
      </c>
      <c r="T122" s="243" t="s">
        <v>168</v>
      </c>
      <c r="U122" s="224">
        <v>0.17699999999999999</v>
      </c>
      <c r="V122" s="224">
        <f>ROUND(E122*U122,2)</f>
        <v>11.58</v>
      </c>
      <c r="W122" s="224"/>
      <c r="X122" s="224" t="s">
        <v>190</v>
      </c>
      <c r="Y122" s="215"/>
      <c r="Z122" s="215"/>
      <c r="AA122" s="215"/>
      <c r="AB122" s="215"/>
      <c r="AC122" s="215"/>
      <c r="AD122" s="215"/>
      <c r="AE122" s="215"/>
      <c r="AF122" s="215"/>
      <c r="AG122" s="215" t="s">
        <v>191</v>
      </c>
      <c r="AH122" s="215"/>
      <c r="AI122" s="215"/>
      <c r="AJ122" s="215"/>
      <c r="AK122" s="215"/>
      <c r="AL122" s="215"/>
      <c r="AM122" s="215"/>
      <c r="AN122" s="215"/>
      <c r="AO122" s="215"/>
      <c r="AP122" s="215"/>
      <c r="AQ122" s="215"/>
      <c r="AR122" s="215"/>
      <c r="AS122" s="215"/>
      <c r="AT122" s="215"/>
      <c r="AU122" s="215"/>
      <c r="AV122" s="215"/>
      <c r="AW122" s="215"/>
      <c r="AX122" s="215"/>
      <c r="AY122" s="215"/>
      <c r="AZ122" s="215"/>
      <c r="BA122" s="215"/>
      <c r="BB122" s="215"/>
      <c r="BC122" s="215"/>
      <c r="BD122" s="215"/>
      <c r="BE122" s="215"/>
      <c r="BF122" s="215"/>
      <c r="BG122" s="215"/>
      <c r="BH122" s="215"/>
    </row>
    <row r="123" spans="1:60" outlineLevel="1" x14ac:dyDescent="0.2">
      <c r="A123" s="222"/>
      <c r="B123" s="223"/>
      <c r="C123" s="253" t="s">
        <v>320</v>
      </c>
      <c r="D123" s="228"/>
      <c r="E123" s="229">
        <v>65.400000000000006</v>
      </c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15"/>
      <c r="Z123" s="215"/>
      <c r="AA123" s="215"/>
      <c r="AB123" s="215"/>
      <c r="AC123" s="215"/>
      <c r="AD123" s="215"/>
      <c r="AE123" s="215"/>
      <c r="AF123" s="215"/>
      <c r="AG123" s="215" t="s">
        <v>176</v>
      </c>
      <c r="AH123" s="215">
        <v>0</v>
      </c>
      <c r="AI123" s="215"/>
      <c r="AJ123" s="215"/>
      <c r="AK123" s="215"/>
      <c r="AL123" s="215"/>
      <c r="AM123" s="215"/>
      <c r="AN123" s="215"/>
      <c r="AO123" s="215"/>
      <c r="AP123" s="215"/>
      <c r="AQ123" s="215"/>
      <c r="AR123" s="215"/>
      <c r="AS123" s="215"/>
      <c r="AT123" s="215"/>
      <c r="AU123" s="215"/>
      <c r="AV123" s="215"/>
      <c r="AW123" s="215"/>
      <c r="AX123" s="215"/>
      <c r="AY123" s="215"/>
      <c r="AZ123" s="215"/>
      <c r="BA123" s="215"/>
      <c r="BB123" s="215"/>
      <c r="BC123" s="215"/>
      <c r="BD123" s="215"/>
      <c r="BE123" s="215"/>
      <c r="BF123" s="215"/>
      <c r="BG123" s="215"/>
      <c r="BH123" s="215"/>
    </row>
    <row r="124" spans="1:60" x14ac:dyDescent="0.2">
      <c r="A124" s="231" t="s">
        <v>162</v>
      </c>
      <c r="B124" s="232" t="s">
        <v>83</v>
      </c>
      <c r="C124" s="248" t="s">
        <v>84</v>
      </c>
      <c r="D124" s="233"/>
      <c r="E124" s="234"/>
      <c r="F124" s="235"/>
      <c r="G124" s="235">
        <f>SUMIF(AG125:AG129,"&lt;&gt;NOR",G125:G129)</f>
        <v>0</v>
      </c>
      <c r="H124" s="235"/>
      <c r="I124" s="235">
        <f>SUM(I125:I129)</f>
        <v>0</v>
      </c>
      <c r="J124" s="235"/>
      <c r="K124" s="235">
        <f>SUM(K125:K129)</f>
        <v>0</v>
      </c>
      <c r="L124" s="235"/>
      <c r="M124" s="235">
        <f>SUM(M125:M129)</f>
        <v>0</v>
      </c>
      <c r="N124" s="235"/>
      <c r="O124" s="235">
        <f>SUM(O125:O129)</f>
        <v>0.13</v>
      </c>
      <c r="P124" s="235"/>
      <c r="Q124" s="235">
        <f>SUM(Q125:Q129)</f>
        <v>0</v>
      </c>
      <c r="R124" s="235"/>
      <c r="S124" s="235"/>
      <c r="T124" s="236"/>
      <c r="U124" s="230"/>
      <c r="V124" s="230">
        <f>SUM(V125:V129)</f>
        <v>20.93</v>
      </c>
      <c r="W124" s="230"/>
      <c r="X124" s="230"/>
      <c r="AG124" t="s">
        <v>163</v>
      </c>
    </row>
    <row r="125" spans="1:60" outlineLevel="1" x14ac:dyDescent="0.2">
      <c r="A125" s="237">
        <v>49</v>
      </c>
      <c r="B125" s="238" t="s">
        <v>370</v>
      </c>
      <c r="C125" s="249" t="s">
        <v>371</v>
      </c>
      <c r="D125" s="239" t="s">
        <v>268</v>
      </c>
      <c r="E125" s="240">
        <v>6.0750000000000002</v>
      </c>
      <c r="F125" s="241"/>
      <c r="G125" s="242">
        <f>ROUND(E125*F125,2)</f>
        <v>0</v>
      </c>
      <c r="H125" s="241"/>
      <c r="I125" s="242">
        <f>ROUND(E125*H125,2)</f>
        <v>0</v>
      </c>
      <c r="J125" s="241"/>
      <c r="K125" s="242">
        <f>ROUND(E125*J125,2)</f>
        <v>0</v>
      </c>
      <c r="L125" s="242">
        <v>21</v>
      </c>
      <c r="M125" s="242">
        <f>G125*(1+L125/100)</f>
        <v>0</v>
      </c>
      <c r="N125" s="242">
        <v>0</v>
      </c>
      <c r="O125" s="242">
        <f>ROUND(E125*N125,2)</f>
        <v>0</v>
      </c>
      <c r="P125" s="242">
        <v>0</v>
      </c>
      <c r="Q125" s="242">
        <f>ROUND(E125*P125,2)</f>
        <v>0</v>
      </c>
      <c r="R125" s="242"/>
      <c r="S125" s="242" t="s">
        <v>167</v>
      </c>
      <c r="T125" s="243" t="s">
        <v>168</v>
      </c>
      <c r="U125" s="224">
        <v>0.13</v>
      </c>
      <c r="V125" s="224">
        <f>ROUND(E125*U125,2)</f>
        <v>0.79</v>
      </c>
      <c r="W125" s="224"/>
      <c r="X125" s="224" t="s">
        <v>190</v>
      </c>
      <c r="Y125" s="215"/>
      <c r="Z125" s="215"/>
      <c r="AA125" s="215"/>
      <c r="AB125" s="215"/>
      <c r="AC125" s="215"/>
      <c r="AD125" s="215"/>
      <c r="AE125" s="215"/>
      <c r="AF125" s="215"/>
      <c r="AG125" s="215" t="s">
        <v>191</v>
      </c>
      <c r="AH125" s="215"/>
      <c r="AI125" s="215"/>
      <c r="AJ125" s="215"/>
      <c r="AK125" s="215"/>
      <c r="AL125" s="215"/>
      <c r="AM125" s="215"/>
      <c r="AN125" s="215"/>
      <c r="AO125" s="215"/>
      <c r="AP125" s="215"/>
      <c r="AQ125" s="215"/>
      <c r="AR125" s="215"/>
      <c r="AS125" s="215"/>
      <c r="AT125" s="215"/>
      <c r="AU125" s="215"/>
      <c r="AV125" s="215"/>
      <c r="AW125" s="215"/>
      <c r="AX125" s="215"/>
      <c r="AY125" s="215"/>
      <c r="AZ125" s="215"/>
      <c r="BA125" s="215"/>
      <c r="BB125" s="215"/>
      <c r="BC125" s="215"/>
      <c r="BD125" s="215"/>
      <c r="BE125" s="215"/>
      <c r="BF125" s="215"/>
      <c r="BG125" s="215"/>
      <c r="BH125" s="215"/>
    </row>
    <row r="126" spans="1:60" outlineLevel="1" x14ac:dyDescent="0.2">
      <c r="A126" s="222"/>
      <c r="B126" s="223"/>
      <c r="C126" s="250" t="s">
        <v>372</v>
      </c>
      <c r="D126" s="245"/>
      <c r="E126" s="245"/>
      <c r="F126" s="245"/>
      <c r="G126" s="245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15"/>
      <c r="Z126" s="215"/>
      <c r="AA126" s="215"/>
      <c r="AB126" s="215"/>
      <c r="AC126" s="215"/>
      <c r="AD126" s="215"/>
      <c r="AE126" s="215"/>
      <c r="AF126" s="215"/>
      <c r="AG126" s="215" t="s">
        <v>172</v>
      </c>
      <c r="AH126" s="215"/>
      <c r="AI126" s="215"/>
      <c r="AJ126" s="215"/>
      <c r="AK126" s="215"/>
      <c r="AL126" s="215"/>
      <c r="AM126" s="215"/>
      <c r="AN126" s="215"/>
      <c r="AO126" s="215"/>
      <c r="AP126" s="215"/>
      <c r="AQ126" s="215"/>
      <c r="AR126" s="215"/>
      <c r="AS126" s="215"/>
      <c r="AT126" s="215"/>
      <c r="AU126" s="215"/>
      <c r="AV126" s="215"/>
      <c r="AW126" s="215"/>
      <c r="AX126" s="215"/>
      <c r="AY126" s="215"/>
      <c r="AZ126" s="215"/>
      <c r="BA126" s="215"/>
      <c r="BB126" s="215"/>
      <c r="BC126" s="215"/>
      <c r="BD126" s="215"/>
      <c r="BE126" s="215"/>
      <c r="BF126" s="215"/>
      <c r="BG126" s="215"/>
      <c r="BH126" s="215"/>
    </row>
    <row r="127" spans="1:60" outlineLevel="1" x14ac:dyDescent="0.2">
      <c r="A127" s="222"/>
      <c r="B127" s="223"/>
      <c r="C127" s="253" t="s">
        <v>373</v>
      </c>
      <c r="D127" s="228"/>
      <c r="E127" s="229">
        <v>6.08</v>
      </c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15"/>
      <c r="Z127" s="215"/>
      <c r="AA127" s="215"/>
      <c r="AB127" s="215"/>
      <c r="AC127" s="215"/>
      <c r="AD127" s="215"/>
      <c r="AE127" s="215"/>
      <c r="AF127" s="215"/>
      <c r="AG127" s="215" t="s">
        <v>176</v>
      </c>
      <c r="AH127" s="215">
        <v>0</v>
      </c>
      <c r="AI127" s="215"/>
      <c r="AJ127" s="215"/>
      <c r="AK127" s="215"/>
      <c r="AL127" s="215"/>
      <c r="AM127" s="215"/>
      <c r="AN127" s="215"/>
      <c r="AO127" s="215"/>
      <c r="AP127" s="215"/>
      <c r="AQ127" s="215"/>
      <c r="AR127" s="215"/>
      <c r="AS127" s="215"/>
      <c r="AT127" s="215"/>
      <c r="AU127" s="215"/>
      <c r="AV127" s="215"/>
      <c r="AW127" s="215"/>
      <c r="AX127" s="215"/>
      <c r="AY127" s="215"/>
      <c r="AZ127" s="215"/>
      <c r="BA127" s="215"/>
      <c r="BB127" s="215"/>
      <c r="BC127" s="215"/>
      <c r="BD127" s="215"/>
      <c r="BE127" s="215"/>
      <c r="BF127" s="215"/>
      <c r="BG127" s="215"/>
      <c r="BH127" s="215"/>
    </row>
    <row r="128" spans="1:60" outlineLevel="1" x14ac:dyDescent="0.2">
      <c r="A128" s="237">
        <v>50</v>
      </c>
      <c r="B128" s="238" t="s">
        <v>374</v>
      </c>
      <c r="C128" s="249" t="s">
        <v>375</v>
      </c>
      <c r="D128" s="239" t="s">
        <v>268</v>
      </c>
      <c r="E128" s="240">
        <v>65.400000000000006</v>
      </c>
      <c r="F128" s="241"/>
      <c r="G128" s="242">
        <f>ROUND(E128*F128,2)</f>
        <v>0</v>
      </c>
      <c r="H128" s="241"/>
      <c r="I128" s="242">
        <f>ROUND(E128*H128,2)</f>
        <v>0</v>
      </c>
      <c r="J128" s="241"/>
      <c r="K128" s="242">
        <f>ROUND(E128*J128,2)</f>
        <v>0</v>
      </c>
      <c r="L128" s="242">
        <v>21</v>
      </c>
      <c r="M128" s="242">
        <f>G128*(1+L128/100)</f>
        <v>0</v>
      </c>
      <c r="N128" s="242">
        <v>2.0500000000000002E-3</v>
      </c>
      <c r="O128" s="242">
        <f>ROUND(E128*N128,2)</f>
        <v>0.13</v>
      </c>
      <c r="P128" s="242">
        <v>0</v>
      </c>
      <c r="Q128" s="242">
        <f>ROUND(E128*P128,2)</f>
        <v>0</v>
      </c>
      <c r="R128" s="242"/>
      <c r="S128" s="242" t="s">
        <v>167</v>
      </c>
      <c r="T128" s="243" t="s">
        <v>168</v>
      </c>
      <c r="U128" s="224">
        <v>0.308</v>
      </c>
      <c r="V128" s="224">
        <f>ROUND(E128*U128,2)</f>
        <v>20.14</v>
      </c>
      <c r="W128" s="224"/>
      <c r="X128" s="224" t="s">
        <v>190</v>
      </c>
      <c r="Y128" s="215"/>
      <c r="Z128" s="215"/>
      <c r="AA128" s="215"/>
      <c r="AB128" s="215"/>
      <c r="AC128" s="215"/>
      <c r="AD128" s="215"/>
      <c r="AE128" s="215"/>
      <c r="AF128" s="215"/>
      <c r="AG128" s="215" t="s">
        <v>191</v>
      </c>
      <c r="AH128" s="215"/>
      <c r="AI128" s="215"/>
      <c r="AJ128" s="215"/>
      <c r="AK128" s="215"/>
      <c r="AL128" s="215"/>
      <c r="AM128" s="215"/>
      <c r="AN128" s="215"/>
      <c r="AO128" s="215"/>
      <c r="AP128" s="215"/>
      <c r="AQ128" s="215"/>
      <c r="AR128" s="215"/>
      <c r="AS128" s="215"/>
      <c r="AT128" s="215"/>
      <c r="AU128" s="215"/>
      <c r="AV128" s="215"/>
      <c r="AW128" s="215"/>
      <c r="AX128" s="215"/>
      <c r="AY128" s="215"/>
      <c r="AZ128" s="215"/>
      <c r="BA128" s="215"/>
      <c r="BB128" s="215"/>
      <c r="BC128" s="215"/>
      <c r="BD128" s="215"/>
      <c r="BE128" s="215"/>
      <c r="BF128" s="215"/>
      <c r="BG128" s="215"/>
      <c r="BH128" s="215"/>
    </row>
    <row r="129" spans="1:60" outlineLevel="1" x14ac:dyDescent="0.2">
      <c r="A129" s="222"/>
      <c r="B129" s="223"/>
      <c r="C129" s="253" t="s">
        <v>320</v>
      </c>
      <c r="D129" s="228"/>
      <c r="E129" s="229">
        <v>65.400000000000006</v>
      </c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15"/>
      <c r="Z129" s="215"/>
      <c r="AA129" s="215"/>
      <c r="AB129" s="215"/>
      <c r="AC129" s="215"/>
      <c r="AD129" s="215"/>
      <c r="AE129" s="215"/>
      <c r="AF129" s="215"/>
      <c r="AG129" s="215" t="s">
        <v>176</v>
      </c>
      <c r="AH129" s="215">
        <v>0</v>
      </c>
      <c r="AI129" s="215"/>
      <c r="AJ129" s="215"/>
      <c r="AK129" s="215"/>
      <c r="AL129" s="215"/>
      <c r="AM129" s="215"/>
      <c r="AN129" s="215"/>
      <c r="AO129" s="215"/>
      <c r="AP129" s="215"/>
      <c r="AQ129" s="215"/>
      <c r="AR129" s="215"/>
      <c r="AS129" s="215"/>
      <c r="AT129" s="215"/>
      <c r="AU129" s="215"/>
      <c r="AV129" s="215"/>
      <c r="AW129" s="215"/>
      <c r="AX129" s="215"/>
      <c r="AY129" s="215"/>
      <c r="AZ129" s="215"/>
      <c r="BA129" s="215"/>
      <c r="BB129" s="215"/>
      <c r="BC129" s="215"/>
      <c r="BD129" s="215"/>
      <c r="BE129" s="215"/>
      <c r="BF129" s="215"/>
      <c r="BG129" s="215"/>
      <c r="BH129" s="215"/>
    </row>
    <row r="130" spans="1:60" x14ac:dyDescent="0.2">
      <c r="A130" s="231" t="s">
        <v>162</v>
      </c>
      <c r="B130" s="232" t="s">
        <v>85</v>
      </c>
      <c r="C130" s="248" t="s">
        <v>86</v>
      </c>
      <c r="D130" s="233"/>
      <c r="E130" s="234"/>
      <c r="F130" s="235"/>
      <c r="G130" s="235">
        <f>SUMIF(AG131:AG172,"&lt;&gt;NOR",G131:G172)</f>
        <v>0</v>
      </c>
      <c r="H130" s="235"/>
      <c r="I130" s="235">
        <f>SUM(I131:I172)</f>
        <v>0</v>
      </c>
      <c r="J130" s="235"/>
      <c r="K130" s="235">
        <f>SUM(K131:K172)</f>
        <v>0</v>
      </c>
      <c r="L130" s="235"/>
      <c r="M130" s="235">
        <f>SUM(M131:M172)</f>
        <v>0</v>
      </c>
      <c r="N130" s="235"/>
      <c r="O130" s="235">
        <f>SUM(O131:O172)</f>
        <v>0.06</v>
      </c>
      <c r="P130" s="235"/>
      <c r="Q130" s="235">
        <f>SUM(Q131:Q172)</f>
        <v>41.879999999999995</v>
      </c>
      <c r="R130" s="235"/>
      <c r="S130" s="235"/>
      <c r="T130" s="236"/>
      <c r="U130" s="230"/>
      <c r="V130" s="230">
        <f>SUM(V131:V172)</f>
        <v>140.99</v>
      </c>
      <c r="W130" s="230"/>
      <c r="X130" s="230"/>
      <c r="AG130" t="s">
        <v>163</v>
      </c>
    </row>
    <row r="131" spans="1:60" outlineLevel="1" x14ac:dyDescent="0.2">
      <c r="A131" s="237">
        <v>51</v>
      </c>
      <c r="B131" s="238" t="s">
        <v>376</v>
      </c>
      <c r="C131" s="249" t="s">
        <v>377</v>
      </c>
      <c r="D131" s="239" t="s">
        <v>268</v>
      </c>
      <c r="E131" s="240">
        <v>86.354100000000003</v>
      </c>
      <c r="F131" s="241"/>
      <c r="G131" s="242">
        <f>ROUND(E131*F131,2)</f>
        <v>0</v>
      </c>
      <c r="H131" s="241"/>
      <c r="I131" s="242">
        <f>ROUND(E131*H131,2)</f>
        <v>0</v>
      </c>
      <c r="J131" s="241"/>
      <c r="K131" s="242">
        <f>ROUND(E131*J131,2)</f>
        <v>0</v>
      </c>
      <c r="L131" s="242">
        <v>21</v>
      </c>
      <c r="M131" s="242">
        <f>G131*(1+L131/100)</f>
        <v>0</v>
      </c>
      <c r="N131" s="242">
        <v>6.7000000000000002E-4</v>
      </c>
      <c r="O131" s="242">
        <f>ROUND(E131*N131,2)</f>
        <v>0.06</v>
      </c>
      <c r="P131" s="242">
        <v>0.13100000000000001</v>
      </c>
      <c r="Q131" s="242">
        <f>ROUND(E131*P131,2)</f>
        <v>11.31</v>
      </c>
      <c r="R131" s="242"/>
      <c r="S131" s="242" t="s">
        <v>378</v>
      </c>
      <c r="T131" s="243" t="s">
        <v>168</v>
      </c>
      <c r="U131" s="224">
        <v>0.20699999999999999</v>
      </c>
      <c r="V131" s="224">
        <f>ROUND(E131*U131,2)</f>
        <v>17.88</v>
      </c>
      <c r="W131" s="224"/>
      <c r="X131" s="224" t="s">
        <v>190</v>
      </c>
      <c r="Y131" s="215"/>
      <c r="Z131" s="215"/>
      <c r="AA131" s="215"/>
      <c r="AB131" s="215"/>
      <c r="AC131" s="215"/>
      <c r="AD131" s="215"/>
      <c r="AE131" s="215"/>
      <c r="AF131" s="215"/>
      <c r="AG131" s="215" t="s">
        <v>191</v>
      </c>
      <c r="AH131" s="215"/>
      <c r="AI131" s="215"/>
      <c r="AJ131" s="215"/>
      <c r="AK131" s="215"/>
      <c r="AL131" s="215"/>
      <c r="AM131" s="215"/>
      <c r="AN131" s="215"/>
      <c r="AO131" s="215"/>
      <c r="AP131" s="215"/>
      <c r="AQ131" s="215"/>
      <c r="AR131" s="215"/>
      <c r="AS131" s="215"/>
      <c r="AT131" s="215"/>
      <c r="AU131" s="215"/>
      <c r="AV131" s="215"/>
      <c r="AW131" s="215"/>
      <c r="AX131" s="215"/>
      <c r="AY131" s="215"/>
      <c r="AZ131" s="215"/>
      <c r="BA131" s="215"/>
      <c r="BB131" s="215"/>
      <c r="BC131" s="215"/>
      <c r="BD131" s="215"/>
      <c r="BE131" s="215"/>
      <c r="BF131" s="215"/>
      <c r="BG131" s="215"/>
      <c r="BH131" s="215"/>
    </row>
    <row r="132" spans="1:60" outlineLevel="1" x14ac:dyDescent="0.2">
      <c r="A132" s="222"/>
      <c r="B132" s="223"/>
      <c r="C132" s="253" t="s">
        <v>379</v>
      </c>
      <c r="D132" s="228"/>
      <c r="E132" s="229">
        <v>40.950000000000003</v>
      </c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15"/>
      <c r="Z132" s="215"/>
      <c r="AA132" s="215"/>
      <c r="AB132" s="215"/>
      <c r="AC132" s="215"/>
      <c r="AD132" s="215"/>
      <c r="AE132" s="215"/>
      <c r="AF132" s="215"/>
      <c r="AG132" s="215" t="s">
        <v>176</v>
      </c>
      <c r="AH132" s="215">
        <v>0</v>
      </c>
      <c r="AI132" s="215"/>
      <c r="AJ132" s="215"/>
      <c r="AK132" s="215"/>
      <c r="AL132" s="215"/>
      <c r="AM132" s="215"/>
      <c r="AN132" s="215"/>
      <c r="AO132" s="215"/>
      <c r="AP132" s="215"/>
      <c r="AQ132" s="215"/>
      <c r="AR132" s="215"/>
      <c r="AS132" s="215"/>
      <c r="AT132" s="215"/>
      <c r="AU132" s="215"/>
      <c r="AV132" s="215"/>
      <c r="AW132" s="215"/>
      <c r="AX132" s="215"/>
      <c r="AY132" s="215"/>
      <c r="AZ132" s="215"/>
      <c r="BA132" s="215"/>
      <c r="BB132" s="215"/>
      <c r="BC132" s="215"/>
      <c r="BD132" s="215"/>
      <c r="BE132" s="215"/>
      <c r="BF132" s="215"/>
      <c r="BG132" s="215"/>
      <c r="BH132" s="215"/>
    </row>
    <row r="133" spans="1:60" outlineLevel="1" x14ac:dyDescent="0.2">
      <c r="A133" s="222"/>
      <c r="B133" s="223"/>
      <c r="C133" s="253" t="s">
        <v>380</v>
      </c>
      <c r="D133" s="228"/>
      <c r="E133" s="229">
        <v>45.4</v>
      </c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15"/>
      <c r="Z133" s="215"/>
      <c r="AA133" s="215"/>
      <c r="AB133" s="215"/>
      <c r="AC133" s="215"/>
      <c r="AD133" s="215"/>
      <c r="AE133" s="215"/>
      <c r="AF133" s="215"/>
      <c r="AG133" s="215" t="s">
        <v>176</v>
      </c>
      <c r="AH133" s="215">
        <v>0</v>
      </c>
      <c r="AI133" s="215"/>
      <c r="AJ133" s="215"/>
      <c r="AK133" s="215"/>
      <c r="AL133" s="215"/>
      <c r="AM133" s="215"/>
      <c r="AN133" s="215"/>
      <c r="AO133" s="215"/>
      <c r="AP133" s="215"/>
      <c r="AQ133" s="215"/>
      <c r="AR133" s="215"/>
      <c r="AS133" s="215"/>
      <c r="AT133" s="215"/>
      <c r="AU133" s="215"/>
      <c r="AV133" s="215"/>
      <c r="AW133" s="215"/>
      <c r="AX133" s="215"/>
      <c r="AY133" s="215"/>
      <c r="AZ133" s="215"/>
      <c r="BA133" s="215"/>
      <c r="BB133" s="215"/>
      <c r="BC133" s="215"/>
      <c r="BD133" s="215"/>
      <c r="BE133" s="215"/>
      <c r="BF133" s="215"/>
      <c r="BG133" s="215"/>
      <c r="BH133" s="215"/>
    </row>
    <row r="134" spans="1:60" outlineLevel="1" x14ac:dyDescent="0.2">
      <c r="A134" s="237">
        <v>52</v>
      </c>
      <c r="B134" s="238" t="s">
        <v>381</v>
      </c>
      <c r="C134" s="249" t="s">
        <v>382</v>
      </c>
      <c r="D134" s="239" t="s">
        <v>268</v>
      </c>
      <c r="E134" s="240">
        <v>5.13</v>
      </c>
      <c r="F134" s="241"/>
      <c r="G134" s="242">
        <f>ROUND(E134*F134,2)</f>
        <v>0</v>
      </c>
      <c r="H134" s="241"/>
      <c r="I134" s="242">
        <f>ROUND(E134*H134,2)</f>
        <v>0</v>
      </c>
      <c r="J134" s="241"/>
      <c r="K134" s="242">
        <f>ROUND(E134*J134,2)</f>
        <v>0</v>
      </c>
      <c r="L134" s="242">
        <v>21</v>
      </c>
      <c r="M134" s="242">
        <f>G134*(1+L134/100)</f>
        <v>0</v>
      </c>
      <c r="N134" s="242">
        <v>6.7000000000000002E-4</v>
      </c>
      <c r="O134" s="242">
        <f>ROUND(E134*N134,2)</f>
        <v>0</v>
      </c>
      <c r="P134" s="242">
        <v>0.26100000000000001</v>
      </c>
      <c r="Q134" s="242">
        <f>ROUND(E134*P134,2)</f>
        <v>1.34</v>
      </c>
      <c r="R134" s="242"/>
      <c r="S134" s="242" t="s">
        <v>378</v>
      </c>
      <c r="T134" s="243" t="s">
        <v>168</v>
      </c>
      <c r="U134" s="224">
        <v>0.25800000000000001</v>
      </c>
      <c r="V134" s="224">
        <f>ROUND(E134*U134,2)</f>
        <v>1.32</v>
      </c>
      <c r="W134" s="224"/>
      <c r="X134" s="224" t="s">
        <v>190</v>
      </c>
      <c r="Y134" s="215"/>
      <c r="Z134" s="215"/>
      <c r="AA134" s="215"/>
      <c r="AB134" s="215"/>
      <c r="AC134" s="215"/>
      <c r="AD134" s="215"/>
      <c r="AE134" s="215"/>
      <c r="AF134" s="215"/>
      <c r="AG134" s="215" t="s">
        <v>191</v>
      </c>
      <c r="AH134" s="215"/>
      <c r="AI134" s="215"/>
      <c r="AJ134" s="215"/>
      <c r="AK134" s="215"/>
      <c r="AL134" s="215"/>
      <c r="AM134" s="215"/>
      <c r="AN134" s="215"/>
      <c r="AO134" s="215"/>
      <c r="AP134" s="215"/>
      <c r="AQ134" s="215"/>
      <c r="AR134" s="215"/>
      <c r="AS134" s="215"/>
      <c r="AT134" s="215"/>
      <c r="AU134" s="215"/>
      <c r="AV134" s="215"/>
      <c r="AW134" s="215"/>
      <c r="AX134" s="215"/>
      <c r="AY134" s="215"/>
      <c r="AZ134" s="215"/>
      <c r="BA134" s="215"/>
      <c r="BB134" s="215"/>
      <c r="BC134" s="215"/>
      <c r="BD134" s="215"/>
      <c r="BE134" s="215"/>
      <c r="BF134" s="215"/>
      <c r="BG134" s="215"/>
      <c r="BH134" s="215"/>
    </row>
    <row r="135" spans="1:60" outlineLevel="1" x14ac:dyDescent="0.2">
      <c r="A135" s="222"/>
      <c r="B135" s="223"/>
      <c r="C135" s="253" t="s">
        <v>383</v>
      </c>
      <c r="D135" s="228"/>
      <c r="E135" s="229">
        <v>5.13</v>
      </c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15"/>
      <c r="Z135" s="215"/>
      <c r="AA135" s="215"/>
      <c r="AB135" s="215"/>
      <c r="AC135" s="215"/>
      <c r="AD135" s="215"/>
      <c r="AE135" s="215"/>
      <c r="AF135" s="215"/>
      <c r="AG135" s="215" t="s">
        <v>176</v>
      </c>
      <c r="AH135" s="215">
        <v>0</v>
      </c>
      <c r="AI135" s="215"/>
      <c r="AJ135" s="215"/>
      <c r="AK135" s="215"/>
      <c r="AL135" s="215"/>
      <c r="AM135" s="215"/>
      <c r="AN135" s="215"/>
      <c r="AO135" s="215"/>
      <c r="AP135" s="215"/>
      <c r="AQ135" s="215"/>
      <c r="AR135" s="215"/>
      <c r="AS135" s="215"/>
      <c r="AT135" s="215"/>
      <c r="AU135" s="215"/>
      <c r="AV135" s="215"/>
      <c r="AW135" s="215"/>
      <c r="AX135" s="215"/>
      <c r="AY135" s="215"/>
      <c r="AZ135" s="215"/>
      <c r="BA135" s="215"/>
      <c r="BB135" s="215"/>
      <c r="BC135" s="215"/>
      <c r="BD135" s="215"/>
      <c r="BE135" s="215"/>
      <c r="BF135" s="215"/>
      <c r="BG135" s="215"/>
      <c r="BH135" s="215"/>
    </row>
    <row r="136" spans="1:60" outlineLevel="1" x14ac:dyDescent="0.2">
      <c r="A136" s="237">
        <v>53</v>
      </c>
      <c r="B136" s="238" t="s">
        <v>384</v>
      </c>
      <c r="C136" s="249" t="s">
        <v>385</v>
      </c>
      <c r="D136" s="239" t="s">
        <v>224</v>
      </c>
      <c r="E136" s="240">
        <v>0.192</v>
      </c>
      <c r="F136" s="241"/>
      <c r="G136" s="242">
        <f>ROUND(E136*F136,2)</f>
        <v>0</v>
      </c>
      <c r="H136" s="241"/>
      <c r="I136" s="242">
        <f>ROUND(E136*H136,2)</f>
        <v>0</v>
      </c>
      <c r="J136" s="241"/>
      <c r="K136" s="242">
        <f>ROUND(E136*J136,2)</f>
        <v>0</v>
      </c>
      <c r="L136" s="242">
        <v>21</v>
      </c>
      <c r="M136" s="242">
        <f>G136*(1+L136/100)</f>
        <v>0</v>
      </c>
      <c r="N136" s="242">
        <v>1.47E-3</v>
      </c>
      <c r="O136" s="242">
        <f>ROUND(E136*N136,2)</f>
        <v>0</v>
      </c>
      <c r="P136" s="242">
        <v>2.4</v>
      </c>
      <c r="Q136" s="242">
        <f>ROUND(E136*P136,2)</f>
        <v>0.46</v>
      </c>
      <c r="R136" s="242"/>
      <c r="S136" s="242" t="s">
        <v>167</v>
      </c>
      <c r="T136" s="243" t="s">
        <v>168</v>
      </c>
      <c r="U136" s="224">
        <v>8.5</v>
      </c>
      <c r="V136" s="224">
        <f>ROUND(E136*U136,2)</f>
        <v>1.63</v>
      </c>
      <c r="W136" s="224"/>
      <c r="X136" s="224" t="s">
        <v>190</v>
      </c>
      <c r="Y136" s="215"/>
      <c r="Z136" s="215"/>
      <c r="AA136" s="215"/>
      <c r="AB136" s="215"/>
      <c r="AC136" s="215"/>
      <c r="AD136" s="215"/>
      <c r="AE136" s="215"/>
      <c r="AF136" s="215"/>
      <c r="AG136" s="215" t="s">
        <v>191</v>
      </c>
      <c r="AH136" s="215"/>
      <c r="AI136" s="215"/>
      <c r="AJ136" s="215"/>
      <c r="AK136" s="215"/>
      <c r="AL136" s="215"/>
      <c r="AM136" s="215"/>
      <c r="AN136" s="215"/>
      <c r="AO136" s="215"/>
      <c r="AP136" s="215"/>
      <c r="AQ136" s="215"/>
      <c r="AR136" s="215"/>
      <c r="AS136" s="215"/>
      <c r="AT136" s="215"/>
      <c r="AU136" s="215"/>
      <c r="AV136" s="215"/>
      <c r="AW136" s="215"/>
      <c r="AX136" s="215"/>
      <c r="AY136" s="215"/>
      <c r="AZ136" s="215"/>
      <c r="BA136" s="215"/>
      <c r="BB136" s="215"/>
      <c r="BC136" s="215"/>
      <c r="BD136" s="215"/>
      <c r="BE136" s="215"/>
      <c r="BF136" s="215"/>
      <c r="BG136" s="215"/>
      <c r="BH136" s="215"/>
    </row>
    <row r="137" spans="1:60" outlineLevel="1" x14ac:dyDescent="0.2">
      <c r="A137" s="222"/>
      <c r="B137" s="223"/>
      <c r="C137" s="253" t="s">
        <v>386</v>
      </c>
      <c r="D137" s="228"/>
      <c r="E137" s="229">
        <v>0.19</v>
      </c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15"/>
      <c r="Z137" s="215"/>
      <c r="AA137" s="215"/>
      <c r="AB137" s="215"/>
      <c r="AC137" s="215"/>
      <c r="AD137" s="215"/>
      <c r="AE137" s="215"/>
      <c r="AF137" s="215"/>
      <c r="AG137" s="215" t="s">
        <v>176</v>
      </c>
      <c r="AH137" s="215">
        <v>0</v>
      </c>
      <c r="AI137" s="215"/>
      <c r="AJ137" s="215"/>
      <c r="AK137" s="215"/>
      <c r="AL137" s="215"/>
      <c r="AM137" s="215"/>
      <c r="AN137" s="215"/>
      <c r="AO137" s="215"/>
      <c r="AP137" s="215"/>
      <c r="AQ137" s="215"/>
      <c r="AR137" s="215"/>
      <c r="AS137" s="215"/>
      <c r="AT137" s="215"/>
      <c r="AU137" s="215"/>
      <c r="AV137" s="215"/>
      <c r="AW137" s="215"/>
      <c r="AX137" s="215"/>
      <c r="AY137" s="215"/>
      <c r="AZ137" s="215"/>
      <c r="BA137" s="215"/>
      <c r="BB137" s="215"/>
      <c r="BC137" s="215"/>
      <c r="BD137" s="215"/>
      <c r="BE137" s="215"/>
      <c r="BF137" s="215"/>
      <c r="BG137" s="215"/>
      <c r="BH137" s="215"/>
    </row>
    <row r="138" spans="1:60" outlineLevel="1" x14ac:dyDescent="0.2">
      <c r="A138" s="237">
        <v>54</v>
      </c>
      <c r="B138" s="238" t="s">
        <v>387</v>
      </c>
      <c r="C138" s="249" t="s">
        <v>388</v>
      </c>
      <c r="D138" s="239" t="s">
        <v>255</v>
      </c>
      <c r="E138" s="240">
        <v>8.0100000000000005E-2</v>
      </c>
      <c r="F138" s="241"/>
      <c r="G138" s="242">
        <f>ROUND(E138*F138,2)</f>
        <v>0</v>
      </c>
      <c r="H138" s="241"/>
      <c r="I138" s="242">
        <f>ROUND(E138*H138,2)</f>
        <v>0</v>
      </c>
      <c r="J138" s="241"/>
      <c r="K138" s="242">
        <f>ROUND(E138*J138,2)</f>
        <v>0</v>
      </c>
      <c r="L138" s="242">
        <v>21</v>
      </c>
      <c r="M138" s="242">
        <f>G138*(1+L138/100)</f>
        <v>0</v>
      </c>
      <c r="N138" s="242">
        <v>3.746E-2</v>
      </c>
      <c r="O138" s="242">
        <f>ROUND(E138*N138,2)</f>
        <v>0</v>
      </c>
      <c r="P138" s="242">
        <v>1.258</v>
      </c>
      <c r="Q138" s="242">
        <f>ROUND(E138*P138,2)</f>
        <v>0.1</v>
      </c>
      <c r="R138" s="242"/>
      <c r="S138" s="242" t="s">
        <v>167</v>
      </c>
      <c r="T138" s="243" t="s">
        <v>168</v>
      </c>
      <c r="U138" s="224">
        <v>19.8</v>
      </c>
      <c r="V138" s="224">
        <f>ROUND(E138*U138,2)</f>
        <v>1.59</v>
      </c>
      <c r="W138" s="224"/>
      <c r="X138" s="224" t="s">
        <v>190</v>
      </c>
      <c r="Y138" s="215"/>
      <c r="Z138" s="215"/>
      <c r="AA138" s="215"/>
      <c r="AB138" s="215"/>
      <c r="AC138" s="215"/>
      <c r="AD138" s="215"/>
      <c r="AE138" s="215"/>
      <c r="AF138" s="215"/>
      <c r="AG138" s="215" t="s">
        <v>191</v>
      </c>
      <c r="AH138" s="215"/>
      <c r="AI138" s="215"/>
      <c r="AJ138" s="215"/>
      <c r="AK138" s="215"/>
      <c r="AL138" s="215"/>
      <c r="AM138" s="215"/>
      <c r="AN138" s="215"/>
      <c r="AO138" s="215"/>
      <c r="AP138" s="215"/>
      <c r="AQ138" s="215"/>
      <c r="AR138" s="215"/>
      <c r="AS138" s="215"/>
      <c r="AT138" s="215"/>
      <c r="AU138" s="215"/>
      <c r="AV138" s="215"/>
      <c r="AW138" s="215"/>
      <c r="AX138" s="215"/>
      <c r="AY138" s="215"/>
      <c r="AZ138" s="215"/>
      <c r="BA138" s="215"/>
      <c r="BB138" s="215"/>
      <c r="BC138" s="215"/>
      <c r="BD138" s="215"/>
      <c r="BE138" s="215"/>
      <c r="BF138" s="215"/>
      <c r="BG138" s="215"/>
      <c r="BH138" s="215"/>
    </row>
    <row r="139" spans="1:60" outlineLevel="1" x14ac:dyDescent="0.2">
      <c r="A139" s="222"/>
      <c r="B139" s="223"/>
      <c r="C139" s="250" t="s">
        <v>389</v>
      </c>
      <c r="D139" s="245"/>
      <c r="E139" s="245"/>
      <c r="F139" s="245"/>
      <c r="G139" s="245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15"/>
      <c r="Z139" s="215"/>
      <c r="AA139" s="215"/>
      <c r="AB139" s="215"/>
      <c r="AC139" s="215"/>
      <c r="AD139" s="215"/>
      <c r="AE139" s="215"/>
      <c r="AF139" s="215"/>
      <c r="AG139" s="215" t="s">
        <v>172</v>
      </c>
      <c r="AH139" s="215"/>
      <c r="AI139" s="215"/>
      <c r="AJ139" s="215"/>
      <c r="AK139" s="215"/>
      <c r="AL139" s="215"/>
      <c r="AM139" s="215"/>
      <c r="AN139" s="215"/>
      <c r="AO139" s="215"/>
      <c r="AP139" s="215"/>
      <c r="AQ139" s="215"/>
      <c r="AR139" s="215"/>
      <c r="AS139" s="215"/>
      <c r="AT139" s="215"/>
      <c r="AU139" s="215"/>
      <c r="AV139" s="215"/>
      <c r="AW139" s="215"/>
      <c r="AX139" s="215"/>
      <c r="AY139" s="215"/>
      <c r="AZ139" s="215"/>
      <c r="BA139" s="215"/>
      <c r="BB139" s="215"/>
      <c r="BC139" s="215"/>
      <c r="BD139" s="215"/>
      <c r="BE139" s="215"/>
      <c r="BF139" s="215"/>
      <c r="BG139" s="215"/>
      <c r="BH139" s="215"/>
    </row>
    <row r="140" spans="1:60" outlineLevel="1" x14ac:dyDescent="0.2">
      <c r="A140" s="222"/>
      <c r="B140" s="223"/>
      <c r="C140" s="253" t="s">
        <v>390</v>
      </c>
      <c r="D140" s="228"/>
      <c r="E140" s="229">
        <v>0.08</v>
      </c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15"/>
      <c r="Z140" s="215"/>
      <c r="AA140" s="215"/>
      <c r="AB140" s="215"/>
      <c r="AC140" s="215"/>
      <c r="AD140" s="215"/>
      <c r="AE140" s="215"/>
      <c r="AF140" s="215"/>
      <c r="AG140" s="215" t="s">
        <v>176</v>
      </c>
      <c r="AH140" s="215">
        <v>0</v>
      </c>
      <c r="AI140" s="215"/>
      <c r="AJ140" s="215"/>
      <c r="AK140" s="215"/>
      <c r="AL140" s="215"/>
      <c r="AM140" s="215"/>
      <c r="AN140" s="215"/>
      <c r="AO140" s="215"/>
      <c r="AP140" s="215"/>
      <c r="AQ140" s="215"/>
      <c r="AR140" s="215"/>
      <c r="AS140" s="215"/>
      <c r="AT140" s="215"/>
      <c r="AU140" s="215"/>
      <c r="AV140" s="215"/>
      <c r="AW140" s="215"/>
      <c r="AX140" s="215"/>
      <c r="AY140" s="215"/>
      <c r="AZ140" s="215"/>
      <c r="BA140" s="215"/>
      <c r="BB140" s="215"/>
      <c r="BC140" s="215"/>
      <c r="BD140" s="215"/>
      <c r="BE140" s="215"/>
      <c r="BF140" s="215"/>
      <c r="BG140" s="215"/>
      <c r="BH140" s="215"/>
    </row>
    <row r="141" spans="1:60" outlineLevel="1" x14ac:dyDescent="0.2">
      <c r="A141" s="237">
        <v>55</v>
      </c>
      <c r="B141" s="238" t="s">
        <v>391</v>
      </c>
      <c r="C141" s="249" t="s">
        <v>392</v>
      </c>
      <c r="D141" s="239" t="s">
        <v>224</v>
      </c>
      <c r="E141" s="240">
        <v>8.5760000000000005</v>
      </c>
      <c r="F141" s="241"/>
      <c r="G141" s="242">
        <f>ROUND(E141*F141,2)</f>
        <v>0</v>
      </c>
      <c r="H141" s="241"/>
      <c r="I141" s="242">
        <f>ROUND(E141*H141,2)</f>
        <v>0</v>
      </c>
      <c r="J141" s="241"/>
      <c r="K141" s="242">
        <f>ROUND(E141*J141,2)</f>
        <v>0</v>
      </c>
      <c r="L141" s="242">
        <v>21</v>
      </c>
      <c r="M141" s="242">
        <f>G141*(1+L141/100)</f>
        <v>0</v>
      </c>
      <c r="N141" s="242">
        <v>0</v>
      </c>
      <c r="O141" s="242">
        <f>ROUND(E141*N141,2)</f>
        <v>0</v>
      </c>
      <c r="P141" s="242">
        <v>2.2000000000000002</v>
      </c>
      <c r="Q141" s="242">
        <f>ROUND(E141*P141,2)</f>
        <v>18.87</v>
      </c>
      <c r="R141" s="242"/>
      <c r="S141" s="242" t="s">
        <v>167</v>
      </c>
      <c r="T141" s="243" t="s">
        <v>168</v>
      </c>
      <c r="U141" s="224">
        <v>4.6550000000000002</v>
      </c>
      <c r="V141" s="224">
        <f>ROUND(E141*U141,2)</f>
        <v>39.92</v>
      </c>
      <c r="W141" s="224"/>
      <c r="X141" s="224" t="s">
        <v>190</v>
      </c>
      <c r="Y141" s="215"/>
      <c r="Z141" s="215"/>
      <c r="AA141" s="215"/>
      <c r="AB141" s="215"/>
      <c r="AC141" s="215"/>
      <c r="AD141" s="215"/>
      <c r="AE141" s="215"/>
      <c r="AF141" s="215"/>
      <c r="AG141" s="215" t="s">
        <v>191</v>
      </c>
      <c r="AH141" s="215"/>
      <c r="AI141" s="215"/>
      <c r="AJ141" s="215"/>
      <c r="AK141" s="215"/>
      <c r="AL141" s="215"/>
      <c r="AM141" s="215"/>
      <c r="AN141" s="215"/>
      <c r="AO141" s="215"/>
      <c r="AP141" s="215"/>
      <c r="AQ141" s="215"/>
      <c r="AR141" s="215"/>
      <c r="AS141" s="215"/>
      <c r="AT141" s="215"/>
      <c r="AU141" s="215"/>
      <c r="AV141" s="215"/>
      <c r="AW141" s="215"/>
      <c r="AX141" s="215"/>
      <c r="AY141" s="215"/>
      <c r="AZ141" s="215"/>
      <c r="BA141" s="215"/>
      <c r="BB141" s="215"/>
      <c r="BC141" s="215"/>
      <c r="BD141" s="215"/>
      <c r="BE141" s="215"/>
      <c r="BF141" s="215"/>
      <c r="BG141" s="215"/>
      <c r="BH141" s="215"/>
    </row>
    <row r="142" spans="1:60" outlineLevel="1" x14ac:dyDescent="0.2">
      <c r="A142" s="222"/>
      <c r="B142" s="223"/>
      <c r="C142" s="250" t="s">
        <v>393</v>
      </c>
      <c r="D142" s="245"/>
      <c r="E142" s="245"/>
      <c r="F142" s="245"/>
      <c r="G142" s="245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15"/>
      <c r="Z142" s="215"/>
      <c r="AA142" s="215"/>
      <c r="AB142" s="215"/>
      <c r="AC142" s="215"/>
      <c r="AD142" s="215"/>
      <c r="AE142" s="215"/>
      <c r="AF142" s="215"/>
      <c r="AG142" s="215" t="s">
        <v>172</v>
      </c>
      <c r="AH142" s="215"/>
      <c r="AI142" s="215"/>
      <c r="AJ142" s="215"/>
      <c r="AK142" s="215"/>
      <c r="AL142" s="215"/>
      <c r="AM142" s="215"/>
      <c r="AN142" s="215"/>
      <c r="AO142" s="215"/>
      <c r="AP142" s="215"/>
      <c r="AQ142" s="215"/>
      <c r="AR142" s="215"/>
      <c r="AS142" s="215"/>
      <c r="AT142" s="215"/>
      <c r="AU142" s="215"/>
      <c r="AV142" s="215"/>
      <c r="AW142" s="215"/>
      <c r="AX142" s="215"/>
      <c r="AY142" s="215"/>
      <c r="AZ142" s="215"/>
      <c r="BA142" s="215"/>
      <c r="BB142" s="215"/>
      <c r="BC142" s="215"/>
      <c r="BD142" s="215"/>
      <c r="BE142" s="215"/>
      <c r="BF142" s="215"/>
      <c r="BG142" s="215"/>
      <c r="BH142" s="215"/>
    </row>
    <row r="143" spans="1:60" outlineLevel="1" x14ac:dyDescent="0.2">
      <c r="A143" s="222"/>
      <c r="B143" s="223"/>
      <c r="C143" s="253" t="s">
        <v>394</v>
      </c>
      <c r="D143" s="228"/>
      <c r="E143" s="229">
        <v>4.1399999999999997</v>
      </c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15"/>
      <c r="Z143" s="215"/>
      <c r="AA143" s="215"/>
      <c r="AB143" s="215"/>
      <c r="AC143" s="215"/>
      <c r="AD143" s="215"/>
      <c r="AE143" s="215"/>
      <c r="AF143" s="215"/>
      <c r="AG143" s="215" t="s">
        <v>176</v>
      </c>
      <c r="AH143" s="215">
        <v>0</v>
      </c>
      <c r="AI143" s="215"/>
      <c r="AJ143" s="215"/>
      <c r="AK143" s="215"/>
      <c r="AL143" s="215"/>
      <c r="AM143" s="215"/>
      <c r="AN143" s="215"/>
      <c r="AO143" s="215"/>
      <c r="AP143" s="215"/>
      <c r="AQ143" s="215"/>
      <c r="AR143" s="215"/>
      <c r="AS143" s="215"/>
      <c r="AT143" s="215"/>
      <c r="AU143" s="215"/>
      <c r="AV143" s="215"/>
      <c r="AW143" s="215"/>
      <c r="AX143" s="215"/>
      <c r="AY143" s="215"/>
      <c r="AZ143" s="215"/>
      <c r="BA143" s="215"/>
      <c r="BB143" s="215"/>
      <c r="BC143" s="215"/>
      <c r="BD143" s="215"/>
      <c r="BE143" s="215"/>
      <c r="BF143" s="215"/>
      <c r="BG143" s="215"/>
      <c r="BH143" s="215"/>
    </row>
    <row r="144" spans="1:60" outlineLevel="1" x14ac:dyDescent="0.2">
      <c r="A144" s="222"/>
      <c r="B144" s="223"/>
      <c r="C144" s="253" t="s">
        <v>351</v>
      </c>
      <c r="D144" s="228"/>
      <c r="E144" s="229">
        <v>4.43</v>
      </c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15"/>
      <c r="Z144" s="215"/>
      <c r="AA144" s="215"/>
      <c r="AB144" s="215"/>
      <c r="AC144" s="215"/>
      <c r="AD144" s="215"/>
      <c r="AE144" s="215"/>
      <c r="AF144" s="215"/>
      <c r="AG144" s="215" t="s">
        <v>176</v>
      </c>
      <c r="AH144" s="215">
        <v>0</v>
      </c>
      <c r="AI144" s="215"/>
      <c r="AJ144" s="215"/>
      <c r="AK144" s="215"/>
      <c r="AL144" s="215"/>
      <c r="AM144" s="215"/>
      <c r="AN144" s="215"/>
      <c r="AO144" s="215"/>
      <c r="AP144" s="215"/>
      <c r="AQ144" s="215"/>
      <c r="AR144" s="215"/>
      <c r="AS144" s="215"/>
      <c r="AT144" s="215"/>
      <c r="AU144" s="215"/>
      <c r="AV144" s="215"/>
      <c r="AW144" s="215"/>
      <c r="AX144" s="215"/>
      <c r="AY144" s="215"/>
      <c r="AZ144" s="215"/>
      <c r="BA144" s="215"/>
      <c r="BB144" s="215"/>
      <c r="BC144" s="215"/>
      <c r="BD144" s="215"/>
      <c r="BE144" s="215"/>
      <c r="BF144" s="215"/>
      <c r="BG144" s="215"/>
      <c r="BH144" s="215"/>
    </row>
    <row r="145" spans="1:60" outlineLevel="1" x14ac:dyDescent="0.2">
      <c r="A145" s="237">
        <v>56</v>
      </c>
      <c r="B145" s="238" t="s">
        <v>395</v>
      </c>
      <c r="C145" s="249" t="s">
        <v>396</v>
      </c>
      <c r="D145" s="239" t="s">
        <v>224</v>
      </c>
      <c r="E145" s="240">
        <v>4.1420000000000003</v>
      </c>
      <c r="F145" s="241"/>
      <c r="G145" s="242">
        <f>ROUND(E145*F145,2)</f>
        <v>0</v>
      </c>
      <c r="H145" s="241"/>
      <c r="I145" s="242">
        <f>ROUND(E145*H145,2)</f>
        <v>0</v>
      </c>
      <c r="J145" s="241"/>
      <c r="K145" s="242">
        <f>ROUND(E145*J145,2)</f>
        <v>0</v>
      </c>
      <c r="L145" s="242">
        <v>21</v>
      </c>
      <c r="M145" s="242">
        <f>G145*(1+L145/100)</f>
        <v>0</v>
      </c>
      <c r="N145" s="242">
        <v>0</v>
      </c>
      <c r="O145" s="242">
        <f>ROUND(E145*N145,2)</f>
        <v>0</v>
      </c>
      <c r="P145" s="242">
        <v>0</v>
      </c>
      <c r="Q145" s="242">
        <f>ROUND(E145*P145,2)</f>
        <v>0</v>
      </c>
      <c r="R145" s="242"/>
      <c r="S145" s="242" t="s">
        <v>167</v>
      </c>
      <c r="T145" s="243" t="s">
        <v>168</v>
      </c>
      <c r="U145" s="224">
        <v>4.8280000000000003</v>
      </c>
      <c r="V145" s="224">
        <f>ROUND(E145*U145,2)</f>
        <v>20</v>
      </c>
      <c r="W145" s="224"/>
      <c r="X145" s="224" t="s">
        <v>190</v>
      </c>
      <c r="Y145" s="215"/>
      <c r="Z145" s="215"/>
      <c r="AA145" s="215"/>
      <c r="AB145" s="215"/>
      <c r="AC145" s="215"/>
      <c r="AD145" s="215"/>
      <c r="AE145" s="215"/>
      <c r="AF145" s="215"/>
      <c r="AG145" s="215" t="s">
        <v>191</v>
      </c>
      <c r="AH145" s="215"/>
      <c r="AI145" s="215"/>
      <c r="AJ145" s="215"/>
      <c r="AK145" s="215"/>
      <c r="AL145" s="215"/>
      <c r="AM145" s="215"/>
      <c r="AN145" s="215"/>
      <c r="AO145" s="215"/>
      <c r="AP145" s="215"/>
      <c r="AQ145" s="215"/>
      <c r="AR145" s="215"/>
      <c r="AS145" s="215"/>
      <c r="AT145" s="215"/>
      <c r="AU145" s="215"/>
      <c r="AV145" s="215"/>
      <c r="AW145" s="215"/>
      <c r="AX145" s="215"/>
      <c r="AY145" s="215"/>
      <c r="AZ145" s="215"/>
      <c r="BA145" s="215"/>
      <c r="BB145" s="215"/>
      <c r="BC145" s="215"/>
      <c r="BD145" s="215"/>
      <c r="BE145" s="215"/>
      <c r="BF145" s="215"/>
      <c r="BG145" s="215"/>
      <c r="BH145" s="215"/>
    </row>
    <row r="146" spans="1:60" outlineLevel="1" x14ac:dyDescent="0.2">
      <c r="A146" s="222"/>
      <c r="B146" s="223"/>
      <c r="C146" s="253" t="s">
        <v>394</v>
      </c>
      <c r="D146" s="228"/>
      <c r="E146" s="229">
        <v>4.1399999999999997</v>
      </c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15"/>
      <c r="Z146" s="215"/>
      <c r="AA146" s="215"/>
      <c r="AB146" s="215"/>
      <c r="AC146" s="215"/>
      <c r="AD146" s="215"/>
      <c r="AE146" s="215"/>
      <c r="AF146" s="215"/>
      <c r="AG146" s="215" t="s">
        <v>176</v>
      </c>
      <c r="AH146" s="215">
        <v>0</v>
      </c>
      <c r="AI146" s="215"/>
      <c r="AJ146" s="215"/>
      <c r="AK146" s="215"/>
      <c r="AL146" s="215"/>
      <c r="AM146" s="215"/>
      <c r="AN146" s="215"/>
      <c r="AO146" s="215"/>
      <c r="AP146" s="215"/>
      <c r="AQ146" s="215"/>
      <c r="AR146" s="215"/>
      <c r="AS146" s="215"/>
      <c r="AT146" s="215"/>
      <c r="AU146" s="215"/>
      <c r="AV146" s="215"/>
      <c r="AW146" s="215"/>
      <c r="AX146" s="215"/>
      <c r="AY146" s="215"/>
      <c r="AZ146" s="215"/>
      <c r="BA146" s="215"/>
      <c r="BB146" s="215"/>
      <c r="BC146" s="215"/>
      <c r="BD146" s="215"/>
      <c r="BE146" s="215"/>
      <c r="BF146" s="215"/>
      <c r="BG146" s="215"/>
      <c r="BH146" s="215"/>
    </row>
    <row r="147" spans="1:60" outlineLevel="1" x14ac:dyDescent="0.2">
      <c r="A147" s="257">
        <v>57</v>
      </c>
      <c r="B147" s="258" t="s">
        <v>397</v>
      </c>
      <c r="C147" s="264" t="s">
        <v>398</v>
      </c>
      <c r="D147" s="259" t="s">
        <v>326</v>
      </c>
      <c r="E147" s="260">
        <v>29.17</v>
      </c>
      <c r="F147" s="261"/>
      <c r="G147" s="262">
        <f>ROUND(E147*F147,2)</f>
        <v>0</v>
      </c>
      <c r="H147" s="261"/>
      <c r="I147" s="262">
        <f>ROUND(E147*H147,2)</f>
        <v>0</v>
      </c>
      <c r="J147" s="261"/>
      <c r="K147" s="262">
        <f>ROUND(E147*J147,2)</f>
        <v>0</v>
      </c>
      <c r="L147" s="262">
        <v>21</v>
      </c>
      <c r="M147" s="262">
        <f>G147*(1+L147/100)</f>
        <v>0</v>
      </c>
      <c r="N147" s="262">
        <v>0</v>
      </c>
      <c r="O147" s="262">
        <f>ROUND(E147*N147,2)</f>
        <v>0</v>
      </c>
      <c r="P147" s="262">
        <v>8.9999999999999993E-3</v>
      </c>
      <c r="Q147" s="262">
        <f>ROUND(E147*P147,2)</f>
        <v>0.26</v>
      </c>
      <c r="R147" s="262"/>
      <c r="S147" s="262" t="s">
        <v>189</v>
      </c>
      <c r="T147" s="263" t="s">
        <v>168</v>
      </c>
      <c r="U147" s="224">
        <v>0</v>
      </c>
      <c r="V147" s="224">
        <f>ROUND(E147*U147,2)</f>
        <v>0</v>
      </c>
      <c r="W147" s="224"/>
      <c r="X147" s="224" t="s">
        <v>190</v>
      </c>
      <c r="Y147" s="215"/>
      <c r="Z147" s="215"/>
      <c r="AA147" s="215"/>
      <c r="AB147" s="215"/>
      <c r="AC147" s="215"/>
      <c r="AD147" s="215"/>
      <c r="AE147" s="215"/>
      <c r="AF147" s="215"/>
      <c r="AG147" s="215" t="s">
        <v>191</v>
      </c>
      <c r="AH147" s="215"/>
      <c r="AI147" s="215"/>
      <c r="AJ147" s="215"/>
      <c r="AK147" s="215"/>
      <c r="AL147" s="215"/>
      <c r="AM147" s="215"/>
      <c r="AN147" s="215"/>
      <c r="AO147" s="215"/>
      <c r="AP147" s="215"/>
      <c r="AQ147" s="215"/>
      <c r="AR147" s="215"/>
      <c r="AS147" s="215"/>
      <c r="AT147" s="215"/>
      <c r="AU147" s="215"/>
      <c r="AV147" s="215"/>
      <c r="AW147" s="215"/>
      <c r="AX147" s="215"/>
      <c r="AY147" s="215"/>
      <c r="AZ147" s="215"/>
      <c r="BA147" s="215"/>
      <c r="BB147" s="215"/>
      <c r="BC147" s="215"/>
      <c r="BD147" s="215"/>
      <c r="BE147" s="215"/>
      <c r="BF147" s="215"/>
      <c r="BG147" s="215"/>
      <c r="BH147" s="215"/>
    </row>
    <row r="148" spans="1:60" outlineLevel="1" x14ac:dyDescent="0.2">
      <c r="A148" s="237">
        <v>58</v>
      </c>
      <c r="B148" s="238" t="s">
        <v>399</v>
      </c>
      <c r="C148" s="249" t="s">
        <v>400</v>
      </c>
      <c r="D148" s="239" t="s">
        <v>268</v>
      </c>
      <c r="E148" s="240">
        <v>64.650000000000006</v>
      </c>
      <c r="F148" s="241"/>
      <c r="G148" s="242">
        <f>ROUND(E148*F148,2)</f>
        <v>0</v>
      </c>
      <c r="H148" s="241"/>
      <c r="I148" s="242">
        <f>ROUND(E148*H148,2)</f>
        <v>0</v>
      </c>
      <c r="J148" s="241"/>
      <c r="K148" s="242">
        <f>ROUND(E148*J148,2)</f>
        <v>0</v>
      </c>
      <c r="L148" s="242">
        <v>21</v>
      </c>
      <c r="M148" s="242">
        <f>G148*(1+L148/100)</f>
        <v>0</v>
      </c>
      <c r="N148" s="242">
        <v>0</v>
      </c>
      <c r="O148" s="242">
        <f>ROUND(E148*N148,2)</f>
        <v>0</v>
      </c>
      <c r="P148" s="242">
        <v>0.02</v>
      </c>
      <c r="Q148" s="242">
        <f>ROUND(E148*P148,2)</f>
        <v>1.29</v>
      </c>
      <c r="R148" s="242"/>
      <c r="S148" s="242" t="s">
        <v>167</v>
      </c>
      <c r="T148" s="243" t="s">
        <v>168</v>
      </c>
      <c r="U148" s="224">
        <v>0.14699999999999999</v>
      </c>
      <c r="V148" s="224">
        <f>ROUND(E148*U148,2)</f>
        <v>9.5</v>
      </c>
      <c r="W148" s="224"/>
      <c r="X148" s="224" t="s">
        <v>190</v>
      </c>
      <c r="Y148" s="215"/>
      <c r="Z148" s="215"/>
      <c r="AA148" s="215"/>
      <c r="AB148" s="215"/>
      <c r="AC148" s="215"/>
      <c r="AD148" s="215"/>
      <c r="AE148" s="215"/>
      <c r="AF148" s="215"/>
      <c r="AG148" s="215" t="s">
        <v>191</v>
      </c>
      <c r="AH148" s="215"/>
      <c r="AI148" s="215"/>
      <c r="AJ148" s="215"/>
      <c r="AK148" s="215"/>
      <c r="AL148" s="215"/>
      <c r="AM148" s="215"/>
      <c r="AN148" s="215"/>
      <c r="AO148" s="215"/>
      <c r="AP148" s="215"/>
      <c r="AQ148" s="215"/>
      <c r="AR148" s="215"/>
      <c r="AS148" s="215"/>
      <c r="AT148" s="215"/>
      <c r="AU148" s="215"/>
      <c r="AV148" s="215"/>
      <c r="AW148" s="215"/>
      <c r="AX148" s="215"/>
      <c r="AY148" s="215"/>
      <c r="AZ148" s="215"/>
      <c r="BA148" s="215"/>
      <c r="BB148" s="215"/>
      <c r="BC148" s="215"/>
      <c r="BD148" s="215"/>
      <c r="BE148" s="215"/>
      <c r="BF148" s="215"/>
      <c r="BG148" s="215"/>
      <c r="BH148" s="215"/>
    </row>
    <row r="149" spans="1:60" outlineLevel="1" x14ac:dyDescent="0.2">
      <c r="A149" s="222"/>
      <c r="B149" s="223"/>
      <c r="C149" s="253" t="s">
        <v>401</v>
      </c>
      <c r="D149" s="228"/>
      <c r="E149" s="229">
        <v>41.42</v>
      </c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15"/>
      <c r="Z149" s="215"/>
      <c r="AA149" s="215"/>
      <c r="AB149" s="215"/>
      <c r="AC149" s="215"/>
      <c r="AD149" s="215"/>
      <c r="AE149" s="215"/>
      <c r="AF149" s="215"/>
      <c r="AG149" s="215" t="s">
        <v>176</v>
      </c>
      <c r="AH149" s="215">
        <v>0</v>
      </c>
      <c r="AI149" s="215"/>
      <c r="AJ149" s="215"/>
      <c r="AK149" s="215"/>
      <c r="AL149" s="215"/>
      <c r="AM149" s="215"/>
      <c r="AN149" s="215"/>
      <c r="AO149" s="215"/>
      <c r="AP149" s="215"/>
      <c r="AQ149" s="215"/>
      <c r="AR149" s="215"/>
      <c r="AS149" s="215"/>
      <c r="AT149" s="215"/>
      <c r="AU149" s="215"/>
      <c r="AV149" s="215"/>
      <c r="AW149" s="215"/>
      <c r="AX149" s="215"/>
      <c r="AY149" s="215"/>
      <c r="AZ149" s="215"/>
      <c r="BA149" s="215"/>
      <c r="BB149" s="215"/>
      <c r="BC149" s="215"/>
      <c r="BD149" s="215"/>
      <c r="BE149" s="215"/>
      <c r="BF149" s="215"/>
      <c r="BG149" s="215"/>
      <c r="BH149" s="215"/>
    </row>
    <row r="150" spans="1:60" outlineLevel="1" x14ac:dyDescent="0.2">
      <c r="A150" s="222"/>
      <c r="B150" s="223"/>
      <c r="C150" s="253" t="s">
        <v>402</v>
      </c>
      <c r="D150" s="228"/>
      <c r="E150" s="229">
        <v>23.23</v>
      </c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15"/>
      <c r="Z150" s="215"/>
      <c r="AA150" s="215"/>
      <c r="AB150" s="215"/>
      <c r="AC150" s="215"/>
      <c r="AD150" s="215"/>
      <c r="AE150" s="215"/>
      <c r="AF150" s="215"/>
      <c r="AG150" s="215" t="s">
        <v>176</v>
      </c>
      <c r="AH150" s="215">
        <v>0</v>
      </c>
      <c r="AI150" s="215"/>
      <c r="AJ150" s="215"/>
      <c r="AK150" s="215"/>
      <c r="AL150" s="215"/>
      <c r="AM150" s="215"/>
      <c r="AN150" s="215"/>
      <c r="AO150" s="215"/>
      <c r="AP150" s="215"/>
      <c r="AQ150" s="215"/>
      <c r="AR150" s="215"/>
      <c r="AS150" s="215"/>
      <c r="AT150" s="215"/>
      <c r="AU150" s="215"/>
      <c r="AV150" s="215"/>
      <c r="AW150" s="215"/>
      <c r="AX150" s="215"/>
      <c r="AY150" s="215"/>
      <c r="AZ150" s="215"/>
      <c r="BA150" s="215"/>
      <c r="BB150" s="215"/>
      <c r="BC150" s="215"/>
      <c r="BD150" s="215"/>
      <c r="BE150" s="215"/>
      <c r="BF150" s="215"/>
      <c r="BG150" s="215"/>
      <c r="BH150" s="215"/>
    </row>
    <row r="151" spans="1:60" outlineLevel="1" x14ac:dyDescent="0.2">
      <c r="A151" s="237">
        <v>59</v>
      </c>
      <c r="B151" s="238" t="s">
        <v>403</v>
      </c>
      <c r="C151" s="249" t="s">
        <v>404</v>
      </c>
      <c r="D151" s="239" t="s">
        <v>268</v>
      </c>
      <c r="E151" s="240">
        <v>3.6</v>
      </c>
      <c r="F151" s="241"/>
      <c r="G151" s="242">
        <f>ROUND(E151*F151,2)</f>
        <v>0</v>
      </c>
      <c r="H151" s="241"/>
      <c r="I151" s="242">
        <f>ROUND(E151*H151,2)</f>
        <v>0</v>
      </c>
      <c r="J151" s="241"/>
      <c r="K151" s="242">
        <f>ROUND(E151*J151,2)</f>
        <v>0</v>
      </c>
      <c r="L151" s="242">
        <v>21</v>
      </c>
      <c r="M151" s="242">
        <f>G151*(1+L151/100)</f>
        <v>0</v>
      </c>
      <c r="N151" s="242">
        <v>3.4000000000000002E-4</v>
      </c>
      <c r="O151" s="242">
        <f>ROUND(E151*N151,2)</f>
        <v>0</v>
      </c>
      <c r="P151" s="242">
        <v>0.183</v>
      </c>
      <c r="Q151" s="242">
        <f>ROUND(E151*P151,2)</f>
        <v>0.66</v>
      </c>
      <c r="R151" s="242"/>
      <c r="S151" s="242" t="s">
        <v>167</v>
      </c>
      <c r="T151" s="243" t="s">
        <v>168</v>
      </c>
      <c r="U151" s="224">
        <v>0.5</v>
      </c>
      <c r="V151" s="224">
        <f>ROUND(E151*U151,2)</f>
        <v>1.8</v>
      </c>
      <c r="W151" s="224"/>
      <c r="X151" s="224" t="s">
        <v>190</v>
      </c>
      <c r="Y151" s="215"/>
      <c r="Z151" s="215"/>
      <c r="AA151" s="215"/>
      <c r="AB151" s="215"/>
      <c r="AC151" s="215"/>
      <c r="AD151" s="215"/>
      <c r="AE151" s="215"/>
      <c r="AF151" s="215"/>
      <c r="AG151" s="215" t="s">
        <v>191</v>
      </c>
      <c r="AH151" s="215"/>
      <c r="AI151" s="215"/>
      <c r="AJ151" s="215"/>
      <c r="AK151" s="215"/>
      <c r="AL151" s="215"/>
      <c r="AM151" s="215"/>
      <c r="AN151" s="215"/>
      <c r="AO151" s="215"/>
      <c r="AP151" s="215"/>
      <c r="AQ151" s="215"/>
      <c r="AR151" s="215"/>
      <c r="AS151" s="215"/>
      <c r="AT151" s="215"/>
      <c r="AU151" s="215"/>
      <c r="AV151" s="215"/>
      <c r="AW151" s="215"/>
      <c r="AX151" s="215"/>
      <c r="AY151" s="215"/>
      <c r="AZ151" s="215"/>
      <c r="BA151" s="215"/>
      <c r="BB151" s="215"/>
      <c r="BC151" s="215"/>
      <c r="BD151" s="215"/>
      <c r="BE151" s="215"/>
      <c r="BF151" s="215"/>
      <c r="BG151" s="215"/>
      <c r="BH151" s="215"/>
    </row>
    <row r="152" spans="1:60" outlineLevel="1" x14ac:dyDescent="0.2">
      <c r="A152" s="222"/>
      <c r="B152" s="223"/>
      <c r="C152" s="253" t="s">
        <v>405</v>
      </c>
      <c r="D152" s="228"/>
      <c r="E152" s="229">
        <v>3.6</v>
      </c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15"/>
      <c r="Z152" s="215"/>
      <c r="AA152" s="215"/>
      <c r="AB152" s="215"/>
      <c r="AC152" s="215"/>
      <c r="AD152" s="215"/>
      <c r="AE152" s="215"/>
      <c r="AF152" s="215"/>
      <c r="AG152" s="215" t="s">
        <v>176</v>
      </c>
      <c r="AH152" s="215">
        <v>0</v>
      </c>
      <c r="AI152" s="215"/>
      <c r="AJ152" s="215"/>
      <c r="AK152" s="215"/>
      <c r="AL152" s="215"/>
      <c r="AM152" s="215"/>
      <c r="AN152" s="215"/>
      <c r="AO152" s="215"/>
      <c r="AP152" s="215"/>
      <c r="AQ152" s="215"/>
      <c r="AR152" s="215"/>
      <c r="AS152" s="215"/>
      <c r="AT152" s="215"/>
      <c r="AU152" s="215"/>
      <c r="AV152" s="215"/>
      <c r="AW152" s="215"/>
      <c r="AX152" s="215"/>
      <c r="AY152" s="215"/>
      <c r="AZ152" s="215"/>
      <c r="BA152" s="215"/>
      <c r="BB152" s="215"/>
      <c r="BC152" s="215"/>
      <c r="BD152" s="215"/>
      <c r="BE152" s="215"/>
      <c r="BF152" s="215"/>
      <c r="BG152" s="215"/>
      <c r="BH152" s="215"/>
    </row>
    <row r="153" spans="1:60" outlineLevel="1" x14ac:dyDescent="0.2">
      <c r="A153" s="237">
        <v>60</v>
      </c>
      <c r="B153" s="238" t="s">
        <v>406</v>
      </c>
      <c r="C153" s="249" t="s">
        <v>407</v>
      </c>
      <c r="D153" s="239" t="s">
        <v>268</v>
      </c>
      <c r="E153" s="240">
        <v>2.88</v>
      </c>
      <c r="F153" s="241"/>
      <c r="G153" s="242">
        <f>ROUND(E153*F153,2)</f>
        <v>0</v>
      </c>
      <c r="H153" s="241"/>
      <c r="I153" s="242">
        <f>ROUND(E153*H153,2)</f>
        <v>0</v>
      </c>
      <c r="J153" s="241"/>
      <c r="K153" s="242">
        <f>ROUND(E153*J153,2)</f>
        <v>0</v>
      </c>
      <c r="L153" s="242">
        <v>21</v>
      </c>
      <c r="M153" s="242">
        <f>G153*(1+L153/100)</f>
        <v>0</v>
      </c>
      <c r="N153" s="242">
        <v>3.4000000000000002E-4</v>
      </c>
      <c r="O153" s="242">
        <f>ROUND(E153*N153,2)</f>
        <v>0</v>
      </c>
      <c r="P153" s="242">
        <v>0.27500000000000002</v>
      </c>
      <c r="Q153" s="242">
        <f>ROUND(E153*P153,2)</f>
        <v>0.79</v>
      </c>
      <c r="R153" s="242"/>
      <c r="S153" s="242" t="s">
        <v>167</v>
      </c>
      <c r="T153" s="243" t="s">
        <v>168</v>
      </c>
      <c r="U153" s="224">
        <v>1.0529999999999999</v>
      </c>
      <c r="V153" s="224">
        <f>ROUND(E153*U153,2)</f>
        <v>3.03</v>
      </c>
      <c r="W153" s="224"/>
      <c r="X153" s="224" t="s">
        <v>190</v>
      </c>
      <c r="Y153" s="215"/>
      <c r="Z153" s="215"/>
      <c r="AA153" s="215"/>
      <c r="AB153" s="215"/>
      <c r="AC153" s="215"/>
      <c r="AD153" s="215"/>
      <c r="AE153" s="215"/>
      <c r="AF153" s="215"/>
      <c r="AG153" s="215" t="s">
        <v>191</v>
      </c>
      <c r="AH153" s="215"/>
      <c r="AI153" s="215"/>
      <c r="AJ153" s="215"/>
      <c r="AK153" s="215"/>
      <c r="AL153" s="215"/>
      <c r="AM153" s="215"/>
      <c r="AN153" s="215"/>
      <c r="AO153" s="215"/>
      <c r="AP153" s="215"/>
      <c r="AQ153" s="215"/>
      <c r="AR153" s="215"/>
      <c r="AS153" s="215"/>
      <c r="AT153" s="215"/>
      <c r="AU153" s="215"/>
      <c r="AV153" s="215"/>
      <c r="AW153" s="215"/>
      <c r="AX153" s="215"/>
      <c r="AY153" s="215"/>
      <c r="AZ153" s="215"/>
      <c r="BA153" s="215"/>
      <c r="BB153" s="215"/>
      <c r="BC153" s="215"/>
      <c r="BD153" s="215"/>
      <c r="BE153" s="215"/>
      <c r="BF153" s="215"/>
      <c r="BG153" s="215"/>
      <c r="BH153" s="215"/>
    </row>
    <row r="154" spans="1:60" outlineLevel="1" x14ac:dyDescent="0.2">
      <c r="A154" s="222"/>
      <c r="B154" s="223"/>
      <c r="C154" s="253" t="s">
        <v>408</v>
      </c>
      <c r="D154" s="228"/>
      <c r="E154" s="229">
        <v>2.88</v>
      </c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15"/>
      <c r="Z154" s="215"/>
      <c r="AA154" s="215"/>
      <c r="AB154" s="215"/>
      <c r="AC154" s="215"/>
      <c r="AD154" s="215"/>
      <c r="AE154" s="215"/>
      <c r="AF154" s="215"/>
      <c r="AG154" s="215" t="s">
        <v>176</v>
      </c>
      <c r="AH154" s="215">
        <v>0</v>
      </c>
      <c r="AI154" s="215"/>
      <c r="AJ154" s="215"/>
      <c r="AK154" s="215"/>
      <c r="AL154" s="215"/>
      <c r="AM154" s="215"/>
      <c r="AN154" s="215"/>
      <c r="AO154" s="215"/>
      <c r="AP154" s="215"/>
      <c r="AQ154" s="215"/>
      <c r="AR154" s="215"/>
      <c r="AS154" s="215"/>
      <c r="AT154" s="215"/>
      <c r="AU154" s="215"/>
      <c r="AV154" s="215"/>
      <c r="AW154" s="215"/>
      <c r="AX154" s="215"/>
      <c r="AY154" s="215"/>
      <c r="AZ154" s="215"/>
      <c r="BA154" s="215"/>
      <c r="BB154" s="215"/>
      <c r="BC154" s="215"/>
      <c r="BD154" s="215"/>
      <c r="BE154" s="215"/>
      <c r="BF154" s="215"/>
      <c r="BG154" s="215"/>
      <c r="BH154" s="215"/>
    </row>
    <row r="155" spans="1:60" outlineLevel="1" x14ac:dyDescent="0.2">
      <c r="A155" s="237">
        <v>61</v>
      </c>
      <c r="B155" s="238" t="s">
        <v>409</v>
      </c>
      <c r="C155" s="249" t="s">
        <v>410</v>
      </c>
      <c r="D155" s="239" t="s">
        <v>246</v>
      </c>
      <c r="E155" s="240">
        <v>17</v>
      </c>
      <c r="F155" s="241"/>
      <c r="G155" s="242">
        <f>ROUND(E155*F155,2)</f>
        <v>0</v>
      </c>
      <c r="H155" s="241"/>
      <c r="I155" s="242">
        <f>ROUND(E155*H155,2)</f>
        <v>0</v>
      </c>
      <c r="J155" s="241"/>
      <c r="K155" s="242">
        <f>ROUND(E155*J155,2)</f>
        <v>0</v>
      </c>
      <c r="L155" s="242">
        <v>21</v>
      </c>
      <c r="M155" s="242">
        <f>G155*(1+L155/100)</f>
        <v>0</v>
      </c>
      <c r="N155" s="242">
        <v>0</v>
      </c>
      <c r="O155" s="242">
        <f>ROUND(E155*N155,2)</f>
        <v>0</v>
      </c>
      <c r="P155" s="242">
        <v>0</v>
      </c>
      <c r="Q155" s="242">
        <f>ROUND(E155*P155,2)</f>
        <v>0</v>
      </c>
      <c r="R155" s="242"/>
      <c r="S155" s="242" t="s">
        <v>167</v>
      </c>
      <c r="T155" s="243" t="s">
        <v>168</v>
      </c>
      <c r="U155" s="224">
        <v>0.05</v>
      </c>
      <c r="V155" s="224">
        <f>ROUND(E155*U155,2)</f>
        <v>0.85</v>
      </c>
      <c r="W155" s="224"/>
      <c r="X155" s="224" t="s">
        <v>190</v>
      </c>
      <c r="Y155" s="215"/>
      <c r="Z155" s="215"/>
      <c r="AA155" s="215"/>
      <c r="AB155" s="215"/>
      <c r="AC155" s="215"/>
      <c r="AD155" s="215"/>
      <c r="AE155" s="215"/>
      <c r="AF155" s="215"/>
      <c r="AG155" s="215" t="s">
        <v>191</v>
      </c>
      <c r="AH155" s="215"/>
      <c r="AI155" s="215"/>
      <c r="AJ155" s="215"/>
      <c r="AK155" s="215"/>
      <c r="AL155" s="215"/>
      <c r="AM155" s="215"/>
      <c r="AN155" s="215"/>
      <c r="AO155" s="215"/>
      <c r="AP155" s="215"/>
      <c r="AQ155" s="215"/>
      <c r="AR155" s="215"/>
      <c r="AS155" s="215"/>
      <c r="AT155" s="215"/>
      <c r="AU155" s="215"/>
      <c r="AV155" s="215"/>
      <c r="AW155" s="215"/>
      <c r="AX155" s="215"/>
      <c r="AY155" s="215"/>
      <c r="AZ155" s="215"/>
      <c r="BA155" s="215"/>
      <c r="BB155" s="215"/>
      <c r="BC155" s="215"/>
      <c r="BD155" s="215"/>
      <c r="BE155" s="215"/>
      <c r="BF155" s="215"/>
      <c r="BG155" s="215"/>
      <c r="BH155" s="215"/>
    </row>
    <row r="156" spans="1:60" outlineLevel="1" x14ac:dyDescent="0.2">
      <c r="A156" s="222"/>
      <c r="B156" s="223"/>
      <c r="C156" s="253" t="s">
        <v>411</v>
      </c>
      <c r="D156" s="228"/>
      <c r="E156" s="229">
        <v>11</v>
      </c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15"/>
      <c r="Z156" s="215"/>
      <c r="AA156" s="215"/>
      <c r="AB156" s="215"/>
      <c r="AC156" s="215"/>
      <c r="AD156" s="215"/>
      <c r="AE156" s="215"/>
      <c r="AF156" s="215"/>
      <c r="AG156" s="215" t="s">
        <v>176</v>
      </c>
      <c r="AH156" s="215">
        <v>0</v>
      </c>
      <c r="AI156" s="215"/>
      <c r="AJ156" s="215"/>
      <c r="AK156" s="215"/>
      <c r="AL156" s="215"/>
      <c r="AM156" s="215"/>
      <c r="AN156" s="215"/>
      <c r="AO156" s="215"/>
      <c r="AP156" s="215"/>
      <c r="AQ156" s="215"/>
      <c r="AR156" s="215"/>
      <c r="AS156" s="215"/>
      <c r="AT156" s="215"/>
      <c r="AU156" s="215"/>
      <c r="AV156" s="215"/>
      <c r="AW156" s="215"/>
      <c r="AX156" s="215"/>
      <c r="AY156" s="215"/>
      <c r="AZ156" s="215"/>
      <c r="BA156" s="215"/>
      <c r="BB156" s="215"/>
      <c r="BC156" s="215"/>
      <c r="BD156" s="215"/>
      <c r="BE156" s="215"/>
      <c r="BF156" s="215"/>
      <c r="BG156" s="215"/>
      <c r="BH156" s="215"/>
    </row>
    <row r="157" spans="1:60" outlineLevel="1" x14ac:dyDescent="0.2">
      <c r="A157" s="222"/>
      <c r="B157" s="223"/>
      <c r="C157" s="253" t="s">
        <v>412</v>
      </c>
      <c r="D157" s="228"/>
      <c r="E157" s="229">
        <v>6</v>
      </c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15"/>
      <c r="Z157" s="215"/>
      <c r="AA157" s="215"/>
      <c r="AB157" s="215"/>
      <c r="AC157" s="215"/>
      <c r="AD157" s="215"/>
      <c r="AE157" s="215"/>
      <c r="AF157" s="215"/>
      <c r="AG157" s="215" t="s">
        <v>176</v>
      </c>
      <c r="AH157" s="215">
        <v>0</v>
      </c>
      <c r="AI157" s="215"/>
      <c r="AJ157" s="215"/>
      <c r="AK157" s="215"/>
      <c r="AL157" s="215"/>
      <c r="AM157" s="215"/>
      <c r="AN157" s="215"/>
      <c r="AO157" s="215"/>
      <c r="AP157" s="215"/>
      <c r="AQ157" s="215"/>
      <c r="AR157" s="215"/>
      <c r="AS157" s="215"/>
      <c r="AT157" s="215"/>
      <c r="AU157" s="215"/>
      <c r="AV157" s="215"/>
      <c r="AW157" s="215"/>
      <c r="AX157" s="215"/>
      <c r="AY157" s="215"/>
      <c r="AZ157" s="215"/>
      <c r="BA157" s="215"/>
      <c r="BB157" s="215"/>
      <c r="BC157" s="215"/>
      <c r="BD157" s="215"/>
      <c r="BE157" s="215"/>
      <c r="BF157" s="215"/>
      <c r="BG157" s="215"/>
      <c r="BH157" s="215"/>
    </row>
    <row r="158" spans="1:60" outlineLevel="1" x14ac:dyDescent="0.2">
      <c r="A158" s="237">
        <v>62</v>
      </c>
      <c r="B158" s="238" t="s">
        <v>413</v>
      </c>
      <c r="C158" s="249" t="s">
        <v>414</v>
      </c>
      <c r="D158" s="239" t="s">
        <v>246</v>
      </c>
      <c r="E158" s="240">
        <v>8</v>
      </c>
      <c r="F158" s="241"/>
      <c r="G158" s="242">
        <f>ROUND(E158*F158,2)</f>
        <v>0</v>
      </c>
      <c r="H158" s="241"/>
      <c r="I158" s="242">
        <f>ROUND(E158*H158,2)</f>
        <v>0</v>
      </c>
      <c r="J158" s="241"/>
      <c r="K158" s="242">
        <f>ROUND(E158*J158,2)</f>
        <v>0</v>
      </c>
      <c r="L158" s="242">
        <v>21</v>
      </c>
      <c r="M158" s="242">
        <f>G158*(1+L158/100)</f>
        <v>0</v>
      </c>
      <c r="N158" s="242">
        <v>0</v>
      </c>
      <c r="O158" s="242">
        <f>ROUND(E158*N158,2)</f>
        <v>0</v>
      </c>
      <c r="P158" s="242">
        <v>0</v>
      </c>
      <c r="Q158" s="242">
        <f>ROUND(E158*P158,2)</f>
        <v>0</v>
      </c>
      <c r="R158" s="242"/>
      <c r="S158" s="242" t="s">
        <v>189</v>
      </c>
      <c r="T158" s="243" t="s">
        <v>168</v>
      </c>
      <c r="U158" s="224">
        <v>0</v>
      </c>
      <c r="V158" s="224">
        <f>ROUND(E158*U158,2)</f>
        <v>0</v>
      </c>
      <c r="W158" s="224"/>
      <c r="X158" s="224" t="s">
        <v>190</v>
      </c>
      <c r="Y158" s="215"/>
      <c r="Z158" s="215"/>
      <c r="AA158" s="215"/>
      <c r="AB158" s="215"/>
      <c r="AC158" s="215"/>
      <c r="AD158" s="215"/>
      <c r="AE158" s="215"/>
      <c r="AF158" s="215"/>
      <c r="AG158" s="215" t="s">
        <v>191</v>
      </c>
      <c r="AH158" s="215"/>
      <c r="AI158" s="215"/>
      <c r="AJ158" s="215"/>
      <c r="AK158" s="215"/>
      <c r="AL158" s="215"/>
      <c r="AM158" s="215"/>
      <c r="AN158" s="215"/>
      <c r="AO158" s="215"/>
      <c r="AP158" s="215"/>
      <c r="AQ158" s="215"/>
      <c r="AR158" s="215"/>
      <c r="AS158" s="215"/>
      <c r="AT158" s="215"/>
      <c r="AU158" s="215"/>
      <c r="AV158" s="215"/>
      <c r="AW158" s="215"/>
      <c r="AX158" s="215"/>
      <c r="AY158" s="215"/>
      <c r="AZ158" s="215"/>
      <c r="BA158" s="215"/>
      <c r="BB158" s="215"/>
      <c r="BC158" s="215"/>
      <c r="BD158" s="215"/>
      <c r="BE158" s="215"/>
      <c r="BF158" s="215"/>
      <c r="BG158" s="215"/>
      <c r="BH158" s="215"/>
    </row>
    <row r="159" spans="1:60" outlineLevel="1" x14ac:dyDescent="0.2">
      <c r="A159" s="222"/>
      <c r="B159" s="223"/>
      <c r="C159" s="250" t="s">
        <v>415</v>
      </c>
      <c r="D159" s="245"/>
      <c r="E159" s="245"/>
      <c r="F159" s="245"/>
      <c r="G159" s="245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15"/>
      <c r="Z159" s="215"/>
      <c r="AA159" s="215"/>
      <c r="AB159" s="215"/>
      <c r="AC159" s="215"/>
      <c r="AD159" s="215"/>
      <c r="AE159" s="215"/>
      <c r="AF159" s="215"/>
      <c r="AG159" s="215" t="s">
        <v>172</v>
      </c>
      <c r="AH159" s="215"/>
      <c r="AI159" s="215"/>
      <c r="AJ159" s="215"/>
      <c r="AK159" s="215"/>
      <c r="AL159" s="215"/>
      <c r="AM159" s="215"/>
      <c r="AN159" s="215"/>
      <c r="AO159" s="215"/>
      <c r="AP159" s="215"/>
      <c r="AQ159" s="215"/>
      <c r="AR159" s="215"/>
      <c r="AS159" s="215"/>
      <c r="AT159" s="215"/>
      <c r="AU159" s="215"/>
      <c r="AV159" s="215"/>
      <c r="AW159" s="215"/>
      <c r="AX159" s="215"/>
      <c r="AY159" s="215"/>
      <c r="AZ159" s="215"/>
      <c r="BA159" s="215"/>
      <c r="BB159" s="215"/>
      <c r="BC159" s="215"/>
      <c r="BD159" s="215"/>
      <c r="BE159" s="215"/>
      <c r="BF159" s="215"/>
      <c r="BG159" s="215"/>
      <c r="BH159" s="215"/>
    </row>
    <row r="160" spans="1:60" outlineLevel="1" x14ac:dyDescent="0.2">
      <c r="A160" s="237">
        <v>63</v>
      </c>
      <c r="B160" s="238" t="s">
        <v>416</v>
      </c>
      <c r="C160" s="249" t="s">
        <v>417</v>
      </c>
      <c r="D160" s="239" t="s">
        <v>268</v>
      </c>
      <c r="E160" s="240">
        <v>2.16</v>
      </c>
      <c r="F160" s="241"/>
      <c r="G160" s="242">
        <f>ROUND(E160*F160,2)</f>
        <v>0</v>
      </c>
      <c r="H160" s="241"/>
      <c r="I160" s="242">
        <f>ROUND(E160*H160,2)</f>
        <v>0</v>
      </c>
      <c r="J160" s="241"/>
      <c r="K160" s="242">
        <f>ROUND(E160*J160,2)</f>
        <v>0</v>
      </c>
      <c r="L160" s="242">
        <v>21</v>
      </c>
      <c r="M160" s="242">
        <f>G160*(1+L160/100)</f>
        <v>0</v>
      </c>
      <c r="N160" s="242">
        <v>1E-3</v>
      </c>
      <c r="O160" s="242">
        <f>ROUND(E160*N160,2)</f>
        <v>0</v>
      </c>
      <c r="P160" s="242">
        <v>3.1E-2</v>
      </c>
      <c r="Q160" s="242">
        <f>ROUND(E160*P160,2)</f>
        <v>7.0000000000000007E-2</v>
      </c>
      <c r="R160" s="242"/>
      <c r="S160" s="242" t="s">
        <v>167</v>
      </c>
      <c r="T160" s="243" t="s">
        <v>168</v>
      </c>
      <c r="U160" s="224">
        <v>0.33100000000000002</v>
      </c>
      <c r="V160" s="224">
        <f>ROUND(E160*U160,2)</f>
        <v>0.71</v>
      </c>
      <c r="W160" s="224"/>
      <c r="X160" s="224" t="s">
        <v>190</v>
      </c>
      <c r="Y160" s="215"/>
      <c r="Z160" s="215"/>
      <c r="AA160" s="215"/>
      <c r="AB160" s="215"/>
      <c r="AC160" s="215"/>
      <c r="AD160" s="215"/>
      <c r="AE160" s="215"/>
      <c r="AF160" s="215"/>
      <c r="AG160" s="215" t="s">
        <v>191</v>
      </c>
      <c r="AH160" s="215"/>
      <c r="AI160" s="215"/>
      <c r="AJ160" s="215"/>
      <c r="AK160" s="215"/>
      <c r="AL160" s="215"/>
      <c r="AM160" s="215"/>
      <c r="AN160" s="215"/>
      <c r="AO160" s="215"/>
      <c r="AP160" s="215"/>
      <c r="AQ160" s="215"/>
      <c r="AR160" s="215"/>
      <c r="AS160" s="215"/>
      <c r="AT160" s="215"/>
      <c r="AU160" s="215"/>
      <c r="AV160" s="215"/>
      <c r="AW160" s="215"/>
      <c r="AX160" s="215"/>
      <c r="AY160" s="215"/>
      <c r="AZ160" s="215"/>
      <c r="BA160" s="215"/>
      <c r="BB160" s="215"/>
      <c r="BC160" s="215"/>
      <c r="BD160" s="215"/>
      <c r="BE160" s="215"/>
      <c r="BF160" s="215"/>
      <c r="BG160" s="215"/>
      <c r="BH160" s="215"/>
    </row>
    <row r="161" spans="1:60" outlineLevel="1" x14ac:dyDescent="0.2">
      <c r="A161" s="222"/>
      <c r="B161" s="223"/>
      <c r="C161" s="253" t="s">
        <v>418</v>
      </c>
      <c r="D161" s="228"/>
      <c r="E161" s="229">
        <v>2.16</v>
      </c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15"/>
      <c r="Z161" s="215"/>
      <c r="AA161" s="215"/>
      <c r="AB161" s="215"/>
      <c r="AC161" s="215"/>
      <c r="AD161" s="215"/>
      <c r="AE161" s="215"/>
      <c r="AF161" s="215"/>
      <c r="AG161" s="215" t="s">
        <v>176</v>
      </c>
      <c r="AH161" s="215">
        <v>0</v>
      </c>
      <c r="AI161" s="215"/>
      <c r="AJ161" s="215"/>
      <c r="AK161" s="215"/>
      <c r="AL161" s="215"/>
      <c r="AM161" s="215"/>
      <c r="AN161" s="215"/>
      <c r="AO161" s="215"/>
      <c r="AP161" s="215"/>
      <c r="AQ161" s="215"/>
      <c r="AR161" s="215"/>
      <c r="AS161" s="215"/>
      <c r="AT161" s="215"/>
      <c r="AU161" s="215"/>
      <c r="AV161" s="215"/>
      <c r="AW161" s="215"/>
      <c r="AX161" s="215"/>
      <c r="AY161" s="215"/>
      <c r="AZ161" s="215"/>
      <c r="BA161" s="215"/>
      <c r="BB161" s="215"/>
      <c r="BC161" s="215"/>
      <c r="BD161" s="215"/>
      <c r="BE161" s="215"/>
      <c r="BF161" s="215"/>
      <c r="BG161" s="215"/>
      <c r="BH161" s="215"/>
    </row>
    <row r="162" spans="1:60" outlineLevel="1" x14ac:dyDescent="0.2">
      <c r="A162" s="237">
        <v>64</v>
      </c>
      <c r="B162" s="238" t="s">
        <v>419</v>
      </c>
      <c r="C162" s="249" t="s">
        <v>420</v>
      </c>
      <c r="D162" s="239" t="s">
        <v>268</v>
      </c>
      <c r="E162" s="240">
        <v>22.457999999999998</v>
      </c>
      <c r="F162" s="241"/>
      <c r="G162" s="242">
        <f>ROUND(E162*F162,2)</f>
        <v>0</v>
      </c>
      <c r="H162" s="241"/>
      <c r="I162" s="242">
        <f>ROUND(E162*H162,2)</f>
        <v>0</v>
      </c>
      <c r="J162" s="241"/>
      <c r="K162" s="242">
        <f>ROUND(E162*J162,2)</f>
        <v>0</v>
      </c>
      <c r="L162" s="242">
        <v>21</v>
      </c>
      <c r="M162" s="242">
        <f>G162*(1+L162/100)</f>
        <v>0</v>
      </c>
      <c r="N162" s="242">
        <v>0</v>
      </c>
      <c r="O162" s="242">
        <f>ROUND(E162*N162,2)</f>
        <v>0</v>
      </c>
      <c r="P162" s="242">
        <v>7.5999999999999998E-2</v>
      </c>
      <c r="Q162" s="242">
        <f>ROUND(E162*P162,2)</f>
        <v>1.71</v>
      </c>
      <c r="R162" s="242"/>
      <c r="S162" s="242" t="s">
        <v>167</v>
      </c>
      <c r="T162" s="243" t="s">
        <v>168</v>
      </c>
      <c r="U162" s="224">
        <v>0.93899999999999995</v>
      </c>
      <c r="V162" s="224">
        <f>ROUND(E162*U162,2)</f>
        <v>21.09</v>
      </c>
      <c r="W162" s="224"/>
      <c r="X162" s="224" t="s">
        <v>190</v>
      </c>
      <c r="Y162" s="215"/>
      <c r="Z162" s="215"/>
      <c r="AA162" s="215"/>
      <c r="AB162" s="215"/>
      <c r="AC162" s="215"/>
      <c r="AD162" s="215"/>
      <c r="AE162" s="215"/>
      <c r="AF162" s="215"/>
      <c r="AG162" s="215" t="s">
        <v>191</v>
      </c>
      <c r="AH162" s="215"/>
      <c r="AI162" s="215"/>
      <c r="AJ162" s="215"/>
      <c r="AK162" s="215"/>
      <c r="AL162" s="215"/>
      <c r="AM162" s="215"/>
      <c r="AN162" s="215"/>
      <c r="AO162" s="215"/>
      <c r="AP162" s="215"/>
      <c r="AQ162" s="215"/>
      <c r="AR162" s="215"/>
      <c r="AS162" s="215"/>
      <c r="AT162" s="215"/>
      <c r="AU162" s="215"/>
      <c r="AV162" s="215"/>
      <c r="AW162" s="215"/>
      <c r="AX162" s="215"/>
      <c r="AY162" s="215"/>
      <c r="AZ162" s="215"/>
      <c r="BA162" s="215"/>
      <c r="BB162" s="215"/>
      <c r="BC162" s="215"/>
      <c r="BD162" s="215"/>
      <c r="BE162" s="215"/>
      <c r="BF162" s="215"/>
      <c r="BG162" s="215"/>
      <c r="BH162" s="215"/>
    </row>
    <row r="163" spans="1:60" outlineLevel="1" x14ac:dyDescent="0.2">
      <c r="A163" s="222"/>
      <c r="B163" s="223"/>
      <c r="C163" s="253" t="s">
        <v>421</v>
      </c>
      <c r="D163" s="228"/>
      <c r="E163" s="229">
        <v>13</v>
      </c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15"/>
      <c r="Z163" s="215"/>
      <c r="AA163" s="215"/>
      <c r="AB163" s="215"/>
      <c r="AC163" s="215"/>
      <c r="AD163" s="215"/>
      <c r="AE163" s="215"/>
      <c r="AF163" s="215"/>
      <c r="AG163" s="215" t="s">
        <v>176</v>
      </c>
      <c r="AH163" s="215">
        <v>0</v>
      </c>
      <c r="AI163" s="215"/>
      <c r="AJ163" s="215"/>
      <c r="AK163" s="215"/>
      <c r="AL163" s="215"/>
      <c r="AM163" s="215"/>
      <c r="AN163" s="215"/>
      <c r="AO163" s="215"/>
      <c r="AP163" s="215"/>
      <c r="AQ163" s="215"/>
      <c r="AR163" s="215"/>
      <c r="AS163" s="215"/>
      <c r="AT163" s="215"/>
      <c r="AU163" s="215"/>
      <c r="AV163" s="215"/>
      <c r="AW163" s="215"/>
      <c r="AX163" s="215"/>
      <c r="AY163" s="215"/>
      <c r="AZ163" s="215"/>
      <c r="BA163" s="215"/>
      <c r="BB163" s="215"/>
      <c r="BC163" s="215"/>
      <c r="BD163" s="215"/>
      <c r="BE163" s="215"/>
      <c r="BF163" s="215"/>
      <c r="BG163" s="215"/>
      <c r="BH163" s="215"/>
    </row>
    <row r="164" spans="1:60" outlineLevel="1" x14ac:dyDescent="0.2">
      <c r="A164" s="222"/>
      <c r="B164" s="223"/>
      <c r="C164" s="253" t="s">
        <v>422</v>
      </c>
      <c r="D164" s="228"/>
      <c r="E164" s="229">
        <v>9.4600000000000009</v>
      </c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15"/>
      <c r="Z164" s="215"/>
      <c r="AA164" s="215"/>
      <c r="AB164" s="215"/>
      <c r="AC164" s="215"/>
      <c r="AD164" s="215"/>
      <c r="AE164" s="215"/>
      <c r="AF164" s="215"/>
      <c r="AG164" s="215" t="s">
        <v>176</v>
      </c>
      <c r="AH164" s="215">
        <v>0</v>
      </c>
      <c r="AI164" s="215"/>
      <c r="AJ164" s="215"/>
      <c r="AK164" s="215"/>
      <c r="AL164" s="215"/>
      <c r="AM164" s="215"/>
      <c r="AN164" s="215"/>
      <c r="AO164" s="215"/>
      <c r="AP164" s="215"/>
      <c r="AQ164" s="215"/>
      <c r="AR164" s="215"/>
      <c r="AS164" s="215"/>
      <c r="AT164" s="215"/>
      <c r="AU164" s="215"/>
      <c r="AV164" s="215"/>
      <c r="AW164" s="215"/>
      <c r="AX164" s="215"/>
      <c r="AY164" s="215"/>
      <c r="AZ164" s="215"/>
      <c r="BA164" s="215"/>
      <c r="BB164" s="215"/>
      <c r="BC164" s="215"/>
      <c r="BD164" s="215"/>
      <c r="BE164" s="215"/>
      <c r="BF164" s="215"/>
      <c r="BG164" s="215"/>
      <c r="BH164" s="215"/>
    </row>
    <row r="165" spans="1:60" outlineLevel="1" x14ac:dyDescent="0.2">
      <c r="A165" s="237">
        <v>65</v>
      </c>
      <c r="B165" s="238" t="s">
        <v>423</v>
      </c>
      <c r="C165" s="249" t="s">
        <v>424</v>
      </c>
      <c r="D165" s="239" t="s">
        <v>268</v>
      </c>
      <c r="E165" s="240">
        <v>2.8565</v>
      </c>
      <c r="F165" s="241"/>
      <c r="G165" s="242">
        <f>ROUND(E165*F165,2)</f>
        <v>0</v>
      </c>
      <c r="H165" s="241"/>
      <c r="I165" s="242">
        <f>ROUND(E165*H165,2)</f>
        <v>0</v>
      </c>
      <c r="J165" s="241"/>
      <c r="K165" s="242">
        <f>ROUND(E165*J165,2)</f>
        <v>0</v>
      </c>
      <c r="L165" s="242">
        <v>21</v>
      </c>
      <c r="M165" s="242">
        <f>G165*(1+L165/100)</f>
        <v>0</v>
      </c>
      <c r="N165" s="242">
        <v>1E-3</v>
      </c>
      <c r="O165" s="242">
        <f>ROUND(E165*N165,2)</f>
        <v>0</v>
      </c>
      <c r="P165" s="242">
        <v>6.3E-2</v>
      </c>
      <c r="Q165" s="242">
        <f>ROUND(E165*P165,2)</f>
        <v>0.18</v>
      </c>
      <c r="R165" s="242"/>
      <c r="S165" s="242" t="s">
        <v>167</v>
      </c>
      <c r="T165" s="243" t="s">
        <v>168</v>
      </c>
      <c r="U165" s="224">
        <v>0.71799999999999997</v>
      </c>
      <c r="V165" s="224">
        <f>ROUND(E165*U165,2)</f>
        <v>2.0499999999999998</v>
      </c>
      <c r="W165" s="224"/>
      <c r="X165" s="224" t="s">
        <v>190</v>
      </c>
      <c r="Y165" s="215"/>
      <c r="Z165" s="215"/>
      <c r="AA165" s="215"/>
      <c r="AB165" s="215"/>
      <c r="AC165" s="215"/>
      <c r="AD165" s="215"/>
      <c r="AE165" s="215"/>
      <c r="AF165" s="215"/>
      <c r="AG165" s="215" t="s">
        <v>191</v>
      </c>
      <c r="AH165" s="215"/>
      <c r="AI165" s="215"/>
      <c r="AJ165" s="215"/>
      <c r="AK165" s="215"/>
      <c r="AL165" s="215"/>
      <c r="AM165" s="215"/>
      <c r="AN165" s="215"/>
      <c r="AO165" s="215"/>
      <c r="AP165" s="215"/>
      <c r="AQ165" s="215"/>
      <c r="AR165" s="215"/>
      <c r="AS165" s="215"/>
      <c r="AT165" s="215"/>
      <c r="AU165" s="215"/>
      <c r="AV165" s="215"/>
      <c r="AW165" s="215"/>
      <c r="AX165" s="215"/>
      <c r="AY165" s="215"/>
      <c r="AZ165" s="215"/>
      <c r="BA165" s="215"/>
      <c r="BB165" s="215"/>
      <c r="BC165" s="215"/>
      <c r="BD165" s="215"/>
      <c r="BE165" s="215"/>
      <c r="BF165" s="215"/>
      <c r="BG165" s="215"/>
      <c r="BH165" s="215"/>
    </row>
    <row r="166" spans="1:60" outlineLevel="1" x14ac:dyDescent="0.2">
      <c r="A166" s="222"/>
      <c r="B166" s="223"/>
      <c r="C166" s="253" t="s">
        <v>425</v>
      </c>
      <c r="D166" s="228"/>
      <c r="E166" s="229">
        <v>2.86</v>
      </c>
      <c r="F166" s="224"/>
      <c r="G166" s="224"/>
      <c r="H166" s="224"/>
      <c r="I166" s="224"/>
      <c r="J166" s="224"/>
      <c r="K166" s="224"/>
      <c r="L166" s="224"/>
      <c r="M166" s="224"/>
      <c r="N166" s="224"/>
      <c r="O166" s="224"/>
      <c r="P166" s="224"/>
      <c r="Q166" s="224"/>
      <c r="R166" s="224"/>
      <c r="S166" s="224"/>
      <c r="T166" s="224"/>
      <c r="U166" s="224"/>
      <c r="V166" s="224"/>
      <c r="W166" s="224"/>
      <c r="X166" s="224"/>
      <c r="Y166" s="215"/>
      <c r="Z166" s="215"/>
      <c r="AA166" s="215"/>
      <c r="AB166" s="215"/>
      <c r="AC166" s="215"/>
      <c r="AD166" s="215"/>
      <c r="AE166" s="215"/>
      <c r="AF166" s="215"/>
      <c r="AG166" s="215" t="s">
        <v>176</v>
      </c>
      <c r="AH166" s="215">
        <v>0</v>
      </c>
      <c r="AI166" s="215"/>
      <c r="AJ166" s="215"/>
      <c r="AK166" s="215"/>
      <c r="AL166" s="215"/>
      <c r="AM166" s="215"/>
      <c r="AN166" s="215"/>
      <c r="AO166" s="215"/>
      <c r="AP166" s="215"/>
      <c r="AQ166" s="215"/>
      <c r="AR166" s="215"/>
      <c r="AS166" s="215"/>
      <c r="AT166" s="215"/>
      <c r="AU166" s="215"/>
      <c r="AV166" s="215"/>
      <c r="AW166" s="215"/>
      <c r="AX166" s="215"/>
      <c r="AY166" s="215"/>
      <c r="AZ166" s="215"/>
      <c r="BA166" s="215"/>
      <c r="BB166" s="215"/>
      <c r="BC166" s="215"/>
      <c r="BD166" s="215"/>
      <c r="BE166" s="215"/>
      <c r="BF166" s="215"/>
      <c r="BG166" s="215"/>
      <c r="BH166" s="215"/>
    </row>
    <row r="167" spans="1:60" outlineLevel="1" x14ac:dyDescent="0.2">
      <c r="A167" s="237">
        <v>66</v>
      </c>
      <c r="B167" s="238" t="s">
        <v>426</v>
      </c>
      <c r="C167" s="249" t="s">
        <v>427</v>
      </c>
      <c r="D167" s="239" t="s">
        <v>224</v>
      </c>
      <c r="E167" s="240">
        <v>2.1798000000000002</v>
      </c>
      <c r="F167" s="241"/>
      <c r="G167" s="242">
        <f>ROUND(E167*F167,2)</f>
        <v>0</v>
      </c>
      <c r="H167" s="241"/>
      <c r="I167" s="242">
        <f>ROUND(E167*H167,2)</f>
        <v>0</v>
      </c>
      <c r="J167" s="241"/>
      <c r="K167" s="242">
        <f>ROUND(E167*J167,2)</f>
        <v>0</v>
      </c>
      <c r="L167" s="242">
        <v>21</v>
      </c>
      <c r="M167" s="242">
        <f>G167*(1+L167/100)</f>
        <v>0</v>
      </c>
      <c r="N167" s="242">
        <v>1.82E-3</v>
      </c>
      <c r="O167" s="242">
        <f>ROUND(E167*N167,2)</f>
        <v>0</v>
      </c>
      <c r="P167" s="242">
        <v>1.95</v>
      </c>
      <c r="Q167" s="242">
        <f>ROUND(E167*P167,2)</f>
        <v>4.25</v>
      </c>
      <c r="R167" s="242"/>
      <c r="S167" s="242" t="s">
        <v>167</v>
      </c>
      <c r="T167" s="243" t="s">
        <v>168</v>
      </c>
      <c r="U167" s="224">
        <v>4.806</v>
      </c>
      <c r="V167" s="224">
        <f>ROUND(E167*U167,2)</f>
        <v>10.48</v>
      </c>
      <c r="W167" s="224"/>
      <c r="X167" s="224" t="s">
        <v>190</v>
      </c>
      <c r="Y167" s="215"/>
      <c r="Z167" s="215"/>
      <c r="AA167" s="215"/>
      <c r="AB167" s="215"/>
      <c r="AC167" s="215"/>
      <c r="AD167" s="215"/>
      <c r="AE167" s="215"/>
      <c r="AF167" s="215"/>
      <c r="AG167" s="215" t="s">
        <v>191</v>
      </c>
      <c r="AH167" s="215"/>
      <c r="AI167" s="215"/>
      <c r="AJ167" s="215"/>
      <c r="AK167" s="215"/>
      <c r="AL167" s="215"/>
      <c r="AM167" s="215"/>
      <c r="AN167" s="215"/>
      <c r="AO167" s="215"/>
      <c r="AP167" s="215"/>
      <c r="AQ167" s="215"/>
      <c r="AR167" s="215"/>
      <c r="AS167" s="215"/>
      <c r="AT167" s="215"/>
      <c r="AU167" s="215"/>
      <c r="AV167" s="215"/>
      <c r="AW167" s="215"/>
      <c r="AX167" s="215"/>
      <c r="AY167" s="215"/>
      <c r="AZ167" s="215"/>
      <c r="BA167" s="215"/>
      <c r="BB167" s="215"/>
      <c r="BC167" s="215"/>
      <c r="BD167" s="215"/>
      <c r="BE167" s="215"/>
      <c r="BF167" s="215"/>
      <c r="BG167" s="215"/>
      <c r="BH167" s="215"/>
    </row>
    <row r="168" spans="1:60" outlineLevel="1" x14ac:dyDescent="0.2">
      <c r="A168" s="222"/>
      <c r="B168" s="223"/>
      <c r="C168" s="253" t="s">
        <v>428</v>
      </c>
      <c r="D168" s="228"/>
      <c r="E168" s="229">
        <v>2.1800000000000002</v>
      </c>
      <c r="F168" s="224"/>
      <c r="G168" s="224"/>
      <c r="H168" s="224"/>
      <c r="I168" s="224"/>
      <c r="J168" s="224"/>
      <c r="K168" s="224"/>
      <c r="L168" s="224"/>
      <c r="M168" s="224"/>
      <c r="N168" s="224"/>
      <c r="O168" s="224"/>
      <c r="P168" s="224"/>
      <c r="Q168" s="224"/>
      <c r="R168" s="224"/>
      <c r="S168" s="224"/>
      <c r="T168" s="224"/>
      <c r="U168" s="224"/>
      <c r="V168" s="224"/>
      <c r="W168" s="224"/>
      <c r="X168" s="224"/>
      <c r="Y168" s="215"/>
      <c r="Z168" s="215"/>
      <c r="AA168" s="215"/>
      <c r="AB168" s="215"/>
      <c r="AC168" s="215"/>
      <c r="AD168" s="215"/>
      <c r="AE168" s="215"/>
      <c r="AF168" s="215"/>
      <c r="AG168" s="215" t="s">
        <v>176</v>
      </c>
      <c r="AH168" s="215">
        <v>0</v>
      </c>
      <c r="AI168" s="215"/>
      <c r="AJ168" s="215"/>
      <c r="AK168" s="215"/>
      <c r="AL168" s="215"/>
      <c r="AM168" s="215"/>
      <c r="AN168" s="215"/>
      <c r="AO168" s="215"/>
      <c r="AP168" s="215"/>
      <c r="AQ168" s="215"/>
      <c r="AR168" s="215"/>
      <c r="AS168" s="215"/>
      <c r="AT168" s="215"/>
      <c r="AU168" s="215"/>
      <c r="AV168" s="215"/>
      <c r="AW168" s="215"/>
      <c r="AX168" s="215"/>
      <c r="AY168" s="215"/>
      <c r="AZ168" s="215"/>
      <c r="BA168" s="215"/>
      <c r="BB168" s="215"/>
      <c r="BC168" s="215"/>
      <c r="BD168" s="215"/>
      <c r="BE168" s="215"/>
      <c r="BF168" s="215"/>
      <c r="BG168" s="215"/>
      <c r="BH168" s="215"/>
    </row>
    <row r="169" spans="1:60" outlineLevel="1" x14ac:dyDescent="0.2">
      <c r="A169" s="237">
        <v>67</v>
      </c>
      <c r="B169" s="238" t="s">
        <v>429</v>
      </c>
      <c r="C169" s="249" t="s">
        <v>430</v>
      </c>
      <c r="D169" s="239" t="s">
        <v>326</v>
      </c>
      <c r="E169" s="240">
        <v>5.0999999999999996</v>
      </c>
      <c r="F169" s="241"/>
      <c r="G169" s="242">
        <f>ROUND(E169*F169,2)</f>
        <v>0</v>
      </c>
      <c r="H169" s="241"/>
      <c r="I169" s="242">
        <f>ROUND(E169*H169,2)</f>
        <v>0</v>
      </c>
      <c r="J169" s="241"/>
      <c r="K169" s="242">
        <f>ROUND(E169*J169,2)</f>
        <v>0</v>
      </c>
      <c r="L169" s="242">
        <v>21</v>
      </c>
      <c r="M169" s="242">
        <f>G169*(1+L169/100)</f>
        <v>0</v>
      </c>
      <c r="N169" s="242">
        <v>0</v>
      </c>
      <c r="O169" s="242">
        <f>ROUND(E169*N169,2)</f>
        <v>0</v>
      </c>
      <c r="P169" s="242">
        <v>4.2000000000000003E-2</v>
      </c>
      <c r="Q169" s="242">
        <f>ROUND(E169*P169,2)</f>
        <v>0.21</v>
      </c>
      <c r="R169" s="242"/>
      <c r="S169" s="242" t="s">
        <v>167</v>
      </c>
      <c r="T169" s="243" t="s">
        <v>168</v>
      </c>
      <c r="U169" s="224">
        <v>0.71499999999999997</v>
      </c>
      <c r="V169" s="224">
        <f>ROUND(E169*U169,2)</f>
        <v>3.65</v>
      </c>
      <c r="W169" s="224"/>
      <c r="X169" s="224" t="s">
        <v>190</v>
      </c>
      <c r="Y169" s="215"/>
      <c r="Z169" s="215"/>
      <c r="AA169" s="215"/>
      <c r="AB169" s="215"/>
      <c r="AC169" s="215"/>
      <c r="AD169" s="215"/>
      <c r="AE169" s="215"/>
      <c r="AF169" s="215"/>
      <c r="AG169" s="215" t="s">
        <v>191</v>
      </c>
      <c r="AH169" s="215"/>
      <c r="AI169" s="215"/>
      <c r="AJ169" s="215"/>
      <c r="AK169" s="215"/>
      <c r="AL169" s="215"/>
      <c r="AM169" s="215"/>
      <c r="AN169" s="215"/>
      <c r="AO169" s="215"/>
      <c r="AP169" s="215"/>
      <c r="AQ169" s="215"/>
      <c r="AR169" s="215"/>
      <c r="AS169" s="215"/>
      <c r="AT169" s="215"/>
      <c r="AU169" s="215"/>
      <c r="AV169" s="215"/>
      <c r="AW169" s="215"/>
      <c r="AX169" s="215"/>
      <c r="AY169" s="215"/>
      <c r="AZ169" s="215"/>
      <c r="BA169" s="215"/>
      <c r="BB169" s="215"/>
      <c r="BC169" s="215"/>
      <c r="BD169" s="215"/>
      <c r="BE169" s="215"/>
      <c r="BF169" s="215"/>
      <c r="BG169" s="215"/>
      <c r="BH169" s="215"/>
    </row>
    <row r="170" spans="1:60" outlineLevel="1" x14ac:dyDescent="0.2">
      <c r="A170" s="222"/>
      <c r="B170" s="223"/>
      <c r="C170" s="253" t="s">
        <v>431</v>
      </c>
      <c r="D170" s="228"/>
      <c r="E170" s="229">
        <v>5.0999999999999996</v>
      </c>
      <c r="F170" s="224"/>
      <c r="G170" s="224"/>
      <c r="H170" s="224"/>
      <c r="I170" s="224"/>
      <c r="J170" s="224"/>
      <c r="K170" s="224"/>
      <c r="L170" s="224"/>
      <c r="M170" s="224"/>
      <c r="N170" s="224"/>
      <c r="O170" s="224"/>
      <c r="P170" s="224"/>
      <c r="Q170" s="224"/>
      <c r="R170" s="224"/>
      <c r="S170" s="224"/>
      <c r="T170" s="224"/>
      <c r="U170" s="224"/>
      <c r="V170" s="224"/>
      <c r="W170" s="224"/>
      <c r="X170" s="224"/>
      <c r="Y170" s="215"/>
      <c r="Z170" s="215"/>
      <c r="AA170" s="215"/>
      <c r="AB170" s="215"/>
      <c r="AC170" s="215"/>
      <c r="AD170" s="215"/>
      <c r="AE170" s="215"/>
      <c r="AF170" s="215"/>
      <c r="AG170" s="215" t="s">
        <v>176</v>
      </c>
      <c r="AH170" s="215">
        <v>0</v>
      </c>
      <c r="AI170" s="215"/>
      <c r="AJ170" s="215"/>
      <c r="AK170" s="215"/>
      <c r="AL170" s="215"/>
      <c r="AM170" s="215"/>
      <c r="AN170" s="215"/>
      <c r="AO170" s="215"/>
      <c r="AP170" s="215"/>
      <c r="AQ170" s="215"/>
      <c r="AR170" s="215"/>
      <c r="AS170" s="215"/>
      <c r="AT170" s="215"/>
      <c r="AU170" s="215"/>
      <c r="AV170" s="215"/>
      <c r="AW170" s="215"/>
      <c r="AX170" s="215"/>
      <c r="AY170" s="215"/>
      <c r="AZ170" s="215"/>
      <c r="BA170" s="215"/>
      <c r="BB170" s="215"/>
      <c r="BC170" s="215"/>
      <c r="BD170" s="215"/>
      <c r="BE170" s="215"/>
      <c r="BF170" s="215"/>
      <c r="BG170" s="215"/>
      <c r="BH170" s="215"/>
    </row>
    <row r="171" spans="1:60" outlineLevel="1" x14ac:dyDescent="0.2">
      <c r="A171" s="237">
        <v>68</v>
      </c>
      <c r="B171" s="238" t="s">
        <v>432</v>
      </c>
      <c r="C171" s="249" t="s">
        <v>433</v>
      </c>
      <c r="D171" s="239" t="s">
        <v>326</v>
      </c>
      <c r="E171" s="240">
        <v>5.9</v>
      </c>
      <c r="F171" s="241"/>
      <c r="G171" s="242">
        <f>ROUND(E171*F171,2)</f>
        <v>0</v>
      </c>
      <c r="H171" s="241"/>
      <c r="I171" s="242">
        <f>ROUND(E171*H171,2)</f>
        <v>0</v>
      </c>
      <c r="J171" s="241"/>
      <c r="K171" s="242">
        <f>ROUND(E171*J171,2)</f>
        <v>0</v>
      </c>
      <c r="L171" s="242">
        <v>21</v>
      </c>
      <c r="M171" s="242">
        <f>G171*(1+L171/100)</f>
        <v>0</v>
      </c>
      <c r="N171" s="242">
        <v>0</v>
      </c>
      <c r="O171" s="242">
        <f>ROUND(E171*N171,2)</f>
        <v>0</v>
      </c>
      <c r="P171" s="242">
        <v>6.5000000000000002E-2</v>
      </c>
      <c r="Q171" s="242">
        <f>ROUND(E171*P171,2)</f>
        <v>0.38</v>
      </c>
      <c r="R171" s="242"/>
      <c r="S171" s="242" t="s">
        <v>167</v>
      </c>
      <c r="T171" s="243" t="s">
        <v>168</v>
      </c>
      <c r="U171" s="224">
        <v>0.93</v>
      </c>
      <c r="V171" s="224">
        <f>ROUND(E171*U171,2)</f>
        <v>5.49</v>
      </c>
      <c r="W171" s="224"/>
      <c r="X171" s="224" t="s">
        <v>190</v>
      </c>
      <c r="Y171" s="215"/>
      <c r="Z171" s="215"/>
      <c r="AA171" s="215"/>
      <c r="AB171" s="215"/>
      <c r="AC171" s="215"/>
      <c r="AD171" s="215"/>
      <c r="AE171" s="215"/>
      <c r="AF171" s="215"/>
      <c r="AG171" s="215" t="s">
        <v>191</v>
      </c>
      <c r="AH171" s="215"/>
      <c r="AI171" s="215"/>
      <c r="AJ171" s="215"/>
      <c r="AK171" s="215"/>
      <c r="AL171" s="215"/>
      <c r="AM171" s="215"/>
      <c r="AN171" s="215"/>
      <c r="AO171" s="215"/>
      <c r="AP171" s="215"/>
      <c r="AQ171" s="215"/>
      <c r="AR171" s="215"/>
      <c r="AS171" s="215"/>
      <c r="AT171" s="215"/>
      <c r="AU171" s="215"/>
      <c r="AV171" s="215"/>
      <c r="AW171" s="215"/>
      <c r="AX171" s="215"/>
      <c r="AY171" s="215"/>
      <c r="AZ171" s="215"/>
      <c r="BA171" s="215"/>
      <c r="BB171" s="215"/>
      <c r="BC171" s="215"/>
      <c r="BD171" s="215"/>
      <c r="BE171" s="215"/>
      <c r="BF171" s="215"/>
      <c r="BG171" s="215"/>
      <c r="BH171" s="215"/>
    </row>
    <row r="172" spans="1:60" outlineLevel="1" x14ac:dyDescent="0.2">
      <c r="A172" s="222"/>
      <c r="B172" s="223"/>
      <c r="C172" s="253" t="s">
        <v>434</v>
      </c>
      <c r="D172" s="228"/>
      <c r="E172" s="229">
        <v>5.9</v>
      </c>
      <c r="F172" s="224"/>
      <c r="G172" s="224"/>
      <c r="H172" s="224"/>
      <c r="I172" s="224"/>
      <c r="J172" s="224"/>
      <c r="K172" s="224"/>
      <c r="L172" s="224"/>
      <c r="M172" s="224"/>
      <c r="N172" s="224"/>
      <c r="O172" s="224"/>
      <c r="P172" s="224"/>
      <c r="Q172" s="224"/>
      <c r="R172" s="224"/>
      <c r="S172" s="224"/>
      <c r="T172" s="224"/>
      <c r="U172" s="224"/>
      <c r="V172" s="224"/>
      <c r="W172" s="224"/>
      <c r="X172" s="224"/>
      <c r="Y172" s="215"/>
      <c r="Z172" s="215"/>
      <c r="AA172" s="215"/>
      <c r="AB172" s="215"/>
      <c r="AC172" s="215"/>
      <c r="AD172" s="215"/>
      <c r="AE172" s="215"/>
      <c r="AF172" s="215"/>
      <c r="AG172" s="215" t="s">
        <v>176</v>
      </c>
      <c r="AH172" s="215">
        <v>0</v>
      </c>
      <c r="AI172" s="215"/>
      <c r="AJ172" s="215"/>
      <c r="AK172" s="215"/>
      <c r="AL172" s="215"/>
      <c r="AM172" s="215"/>
      <c r="AN172" s="215"/>
      <c r="AO172" s="215"/>
      <c r="AP172" s="215"/>
      <c r="AQ172" s="215"/>
      <c r="AR172" s="215"/>
      <c r="AS172" s="215"/>
      <c r="AT172" s="215"/>
      <c r="AU172" s="215"/>
      <c r="AV172" s="215"/>
      <c r="AW172" s="215"/>
      <c r="AX172" s="215"/>
      <c r="AY172" s="215"/>
      <c r="AZ172" s="215"/>
      <c r="BA172" s="215"/>
      <c r="BB172" s="215"/>
      <c r="BC172" s="215"/>
      <c r="BD172" s="215"/>
      <c r="BE172" s="215"/>
      <c r="BF172" s="215"/>
      <c r="BG172" s="215"/>
      <c r="BH172" s="215"/>
    </row>
    <row r="173" spans="1:60" x14ac:dyDescent="0.2">
      <c r="A173" s="231" t="s">
        <v>162</v>
      </c>
      <c r="B173" s="232" t="s">
        <v>87</v>
      </c>
      <c r="C173" s="248" t="s">
        <v>88</v>
      </c>
      <c r="D173" s="233"/>
      <c r="E173" s="234"/>
      <c r="F173" s="235"/>
      <c r="G173" s="235">
        <f>SUMIF(AG174:AG181,"&lt;&gt;NOR",G174:G181)</f>
        <v>0</v>
      </c>
      <c r="H173" s="235"/>
      <c r="I173" s="235">
        <f>SUM(I174:I181)</f>
        <v>0</v>
      </c>
      <c r="J173" s="235"/>
      <c r="K173" s="235">
        <f>SUM(K174:K181)</f>
        <v>0</v>
      </c>
      <c r="L173" s="235"/>
      <c r="M173" s="235">
        <f>SUM(M174:M181)</f>
        <v>0</v>
      </c>
      <c r="N173" s="235"/>
      <c r="O173" s="235">
        <f>SUM(O174:O181)</f>
        <v>0</v>
      </c>
      <c r="P173" s="235"/>
      <c r="Q173" s="235">
        <f>SUM(Q174:Q181)</f>
        <v>16.84</v>
      </c>
      <c r="R173" s="235"/>
      <c r="S173" s="235"/>
      <c r="T173" s="236"/>
      <c r="U173" s="230"/>
      <c r="V173" s="230">
        <f>SUM(V174:V181)</f>
        <v>85.46</v>
      </c>
      <c r="W173" s="230"/>
      <c r="X173" s="230"/>
      <c r="AG173" t="s">
        <v>163</v>
      </c>
    </row>
    <row r="174" spans="1:60" outlineLevel="1" x14ac:dyDescent="0.2">
      <c r="A174" s="237">
        <v>69</v>
      </c>
      <c r="B174" s="238" t="s">
        <v>435</v>
      </c>
      <c r="C174" s="249" t="s">
        <v>436</v>
      </c>
      <c r="D174" s="239" t="s">
        <v>268</v>
      </c>
      <c r="E174" s="240">
        <v>65.400000000000006</v>
      </c>
      <c r="F174" s="241"/>
      <c r="G174" s="242">
        <f>ROUND(E174*F174,2)</f>
        <v>0</v>
      </c>
      <c r="H174" s="241"/>
      <c r="I174" s="242">
        <f>ROUND(E174*H174,2)</f>
        <v>0</v>
      </c>
      <c r="J174" s="241"/>
      <c r="K174" s="242">
        <f>ROUND(E174*J174,2)</f>
        <v>0</v>
      </c>
      <c r="L174" s="242">
        <v>21</v>
      </c>
      <c r="M174" s="242">
        <f>G174*(1+L174/100)</f>
        <v>0</v>
      </c>
      <c r="N174" s="242">
        <v>0</v>
      </c>
      <c r="O174" s="242">
        <f>ROUND(E174*N174,2)</f>
        <v>0</v>
      </c>
      <c r="P174" s="242">
        <v>0.01</v>
      </c>
      <c r="Q174" s="242">
        <f>ROUND(E174*P174,2)</f>
        <v>0.65</v>
      </c>
      <c r="R174" s="242"/>
      <c r="S174" s="242" t="s">
        <v>167</v>
      </c>
      <c r="T174" s="243" t="s">
        <v>168</v>
      </c>
      <c r="U174" s="224">
        <v>0.1</v>
      </c>
      <c r="V174" s="224">
        <f>ROUND(E174*U174,2)</f>
        <v>6.54</v>
      </c>
      <c r="W174" s="224"/>
      <c r="X174" s="224" t="s">
        <v>190</v>
      </c>
      <c r="Y174" s="215"/>
      <c r="Z174" s="215"/>
      <c r="AA174" s="215"/>
      <c r="AB174" s="215"/>
      <c r="AC174" s="215"/>
      <c r="AD174" s="215"/>
      <c r="AE174" s="215"/>
      <c r="AF174" s="215"/>
      <c r="AG174" s="215" t="s">
        <v>191</v>
      </c>
      <c r="AH174" s="215"/>
      <c r="AI174" s="215"/>
      <c r="AJ174" s="215"/>
      <c r="AK174" s="215"/>
      <c r="AL174" s="215"/>
      <c r="AM174" s="215"/>
      <c r="AN174" s="215"/>
      <c r="AO174" s="215"/>
      <c r="AP174" s="215"/>
      <c r="AQ174" s="215"/>
      <c r="AR174" s="215"/>
      <c r="AS174" s="215"/>
      <c r="AT174" s="215"/>
      <c r="AU174" s="215"/>
      <c r="AV174" s="215"/>
      <c r="AW174" s="215"/>
      <c r="AX174" s="215"/>
      <c r="AY174" s="215"/>
      <c r="AZ174" s="215"/>
      <c r="BA174" s="215"/>
      <c r="BB174" s="215"/>
      <c r="BC174" s="215"/>
      <c r="BD174" s="215"/>
      <c r="BE174" s="215"/>
      <c r="BF174" s="215"/>
      <c r="BG174" s="215"/>
      <c r="BH174" s="215"/>
    </row>
    <row r="175" spans="1:60" outlineLevel="1" x14ac:dyDescent="0.2">
      <c r="A175" s="222"/>
      <c r="B175" s="223"/>
      <c r="C175" s="253" t="s">
        <v>320</v>
      </c>
      <c r="D175" s="228"/>
      <c r="E175" s="229">
        <v>65.400000000000006</v>
      </c>
      <c r="F175" s="224"/>
      <c r="G175" s="224"/>
      <c r="H175" s="224"/>
      <c r="I175" s="224"/>
      <c r="J175" s="224"/>
      <c r="K175" s="224"/>
      <c r="L175" s="224"/>
      <c r="M175" s="224"/>
      <c r="N175" s="224"/>
      <c r="O175" s="224"/>
      <c r="P175" s="224"/>
      <c r="Q175" s="224"/>
      <c r="R175" s="224"/>
      <c r="S175" s="224"/>
      <c r="T175" s="224"/>
      <c r="U175" s="224"/>
      <c r="V175" s="224"/>
      <c r="W175" s="224"/>
      <c r="X175" s="224"/>
      <c r="Y175" s="215"/>
      <c r="Z175" s="215"/>
      <c r="AA175" s="215"/>
      <c r="AB175" s="215"/>
      <c r="AC175" s="215"/>
      <c r="AD175" s="215"/>
      <c r="AE175" s="215"/>
      <c r="AF175" s="215"/>
      <c r="AG175" s="215" t="s">
        <v>176</v>
      </c>
      <c r="AH175" s="215">
        <v>0</v>
      </c>
      <c r="AI175" s="215"/>
      <c r="AJ175" s="215"/>
      <c r="AK175" s="215"/>
      <c r="AL175" s="215"/>
      <c r="AM175" s="215"/>
      <c r="AN175" s="215"/>
      <c r="AO175" s="215"/>
      <c r="AP175" s="215"/>
      <c r="AQ175" s="215"/>
      <c r="AR175" s="215"/>
      <c r="AS175" s="215"/>
      <c r="AT175" s="215"/>
      <c r="AU175" s="215"/>
      <c r="AV175" s="215"/>
      <c r="AW175" s="215"/>
      <c r="AX175" s="215"/>
      <c r="AY175" s="215"/>
      <c r="AZ175" s="215"/>
      <c r="BA175" s="215"/>
      <c r="BB175" s="215"/>
      <c r="BC175" s="215"/>
      <c r="BD175" s="215"/>
      <c r="BE175" s="215"/>
      <c r="BF175" s="215"/>
      <c r="BG175" s="215"/>
      <c r="BH175" s="215"/>
    </row>
    <row r="176" spans="1:60" outlineLevel="1" x14ac:dyDescent="0.2">
      <c r="A176" s="237">
        <v>70</v>
      </c>
      <c r="B176" s="238" t="s">
        <v>437</v>
      </c>
      <c r="C176" s="249" t="s">
        <v>438</v>
      </c>
      <c r="D176" s="239" t="s">
        <v>268</v>
      </c>
      <c r="E176" s="240">
        <v>52.54</v>
      </c>
      <c r="F176" s="241"/>
      <c r="G176" s="242">
        <f>ROUND(E176*F176,2)</f>
        <v>0</v>
      </c>
      <c r="H176" s="241"/>
      <c r="I176" s="242">
        <f>ROUND(E176*H176,2)</f>
        <v>0</v>
      </c>
      <c r="J176" s="241"/>
      <c r="K176" s="242">
        <f>ROUND(E176*J176,2)</f>
        <v>0</v>
      </c>
      <c r="L176" s="242">
        <v>21</v>
      </c>
      <c r="M176" s="242">
        <f>G176*(1+L176/100)</f>
        <v>0</v>
      </c>
      <c r="N176" s="242">
        <v>0</v>
      </c>
      <c r="O176" s="242">
        <f>ROUND(E176*N176,2)</f>
        <v>0</v>
      </c>
      <c r="P176" s="242">
        <v>0.01</v>
      </c>
      <c r="Q176" s="242">
        <f>ROUND(E176*P176,2)</f>
        <v>0.53</v>
      </c>
      <c r="R176" s="242"/>
      <c r="S176" s="242" t="s">
        <v>167</v>
      </c>
      <c r="T176" s="243" t="s">
        <v>168</v>
      </c>
      <c r="U176" s="224">
        <v>0.08</v>
      </c>
      <c r="V176" s="224">
        <f>ROUND(E176*U176,2)</f>
        <v>4.2</v>
      </c>
      <c r="W176" s="224"/>
      <c r="X176" s="224" t="s">
        <v>190</v>
      </c>
      <c r="Y176" s="215"/>
      <c r="Z176" s="215"/>
      <c r="AA176" s="215"/>
      <c r="AB176" s="215"/>
      <c r="AC176" s="215"/>
      <c r="AD176" s="215"/>
      <c r="AE176" s="215"/>
      <c r="AF176" s="215"/>
      <c r="AG176" s="215" t="s">
        <v>191</v>
      </c>
      <c r="AH176" s="215"/>
      <c r="AI176" s="215"/>
      <c r="AJ176" s="215"/>
      <c r="AK176" s="215"/>
      <c r="AL176" s="215"/>
      <c r="AM176" s="215"/>
      <c r="AN176" s="215"/>
      <c r="AO176" s="215"/>
      <c r="AP176" s="215"/>
      <c r="AQ176" s="215"/>
      <c r="AR176" s="215"/>
      <c r="AS176" s="215"/>
      <c r="AT176" s="215"/>
      <c r="AU176" s="215"/>
      <c r="AV176" s="215"/>
      <c r="AW176" s="215"/>
      <c r="AX176" s="215"/>
      <c r="AY176" s="215"/>
      <c r="AZ176" s="215"/>
      <c r="BA176" s="215"/>
      <c r="BB176" s="215"/>
      <c r="BC176" s="215"/>
      <c r="BD176" s="215"/>
      <c r="BE176" s="215"/>
      <c r="BF176" s="215"/>
      <c r="BG176" s="215"/>
      <c r="BH176" s="215"/>
    </row>
    <row r="177" spans="1:60" outlineLevel="1" x14ac:dyDescent="0.2">
      <c r="A177" s="222"/>
      <c r="B177" s="223"/>
      <c r="C177" s="253" t="s">
        <v>331</v>
      </c>
      <c r="D177" s="228"/>
      <c r="E177" s="229">
        <v>52.54</v>
      </c>
      <c r="F177" s="224"/>
      <c r="G177" s="224"/>
      <c r="H177" s="224"/>
      <c r="I177" s="224"/>
      <c r="J177" s="224"/>
      <c r="K177" s="224"/>
      <c r="L177" s="224"/>
      <c r="M177" s="224"/>
      <c r="N177" s="224"/>
      <c r="O177" s="224"/>
      <c r="P177" s="224"/>
      <c r="Q177" s="224"/>
      <c r="R177" s="224"/>
      <c r="S177" s="224"/>
      <c r="T177" s="224"/>
      <c r="U177" s="224"/>
      <c r="V177" s="224"/>
      <c r="W177" s="224"/>
      <c r="X177" s="224"/>
      <c r="Y177" s="215"/>
      <c r="Z177" s="215"/>
      <c r="AA177" s="215"/>
      <c r="AB177" s="215"/>
      <c r="AC177" s="215"/>
      <c r="AD177" s="215"/>
      <c r="AE177" s="215"/>
      <c r="AF177" s="215"/>
      <c r="AG177" s="215" t="s">
        <v>176</v>
      </c>
      <c r="AH177" s="215">
        <v>0</v>
      </c>
      <c r="AI177" s="215"/>
      <c r="AJ177" s="215"/>
      <c r="AK177" s="215"/>
      <c r="AL177" s="215"/>
      <c r="AM177" s="215"/>
      <c r="AN177" s="215"/>
      <c r="AO177" s="215"/>
      <c r="AP177" s="215"/>
      <c r="AQ177" s="215"/>
      <c r="AR177" s="215"/>
      <c r="AS177" s="215"/>
      <c r="AT177" s="215"/>
      <c r="AU177" s="215"/>
      <c r="AV177" s="215"/>
      <c r="AW177" s="215"/>
      <c r="AX177" s="215"/>
      <c r="AY177" s="215"/>
      <c r="AZ177" s="215"/>
      <c r="BA177" s="215"/>
      <c r="BB177" s="215"/>
      <c r="BC177" s="215"/>
      <c r="BD177" s="215"/>
      <c r="BE177" s="215"/>
      <c r="BF177" s="215"/>
      <c r="BG177" s="215"/>
      <c r="BH177" s="215"/>
    </row>
    <row r="178" spans="1:60" outlineLevel="1" x14ac:dyDescent="0.2">
      <c r="A178" s="237">
        <v>71</v>
      </c>
      <c r="B178" s="238" t="s">
        <v>439</v>
      </c>
      <c r="C178" s="249" t="s">
        <v>440</v>
      </c>
      <c r="D178" s="239" t="s">
        <v>268</v>
      </c>
      <c r="E178" s="240">
        <v>98.322000000000003</v>
      </c>
      <c r="F178" s="241"/>
      <c r="G178" s="242">
        <f>ROUND(E178*F178,2)</f>
        <v>0</v>
      </c>
      <c r="H178" s="241"/>
      <c r="I178" s="242">
        <f>ROUND(E178*H178,2)</f>
        <v>0</v>
      </c>
      <c r="J178" s="241"/>
      <c r="K178" s="242">
        <f>ROUND(E178*J178,2)</f>
        <v>0</v>
      </c>
      <c r="L178" s="242">
        <v>21</v>
      </c>
      <c r="M178" s="242">
        <f>G178*(1+L178/100)</f>
        <v>0</v>
      </c>
      <c r="N178" s="242">
        <v>0</v>
      </c>
      <c r="O178" s="242">
        <f>ROUND(E178*N178,2)</f>
        <v>0</v>
      </c>
      <c r="P178" s="242">
        <v>4.5999999999999999E-2</v>
      </c>
      <c r="Q178" s="242">
        <f>ROUND(E178*P178,2)</f>
        <v>4.5199999999999996</v>
      </c>
      <c r="R178" s="242"/>
      <c r="S178" s="242" t="s">
        <v>167</v>
      </c>
      <c r="T178" s="243" t="s">
        <v>168</v>
      </c>
      <c r="U178" s="224">
        <v>0.26</v>
      </c>
      <c r="V178" s="224">
        <f>ROUND(E178*U178,2)</f>
        <v>25.56</v>
      </c>
      <c r="W178" s="224"/>
      <c r="X178" s="224" t="s">
        <v>190</v>
      </c>
      <c r="Y178" s="215"/>
      <c r="Z178" s="215"/>
      <c r="AA178" s="215"/>
      <c r="AB178" s="215"/>
      <c r="AC178" s="215"/>
      <c r="AD178" s="215"/>
      <c r="AE178" s="215"/>
      <c r="AF178" s="215"/>
      <c r="AG178" s="215" t="s">
        <v>191</v>
      </c>
      <c r="AH178" s="215"/>
      <c r="AI178" s="215"/>
      <c r="AJ178" s="215"/>
      <c r="AK178" s="215"/>
      <c r="AL178" s="215"/>
      <c r="AM178" s="215"/>
      <c r="AN178" s="215"/>
      <c r="AO178" s="215"/>
      <c r="AP178" s="215"/>
      <c r="AQ178" s="215"/>
      <c r="AR178" s="215"/>
      <c r="AS178" s="215"/>
      <c r="AT178" s="215"/>
      <c r="AU178" s="215"/>
      <c r="AV178" s="215"/>
      <c r="AW178" s="215"/>
      <c r="AX178" s="215"/>
      <c r="AY178" s="215"/>
      <c r="AZ178" s="215"/>
      <c r="BA178" s="215"/>
      <c r="BB178" s="215"/>
      <c r="BC178" s="215"/>
      <c r="BD178" s="215"/>
      <c r="BE178" s="215"/>
      <c r="BF178" s="215"/>
      <c r="BG178" s="215"/>
      <c r="BH178" s="215"/>
    </row>
    <row r="179" spans="1:60" outlineLevel="1" x14ac:dyDescent="0.2">
      <c r="A179" s="222"/>
      <c r="B179" s="223"/>
      <c r="C179" s="253" t="s">
        <v>441</v>
      </c>
      <c r="D179" s="228"/>
      <c r="E179" s="229">
        <v>98.32</v>
      </c>
      <c r="F179" s="224"/>
      <c r="G179" s="224"/>
      <c r="H179" s="224"/>
      <c r="I179" s="224"/>
      <c r="J179" s="224"/>
      <c r="K179" s="224"/>
      <c r="L179" s="224"/>
      <c r="M179" s="224"/>
      <c r="N179" s="224"/>
      <c r="O179" s="224"/>
      <c r="P179" s="224"/>
      <c r="Q179" s="224"/>
      <c r="R179" s="224"/>
      <c r="S179" s="224"/>
      <c r="T179" s="224"/>
      <c r="U179" s="224"/>
      <c r="V179" s="224"/>
      <c r="W179" s="224"/>
      <c r="X179" s="224"/>
      <c r="Y179" s="215"/>
      <c r="Z179" s="215"/>
      <c r="AA179" s="215"/>
      <c r="AB179" s="215"/>
      <c r="AC179" s="215"/>
      <c r="AD179" s="215"/>
      <c r="AE179" s="215"/>
      <c r="AF179" s="215"/>
      <c r="AG179" s="215" t="s">
        <v>176</v>
      </c>
      <c r="AH179" s="215">
        <v>0</v>
      </c>
      <c r="AI179" s="215"/>
      <c r="AJ179" s="215"/>
      <c r="AK179" s="215"/>
      <c r="AL179" s="215"/>
      <c r="AM179" s="215"/>
      <c r="AN179" s="215"/>
      <c r="AO179" s="215"/>
      <c r="AP179" s="215"/>
      <c r="AQ179" s="215"/>
      <c r="AR179" s="215"/>
      <c r="AS179" s="215"/>
      <c r="AT179" s="215"/>
      <c r="AU179" s="215"/>
      <c r="AV179" s="215"/>
      <c r="AW179" s="215"/>
      <c r="AX179" s="215"/>
      <c r="AY179" s="215"/>
      <c r="AZ179" s="215"/>
      <c r="BA179" s="215"/>
      <c r="BB179" s="215"/>
      <c r="BC179" s="215"/>
      <c r="BD179" s="215"/>
      <c r="BE179" s="215"/>
      <c r="BF179" s="215"/>
      <c r="BG179" s="215"/>
      <c r="BH179" s="215"/>
    </row>
    <row r="180" spans="1:60" outlineLevel="1" x14ac:dyDescent="0.2">
      <c r="A180" s="237">
        <v>72</v>
      </c>
      <c r="B180" s="238" t="s">
        <v>442</v>
      </c>
      <c r="C180" s="249" t="s">
        <v>443</v>
      </c>
      <c r="D180" s="239" t="s">
        <v>268</v>
      </c>
      <c r="E180" s="240">
        <v>163.87</v>
      </c>
      <c r="F180" s="241"/>
      <c r="G180" s="242">
        <f>ROUND(E180*F180,2)</f>
        <v>0</v>
      </c>
      <c r="H180" s="241"/>
      <c r="I180" s="242">
        <f>ROUND(E180*H180,2)</f>
        <v>0</v>
      </c>
      <c r="J180" s="241"/>
      <c r="K180" s="242">
        <f>ROUND(E180*J180,2)</f>
        <v>0</v>
      </c>
      <c r="L180" s="242">
        <v>21</v>
      </c>
      <c r="M180" s="242">
        <f>G180*(1+L180/100)</f>
        <v>0</v>
      </c>
      <c r="N180" s="242">
        <v>0</v>
      </c>
      <c r="O180" s="242">
        <f>ROUND(E180*N180,2)</f>
        <v>0</v>
      </c>
      <c r="P180" s="242">
        <v>6.8000000000000005E-2</v>
      </c>
      <c r="Q180" s="242">
        <f>ROUND(E180*P180,2)</f>
        <v>11.14</v>
      </c>
      <c r="R180" s="242"/>
      <c r="S180" s="242" t="s">
        <v>167</v>
      </c>
      <c r="T180" s="243" t="s">
        <v>168</v>
      </c>
      <c r="U180" s="224">
        <v>0.3</v>
      </c>
      <c r="V180" s="224">
        <f>ROUND(E180*U180,2)</f>
        <v>49.16</v>
      </c>
      <c r="W180" s="224"/>
      <c r="X180" s="224" t="s">
        <v>190</v>
      </c>
      <c r="Y180" s="215"/>
      <c r="Z180" s="215"/>
      <c r="AA180" s="215"/>
      <c r="AB180" s="215"/>
      <c r="AC180" s="215"/>
      <c r="AD180" s="215"/>
      <c r="AE180" s="215"/>
      <c r="AF180" s="215"/>
      <c r="AG180" s="215" t="s">
        <v>191</v>
      </c>
      <c r="AH180" s="215"/>
      <c r="AI180" s="215"/>
      <c r="AJ180" s="215"/>
      <c r="AK180" s="215"/>
      <c r="AL180" s="215"/>
      <c r="AM180" s="215"/>
      <c r="AN180" s="215"/>
      <c r="AO180" s="215"/>
      <c r="AP180" s="215"/>
      <c r="AQ180" s="215"/>
      <c r="AR180" s="215"/>
      <c r="AS180" s="215"/>
      <c r="AT180" s="215"/>
      <c r="AU180" s="215"/>
      <c r="AV180" s="215"/>
      <c r="AW180" s="215"/>
      <c r="AX180" s="215"/>
      <c r="AY180" s="215"/>
      <c r="AZ180" s="215"/>
      <c r="BA180" s="215"/>
      <c r="BB180" s="215"/>
      <c r="BC180" s="215"/>
      <c r="BD180" s="215"/>
      <c r="BE180" s="215"/>
      <c r="BF180" s="215"/>
      <c r="BG180" s="215"/>
      <c r="BH180" s="215"/>
    </row>
    <row r="181" spans="1:60" outlineLevel="1" x14ac:dyDescent="0.2">
      <c r="A181" s="222"/>
      <c r="B181" s="223"/>
      <c r="C181" s="253" t="s">
        <v>444</v>
      </c>
      <c r="D181" s="228"/>
      <c r="E181" s="229">
        <v>163.87</v>
      </c>
      <c r="F181" s="224"/>
      <c r="G181" s="224"/>
      <c r="H181" s="224"/>
      <c r="I181" s="224"/>
      <c r="J181" s="224"/>
      <c r="K181" s="224"/>
      <c r="L181" s="224"/>
      <c r="M181" s="224"/>
      <c r="N181" s="224"/>
      <c r="O181" s="224"/>
      <c r="P181" s="224"/>
      <c r="Q181" s="224"/>
      <c r="R181" s="224"/>
      <c r="S181" s="224"/>
      <c r="T181" s="224"/>
      <c r="U181" s="224"/>
      <c r="V181" s="224"/>
      <c r="W181" s="224"/>
      <c r="X181" s="224"/>
      <c r="Y181" s="215"/>
      <c r="Z181" s="215"/>
      <c r="AA181" s="215"/>
      <c r="AB181" s="215"/>
      <c r="AC181" s="215"/>
      <c r="AD181" s="215"/>
      <c r="AE181" s="215"/>
      <c r="AF181" s="215"/>
      <c r="AG181" s="215" t="s">
        <v>176</v>
      </c>
      <c r="AH181" s="215">
        <v>0</v>
      </c>
      <c r="AI181" s="215"/>
      <c r="AJ181" s="215"/>
      <c r="AK181" s="215"/>
      <c r="AL181" s="215"/>
      <c r="AM181" s="215"/>
      <c r="AN181" s="215"/>
      <c r="AO181" s="215"/>
      <c r="AP181" s="215"/>
      <c r="AQ181" s="215"/>
      <c r="AR181" s="215"/>
      <c r="AS181" s="215"/>
      <c r="AT181" s="215"/>
      <c r="AU181" s="215"/>
      <c r="AV181" s="215"/>
      <c r="AW181" s="215"/>
      <c r="AX181" s="215"/>
      <c r="AY181" s="215"/>
      <c r="AZ181" s="215"/>
      <c r="BA181" s="215"/>
      <c r="BB181" s="215"/>
      <c r="BC181" s="215"/>
      <c r="BD181" s="215"/>
      <c r="BE181" s="215"/>
      <c r="BF181" s="215"/>
      <c r="BG181" s="215"/>
      <c r="BH181" s="215"/>
    </row>
    <row r="182" spans="1:60" x14ac:dyDescent="0.2">
      <c r="A182" s="231" t="s">
        <v>162</v>
      </c>
      <c r="B182" s="232" t="s">
        <v>89</v>
      </c>
      <c r="C182" s="248" t="s">
        <v>90</v>
      </c>
      <c r="D182" s="233"/>
      <c r="E182" s="234"/>
      <c r="F182" s="235"/>
      <c r="G182" s="235">
        <f>SUMIF(AG183:AG183,"&lt;&gt;NOR",G183:G183)</f>
        <v>0</v>
      </c>
      <c r="H182" s="235"/>
      <c r="I182" s="235">
        <f>SUM(I183:I183)</f>
        <v>0</v>
      </c>
      <c r="J182" s="235"/>
      <c r="K182" s="235">
        <f>SUM(K183:K183)</f>
        <v>0</v>
      </c>
      <c r="L182" s="235"/>
      <c r="M182" s="235">
        <f>SUM(M183:M183)</f>
        <v>0</v>
      </c>
      <c r="N182" s="235"/>
      <c r="O182" s="235">
        <f>SUM(O183:O183)</f>
        <v>0</v>
      </c>
      <c r="P182" s="235"/>
      <c r="Q182" s="235">
        <f>SUM(Q183:Q183)</f>
        <v>0</v>
      </c>
      <c r="R182" s="235"/>
      <c r="S182" s="235"/>
      <c r="T182" s="236"/>
      <c r="U182" s="230"/>
      <c r="V182" s="230">
        <f>SUM(V183:V183)</f>
        <v>35.950000000000003</v>
      </c>
      <c r="W182" s="230"/>
      <c r="X182" s="230"/>
      <c r="AG182" t="s">
        <v>163</v>
      </c>
    </row>
    <row r="183" spans="1:60" outlineLevel="1" x14ac:dyDescent="0.2">
      <c r="A183" s="257">
        <v>73</v>
      </c>
      <c r="B183" s="258" t="s">
        <v>445</v>
      </c>
      <c r="C183" s="264" t="s">
        <v>446</v>
      </c>
      <c r="D183" s="259" t="s">
        <v>255</v>
      </c>
      <c r="E183" s="260">
        <v>38.309280000000001</v>
      </c>
      <c r="F183" s="261"/>
      <c r="G183" s="262">
        <f>ROUND(E183*F183,2)</f>
        <v>0</v>
      </c>
      <c r="H183" s="261"/>
      <c r="I183" s="262">
        <f>ROUND(E183*H183,2)</f>
        <v>0</v>
      </c>
      <c r="J183" s="261"/>
      <c r="K183" s="262">
        <f>ROUND(E183*J183,2)</f>
        <v>0</v>
      </c>
      <c r="L183" s="262">
        <v>21</v>
      </c>
      <c r="M183" s="262">
        <f>G183*(1+L183/100)</f>
        <v>0</v>
      </c>
      <c r="N183" s="262">
        <v>0</v>
      </c>
      <c r="O183" s="262">
        <f>ROUND(E183*N183,2)</f>
        <v>0</v>
      </c>
      <c r="P183" s="262">
        <v>0</v>
      </c>
      <c r="Q183" s="262">
        <f>ROUND(E183*P183,2)</f>
        <v>0</v>
      </c>
      <c r="R183" s="262"/>
      <c r="S183" s="262" t="s">
        <v>167</v>
      </c>
      <c r="T183" s="263" t="s">
        <v>168</v>
      </c>
      <c r="U183" s="224">
        <v>0.9385</v>
      </c>
      <c r="V183" s="224">
        <f>ROUND(E183*U183,2)</f>
        <v>35.950000000000003</v>
      </c>
      <c r="W183" s="224"/>
      <c r="X183" s="224" t="s">
        <v>190</v>
      </c>
      <c r="Y183" s="215"/>
      <c r="Z183" s="215"/>
      <c r="AA183" s="215"/>
      <c r="AB183" s="215"/>
      <c r="AC183" s="215"/>
      <c r="AD183" s="215"/>
      <c r="AE183" s="215"/>
      <c r="AF183" s="215"/>
      <c r="AG183" s="215" t="s">
        <v>191</v>
      </c>
      <c r="AH183" s="215"/>
      <c r="AI183" s="215"/>
      <c r="AJ183" s="215"/>
      <c r="AK183" s="215"/>
      <c r="AL183" s="215"/>
      <c r="AM183" s="215"/>
      <c r="AN183" s="215"/>
      <c r="AO183" s="215"/>
      <c r="AP183" s="215"/>
      <c r="AQ183" s="215"/>
      <c r="AR183" s="215"/>
      <c r="AS183" s="215"/>
      <c r="AT183" s="215"/>
      <c r="AU183" s="215"/>
      <c r="AV183" s="215"/>
      <c r="AW183" s="215"/>
      <c r="AX183" s="215"/>
      <c r="AY183" s="215"/>
      <c r="AZ183" s="215"/>
      <c r="BA183" s="215"/>
      <c r="BB183" s="215"/>
      <c r="BC183" s="215"/>
      <c r="BD183" s="215"/>
      <c r="BE183" s="215"/>
      <c r="BF183" s="215"/>
      <c r="BG183" s="215"/>
      <c r="BH183" s="215"/>
    </row>
    <row r="184" spans="1:60" x14ac:dyDescent="0.2">
      <c r="A184" s="231" t="s">
        <v>162</v>
      </c>
      <c r="B184" s="232" t="s">
        <v>92</v>
      </c>
      <c r="C184" s="248" t="s">
        <v>93</v>
      </c>
      <c r="D184" s="233"/>
      <c r="E184" s="234"/>
      <c r="F184" s="235"/>
      <c r="G184" s="235">
        <f>SUMIF(AG185:AG206,"&lt;&gt;NOR",G185:G206)</f>
        <v>0</v>
      </c>
      <c r="H184" s="235"/>
      <c r="I184" s="235">
        <f>SUM(I185:I206)</f>
        <v>0</v>
      </c>
      <c r="J184" s="235"/>
      <c r="K184" s="235">
        <f>SUM(K185:K206)</f>
        <v>0</v>
      </c>
      <c r="L184" s="235"/>
      <c r="M184" s="235">
        <f>SUM(M185:M206)</f>
        <v>0</v>
      </c>
      <c r="N184" s="235"/>
      <c r="O184" s="235">
        <f>SUM(O185:O206)</f>
        <v>0.56000000000000005</v>
      </c>
      <c r="P184" s="235"/>
      <c r="Q184" s="235">
        <f>SUM(Q185:Q206)</f>
        <v>0.25</v>
      </c>
      <c r="R184" s="235"/>
      <c r="S184" s="235"/>
      <c r="T184" s="236"/>
      <c r="U184" s="230"/>
      <c r="V184" s="230">
        <f>SUM(V185:V206)</f>
        <v>40.76</v>
      </c>
      <c r="W184" s="230"/>
      <c r="X184" s="230"/>
      <c r="AG184" t="s">
        <v>163</v>
      </c>
    </row>
    <row r="185" spans="1:60" ht="22.5" outlineLevel="1" x14ac:dyDescent="0.2">
      <c r="A185" s="237">
        <v>74</v>
      </c>
      <c r="B185" s="238" t="s">
        <v>447</v>
      </c>
      <c r="C185" s="249" t="s">
        <v>448</v>
      </c>
      <c r="D185" s="239" t="s">
        <v>268</v>
      </c>
      <c r="E185" s="240">
        <v>44.98</v>
      </c>
      <c r="F185" s="241"/>
      <c r="G185" s="242">
        <f>ROUND(E185*F185,2)</f>
        <v>0</v>
      </c>
      <c r="H185" s="241"/>
      <c r="I185" s="242">
        <f>ROUND(E185*H185,2)</f>
        <v>0</v>
      </c>
      <c r="J185" s="241"/>
      <c r="K185" s="242">
        <f>ROUND(E185*J185,2)</f>
        <v>0</v>
      </c>
      <c r="L185" s="242">
        <v>21</v>
      </c>
      <c r="M185" s="242">
        <f>G185*(1+L185/100)</f>
        <v>0</v>
      </c>
      <c r="N185" s="242">
        <v>2.9999999999999997E-4</v>
      </c>
      <c r="O185" s="242">
        <f>ROUND(E185*N185,2)</f>
        <v>0.01</v>
      </c>
      <c r="P185" s="242">
        <v>0</v>
      </c>
      <c r="Q185" s="242">
        <f>ROUND(E185*P185,2)</f>
        <v>0</v>
      </c>
      <c r="R185" s="242"/>
      <c r="S185" s="242" t="s">
        <v>167</v>
      </c>
      <c r="T185" s="243" t="s">
        <v>168</v>
      </c>
      <c r="U185" s="224">
        <v>2.75E-2</v>
      </c>
      <c r="V185" s="224">
        <f>ROUND(E185*U185,2)</f>
        <v>1.24</v>
      </c>
      <c r="W185" s="224"/>
      <c r="X185" s="224" t="s">
        <v>190</v>
      </c>
      <c r="Y185" s="215"/>
      <c r="Z185" s="215"/>
      <c r="AA185" s="215"/>
      <c r="AB185" s="215"/>
      <c r="AC185" s="215"/>
      <c r="AD185" s="215"/>
      <c r="AE185" s="215"/>
      <c r="AF185" s="215"/>
      <c r="AG185" s="215" t="s">
        <v>449</v>
      </c>
      <c r="AH185" s="215"/>
      <c r="AI185" s="215"/>
      <c r="AJ185" s="215"/>
      <c r="AK185" s="215"/>
      <c r="AL185" s="215"/>
      <c r="AM185" s="215"/>
      <c r="AN185" s="215"/>
      <c r="AO185" s="215"/>
      <c r="AP185" s="215"/>
      <c r="AQ185" s="215"/>
      <c r="AR185" s="215"/>
      <c r="AS185" s="215"/>
      <c r="AT185" s="215"/>
      <c r="AU185" s="215"/>
      <c r="AV185" s="215"/>
      <c r="AW185" s="215"/>
      <c r="AX185" s="215"/>
      <c r="AY185" s="215"/>
      <c r="AZ185" s="215"/>
      <c r="BA185" s="215"/>
      <c r="BB185" s="215"/>
      <c r="BC185" s="215"/>
      <c r="BD185" s="215"/>
      <c r="BE185" s="215"/>
      <c r="BF185" s="215"/>
      <c r="BG185" s="215"/>
      <c r="BH185" s="215"/>
    </row>
    <row r="186" spans="1:60" outlineLevel="1" x14ac:dyDescent="0.2">
      <c r="A186" s="222"/>
      <c r="B186" s="223"/>
      <c r="C186" s="253" t="s">
        <v>450</v>
      </c>
      <c r="D186" s="228"/>
      <c r="E186" s="229">
        <v>44.98</v>
      </c>
      <c r="F186" s="224"/>
      <c r="G186" s="224"/>
      <c r="H186" s="224"/>
      <c r="I186" s="224"/>
      <c r="J186" s="224"/>
      <c r="K186" s="224"/>
      <c r="L186" s="224"/>
      <c r="M186" s="224"/>
      <c r="N186" s="224"/>
      <c r="O186" s="224"/>
      <c r="P186" s="224"/>
      <c r="Q186" s="224"/>
      <c r="R186" s="224"/>
      <c r="S186" s="224"/>
      <c r="T186" s="224"/>
      <c r="U186" s="224"/>
      <c r="V186" s="224"/>
      <c r="W186" s="224"/>
      <c r="X186" s="224"/>
      <c r="Y186" s="215"/>
      <c r="Z186" s="215"/>
      <c r="AA186" s="215"/>
      <c r="AB186" s="215"/>
      <c r="AC186" s="215"/>
      <c r="AD186" s="215"/>
      <c r="AE186" s="215"/>
      <c r="AF186" s="215"/>
      <c r="AG186" s="215" t="s">
        <v>176</v>
      </c>
      <c r="AH186" s="215">
        <v>0</v>
      </c>
      <c r="AI186" s="215"/>
      <c r="AJ186" s="215"/>
      <c r="AK186" s="215"/>
      <c r="AL186" s="215"/>
      <c r="AM186" s="215"/>
      <c r="AN186" s="215"/>
      <c r="AO186" s="215"/>
      <c r="AP186" s="215"/>
      <c r="AQ186" s="215"/>
      <c r="AR186" s="215"/>
      <c r="AS186" s="215"/>
      <c r="AT186" s="215"/>
      <c r="AU186" s="215"/>
      <c r="AV186" s="215"/>
      <c r="AW186" s="215"/>
      <c r="AX186" s="215"/>
      <c r="AY186" s="215"/>
      <c r="AZ186" s="215"/>
      <c r="BA186" s="215"/>
      <c r="BB186" s="215"/>
      <c r="BC186" s="215"/>
      <c r="BD186" s="215"/>
      <c r="BE186" s="215"/>
      <c r="BF186" s="215"/>
      <c r="BG186" s="215"/>
      <c r="BH186" s="215"/>
    </row>
    <row r="187" spans="1:60" ht="22.5" outlineLevel="1" x14ac:dyDescent="0.2">
      <c r="A187" s="237">
        <v>75</v>
      </c>
      <c r="B187" s="238" t="s">
        <v>451</v>
      </c>
      <c r="C187" s="249" t="s">
        <v>452</v>
      </c>
      <c r="D187" s="239" t="s">
        <v>268</v>
      </c>
      <c r="E187" s="240">
        <v>5.9160000000000004</v>
      </c>
      <c r="F187" s="241"/>
      <c r="G187" s="242">
        <f>ROUND(E187*F187,2)</f>
        <v>0</v>
      </c>
      <c r="H187" s="241"/>
      <c r="I187" s="242">
        <f>ROUND(E187*H187,2)</f>
        <v>0</v>
      </c>
      <c r="J187" s="241"/>
      <c r="K187" s="242">
        <f>ROUND(E187*J187,2)</f>
        <v>0</v>
      </c>
      <c r="L187" s="242">
        <v>21</v>
      </c>
      <c r="M187" s="242">
        <f>G187*(1+L187/100)</f>
        <v>0</v>
      </c>
      <c r="N187" s="242">
        <v>5.1999999999999995E-4</v>
      </c>
      <c r="O187" s="242">
        <f>ROUND(E187*N187,2)</f>
        <v>0</v>
      </c>
      <c r="P187" s="242">
        <v>0</v>
      </c>
      <c r="Q187" s="242">
        <f>ROUND(E187*P187,2)</f>
        <v>0</v>
      </c>
      <c r="R187" s="242"/>
      <c r="S187" s="242" t="s">
        <v>167</v>
      </c>
      <c r="T187" s="243" t="s">
        <v>168</v>
      </c>
      <c r="U187" s="224">
        <v>4.9000000000000002E-2</v>
      </c>
      <c r="V187" s="224">
        <f>ROUND(E187*U187,2)</f>
        <v>0.28999999999999998</v>
      </c>
      <c r="W187" s="224"/>
      <c r="X187" s="224" t="s">
        <v>190</v>
      </c>
      <c r="Y187" s="215"/>
      <c r="Z187" s="215"/>
      <c r="AA187" s="215"/>
      <c r="AB187" s="215"/>
      <c r="AC187" s="215"/>
      <c r="AD187" s="215"/>
      <c r="AE187" s="215"/>
      <c r="AF187" s="215"/>
      <c r="AG187" s="215" t="s">
        <v>449</v>
      </c>
      <c r="AH187" s="215"/>
      <c r="AI187" s="215"/>
      <c r="AJ187" s="215"/>
      <c r="AK187" s="215"/>
      <c r="AL187" s="215"/>
      <c r="AM187" s="215"/>
      <c r="AN187" s="215"/>
      <c r="AO187" s="215"/>
      <c r="AP187" s="215"/>
      <c r="AQ187" s="215"/>
      <c r="AR187" s="215"/>
      <c r="AS187" s="215"/>
      <c r="AT187" s="215"/>
      <c r="AU187" s="215"/>
      <c r="AV187" s="215"/>
      <c r="AW187" s="215"/>
      <c r="AX187" s="215"/>
      <c r="AY187" s="215"/>
      <c r="AZ187" s="215"/>
      <c r="BA187" s="215"/>
      <c r="BB187" s="215"/>
      <c r="BC187" s="215"/>
      <c r="BD187" s="215"/>
      <c r="BE187" s="215"/>
      <c r="BF187" s="215"/>
      <c r="BG187" s="215"/>
      <c r="BH187" s="215"/>
    </row>
    <row r="188" spans="1:60" outlineLevel="1" x14ac:dyDescent="0.2">
      <c r="A188" s="222"/>
      <c r="B188" s="223"/>
      <c r="C188" s="253" t="s">
        <v>453</v>
      </c>
      <c r="D188" s="228"/>
      <c r="E188" s="229">
        <v>5.92</v>
      </c>
      <c r="F188" s="224"/>
      <c r="G188" s="224"/>
      <c r="H188" s="224"/>
      <c r="I188" s="224"/>
      <c r="J188" s="224"/>
      <c r="K188" s="224"/>
      <c r="L188" s="224"/>
      <c r="M188" s="224"/>
      <c r="N188" s="224"/>
      <c r="O188" s="224"/>
      <c r="P188" s="224"/>
      <c r="Q188" s="224"/>
      <c r="R188" s="224"/>
      <c r="S188" s="224"/>
      <c r="T188" s="224"/>
      <c r="U188" s="224"/>
      <c r="V188" s="224"/>
      <c r="W188" s="224"/>
      <c r="X188" s="224"/>
      <c r="Y188" s="215"/>
      <c r="Z188" s="215"/>
      <c r="AA188" s="215"/>
      <c r="AB188" s="215"/>
      <c r="AC188" s="215"/>
      <c r="AD188" s="215"/>
      <c r="AE188" s="215"/>
      <c r="AF188" s="215"/>
      <c r="AG188" s="215" t="s">
        <v>176</v>
      </c>
      <c r="AH188" s="215">
        <v>0</v>
      </c>
      <c r="AI188" s="215"/>
      <c r="AJ188" s="215"/>
      <c r="AK188" s="215"/>
      <c r="AL188" s="215"/>
      <c r="AM188" s="215"/>
      <c r="AN188" s="215"/>
      <c r="AO188" s="215"/>
      <c r="AP188" s="215"/>
      <c r="AQ188" s="215"/>
      <c r="AR188" s="215"/>
      <c r="AS188" s="215"/>
      <c r="AT188" s="215"/>
      <c r="AU188" s="215"/>
      <c r="AV188" s="215"/>
      <c r="AW188" s="215"/>
      <c r="AX188" s="215"/>
      <c r="AY188" s="215"/>
      <c r="AZ188" s="215"/>
      <c r="BA188" s="215"/>
      <c r="BB188" s="215"/>
      <c r="BC188" s="215"/>
      <c r="BD188" s="215"/>
      <c r="BE188" s="215"/>
      <c r="BF188" s="215"/>
      <c r="BG188" s="215"/>
      <c r="BH188" s="215"/>
    </row>
    <row r="189" spans="1:60" outlineLevel="1" x14ac:dyDescent="0.2">
      <c r="A189" s="237">
        <v>76</v>
      </c>
      <c r="B189" s="238" t="s">
        <v>454</v>
      </c>
      <c r="C189" s="249" t="s">
        <v>455</v>
      </c>
      <c r="D189" s="239" t="s">
        <v>268</v>
      </c>
      <c r="E189" s="240">
        <v>44.98</v>
      </c>
      <c r="F189" s="241"/>
      <c r="G189" s="242">
        <f>ROUND(E189*F189,2)</f>
        <v>0</v>
      </c>
      <c r="H189" s="241"/>
      <c r="I189" s="242">
        <f>ROUND(E189*H189,2)</f>
        <v>0</v>
      </c>
      <c r="J189" s="241"/>
      <c r="K189" s="242">
        <f>ROUND(E189*J189,2)</f>
        <v>0</v>
      </c>
      <c r="L189" s="242">
        <v>21</v>
      </c>
      <c r="M189" s="242">
        <f>G189*(1+L189/100)</f>
        <v>0</v>
      </c>
      <c r="N189" s="242">
        <v>4.0999999999999999E-4</v>
      </c>
      <c r="O189" s="242">
        <f>ROUND(E189*N189,2)</f>
        <v>0.02</v>
      </c>
      <c r="P189" s="242">
        <v>0</v>
      </c>
      <c r="Q189" s="242">
        <f>ROUND(E189*P189,2)</f>
        <v>0</v>
      </c>
      <c r="R189" s="242"/>
      <c r="S189" s="242" t="s">
        <v>167</v>
      </c>
      <c r="T189" s="243" t="s">
        <v>168</v>
      </c>
      <c r="U189" s="224">
        <v>0.22991</v>
      </c>
      <c r="V189" s="224">
        <f>ROUND(E189*U189,2)</f>
        <v>10.34</v>
      </c>
      <c r="W189" s="224"/>
      <c r="X189" s="224" t="s">
        <v>190</v>
      </c>
      <c r="Y189" s="215"/>
      <c r="Z189" s="215"/>
      <c r="AA189" s="215"/>
      <c r="AB189" s="215"/>
      <c r="AC189" s="215"/>
      <c r="AD189" s="215"/>
      <c r="AE189" s="215"/>
      <c r="AF189" s="215"/>
      <c r="AG189" s="215" t="s">
        <v>449</v>
      </c>
      <c r="AH189" s="215"/>
      <c r="AI189" s="215"/>
      <c r="AJ189" s="215"/>
      <c r="AK189" s="215"/>
      <c r="AL189" s="215"/>
      <c r="AM189" s="215"/>
      <c r="AN189" s="215"/>
      <c r="AO189" s="215"/>
      <c r="AP189" s="215"/>
      <c r="AQ189" s="215"/>
      <c r="AR189" s="215"/>
      <c r="AS189" s="215"/>
      <c r="AT189" s="215"/>
      <c r="AU189" s="215"/>
      <c r="AV189" s="215"/>
      <c r="AW189" s="215"/>
      <c r="AX189" s="215"/>
      <c r="AY189" s="215"/>
      <c r="AZ189" s="215"/>
      <c r="BA189" s="215"/>
      <c r="BB189" s="215"/>
      <c r="BC189" s="215"/>
      <c r="BD189" s="215"/>
      <c r="BE189" s="215"/>
      <c r="BF189" s="215"/>
      <c r="BG189" s="215"/>
      <c r="BH189" s="215"/>
    </row>
    <row r="190" spans="1:60" outlineLevel="1" x14ac:dyDescent="0.2">
      <c r="A190" s="222"/>
      <c r="B190" s="223"/>
      <c r="C190" s="253" t="s">
        <v>450</v>
      </c>
      <c r="D190" s="228"/>
      <c r="E190" s="229">
        <v>44.98</v>
      </c>
      <c r="F190" s="224"/>
      <c r="G190" s="224"/>
      <c r="H190" s="224"/>
      <c r="I190" s="224"/>
      <c r="J190" s="224"/>
      <c r="K190" s="224"/>
      <c r="L190" s="224"/>
      <c r="M190" s="224"/>
      <c r="N190" s="224"/>
      <c r="O190" s="224"/>
      <c r="P190" s="224"/>
      <c r="Q190" s="224"/>
      <c r="R190" s="224"/>
      <c r="S190" s="224"/>
      <c r="T190" s="224"/>
      <c r="U190" s="224"/>
      <c r="V190" s="224"/>
      <c r="W190" s="224"/>
      <c r="X190" s="224"/>
      <c r="Y190" s="215"/>
      <c r="Z190" s="215"/>
      <c r="AA190" s="215"/>
      <c r="AB190" s="215"/>
      <c r="AC190" s="215"/>
      <c r="AD190" s="215"/>
      <c r="AE190" s="215"/>
      <c r="AF190" s="215"/>
      <c r="AG190" s="215" t="s">
        <v>176</v>
      </c>
      <c r="AH190" s="215">
        <v>0</v>
      </c>
      <c r="AI190" s="215"/>
      <c r="AJ190" s="215"/>
      <c r="AK190" s="215"/>
      <c r="AL190" s="215"/>
      <c r="AM190" s="215"/>
      <c r="AN190" s="215"/>
      <c r="AO190" s="215"/>
      <c r="AP190" s="215"/>
      <c r="AQ190" s="215"/>
      <c r="AR190" s="215"/>
      <c r="AS190" s="215"/>
      <c r="AT190" s="215"/>
      <c r="AU190" s="215"/>
      <c r="AV190" s="215"/>
      <c r="AW190" s="215"/>
      <c r="AX190" s="215"/>
      <c r="AY190" s="215"/>
      <c r="AZ190" s="215"/>
      <c r="BA190" s="215"/>
      <c r="BB190" s="215"/>
      <c r="BC190" s="215"/>
      <c r="BD190" s="215"/>
      <c r="BE190" s="215"/>
      <c r="BF190" s="215"/>
      <c r="BG190" s="215"/>
      <c r="BH190" s="215"/>
    </row>
    <row r="191" spans="1:60" outlineLevel="1" x14ac:dyDescent="0.2">
      <c r="A191" s="237">
        <v>77</v>
      </c>
      <c r="B191" s="238" t="s">
        <v>456</v>
      </c>
      <c r="C191" s="249" t="s">
        <v>457</v>
      </c>
      <c r="D191" s="239" t="s">
        <v>268</v>
      </c>
      <c r="E191" s="240">
        <v>5.9160000000000004</v>
      </c>
      <c r="F191" s="241"/>
      <c r="G191" s="242">
        <f>ROUND(E191*F191,2)</f>
        <v>0</v>
      </c>
      <c r="H191" s="241"/>
      <c r="I191" s="242">
        <f>ROUND(E191*H191,2)</f>
        <v>0</v>
      </c>
      <c r="J191" s="241"/>
      <c r="K191" s="242">
        <f>ROUND(E191*J191,2)</f>
        <v>0</v>
      </c>
      <c r="L191" s="242">
        <v>21</v>
      </c>
      <c r="M191" s="242">
        <f>G191*(1+L191/100)</f>
        <v>0</v>
      </c>
      <c r="N191" s="242">
        <v>5.8E-4</v>
      </c>
      <c r="O191" s="242">
        <f>ROUND(E191*N191,2)</f>
        <v>0</v>
      </c>
      <c r="P191" s="242">
        <v>0</v>
      </c>
      <c r="Q191" s="242">
        <f>ROUND(E191*P191,2)</f>
        <v>0</v>
      </c>
      <c r="R191" s="242"/>
      <c r="S191" s="242" t="s">
        <v>167</v>
      </c>
      <c r="T191" s="243" t="s">
        <v>168</v>
      </c>
      <c r="U191" s="224">
        <v>0.26600000000000001</v>
      </c>
      <c r="V191" s="224">
        <f>ROUND(E191*U191,2)</f>
        <v>1.57</v>
      </c>
      <c r="W191" s="224"/>
      <c r="X191" s="224" t="s">
        <v>190</v>
      </c>
      <c r="Y191" s="215"/>
      <c r="Z191" s="215"/>
      <c r="AA191" s="215"/>
      <c r="AB191" s="215"/>
      <c r="AC191" s="215"/>
      <c r="AD191" s="215"/>
      <c r="AE191" s="215"/>
      <c r="AF191" s="215"/>
      <c r="AG191" s="215" t="s">
        <v>449</v>
      </c>
      <c r="AH191" s="215"/>
      <c r="AI191" s="215"/>
      <c r="AJ191" s="215"/>
      <c r="AK191" s="215"/>
      <c r="AL191" s="215"/>
      <c r="AM191" s="215"/>
      <c r="AN191" s="215"/>
      <c r="AO191" s="215"/>
      <c r="AP191" s="215"/>
      <c r="AQ191" s="215"/>
      <c r="AR191" s="215"/>
      <c r="AS191" s="215"/>
      <c r="AT191" s="215"/>
      <c r="AU191" s="215"/>
      <c r="AV191" s="215"/>
      <c r="AW191" s="215"/>
      <c r="AX191" s="215"/>
      <c r="AY191" s="215"/>
      <c r="AZ191" s="215"/>
      <c r="BA191" s="215"/>
      <c r="BB191" s="215"/>
      <c r="BC191" s="215"/>
      <c r="BD191" s="215"/>
      <c r="BE191" s="215"/>
      <c r="BF191" s="215"/>
      <c r="BG191" s="215"/>
      <c r="BH191" s="215"/>
    </row>
    <row r="192" spans="1:60" outlineLevel="1" x14ac:dyDescent="0.2">
      <c r="A192" s="222"/>
      <c r="B192" s="223"/>
      <c r="C192" s="253" t="s">
        <v>453</v>
      </c>
      <c r="D192" s="228"/>
      <c r="E192" s="229">
        <v>5.92</v>
      </c>
      <c r="F192" s="224"/>
      <c r="G192" s="224"/>
      <c r="H192" s="224"/>
      <c r="I192" s="224"/>
      <c r="J192" s="224"/>
      <c r="K192" s="224"/>
      <c r="L192" s="224"/>
      <c r="M192" s="224"/>
      <c r="N192" s="224"/>
      <c r="O192" s="224"/>
      <c r="P192" s="224"/>
      <c r="Q192" s="224"/>
      <c r="R192" s="224"/>
      <c r="S192" s="224"/>
      <c r="T192" s="224"/>
      <c r="U192" s="224"/>
      <c r="V192" s="224"/>
      <c r="W192" s="224"/>
      <c r="X192" s="224"/>
      <c r="Y192" s="215"/>
      <c r="Z192" s="215"/>
      <c r="AA192" s="215"/>
      <c r="AB192" s="215"/>
      <c r="AC192" s="215"/>
      <c r="AD192" s="215"/>
      <c r="AE192" s="215"/>
      <c r="AF192" s="215"/>
      <c r="AG192" s="215" t="s">
        <v>176</v>
      </c>
      <c r="AH192" s="215">
        <v>0</v>
      </c>
      <c r="AI192" s="215"/>
      <c r="AJ192" s="215"/>
      <c r="AK192" s="215"/>
      <c r="AL192" s="215"/>
      <c r="AM192" s="215"/>
      <c r="AN192" s="215"/>
      <c r="AO192" s="215"/>
      <c r="AP192" s="215"/>
      <c r="AQ192" s="215"/>
      <c r="AR192" s="215"/>
      <c r="AS192" s="215"/>
      <c r="AT192" s="215"/>
      <c r="AU192" s="215"/>
      <c r="AV192" s="215"/>
      <c r="AW192" s="215"/>
      <c r="AX192" s="215"/>
      <c r="AY192" s="215"/>
      <c r="AZ192" s="215"/>
      <c r="BA192" s="215"/>
      <c r="BB192" s="215"/>
      <c r="BC192" s="215"/>
      <c r="BD192" s="215"/>
      <c r="BE192" s="215"/>
      <c r="BF192" s="215"/>
      <c r="BG192" s="215"/>
      <c r="BH192" s="215"/>
    </row>
    <row r="193" spans="1:60" outlineLevel="1" x14ac:dyDescent="0.2">
      <c r="A193" s="237">
        <v>78</v>
      </c>
      <c r="B193" s="238" t="s">
        <v>458</v>
      </c>
      <c r="C193" s="249" t="s">
        <v>459</v>
      </c>
      <c r="D193" s="239" t="s">
        <v>268</v>
      </c>
      <c r="E193" s="240">
        <v>81.546000000000006</v>
      </c>
      <c r="F193" s="241"/>
      <c r="G193" s="242">
        <f>ROUND(E193*F193,2)</f>
        <v>0</v>
      </c>
      <c r="H193" s="241"/>
      <c r="I193" s="242">
        <f>ROUND(E193*H193,2)</f>
        <v>0</v>
      </c>
      <c r="J193" s="241"/>
      <c r="K193" s="242">
        <f>ROUND(E193*J193,2)</f>
        <v>0</v>
      </c>
      <c r="L193" s="242">
        <v>21</v>
      </c>
      <c r="M193" s="242">
        <f>G193*(1+L193/100)</f>
        <v>0</v>
      </c>
      <c r="N193" s="242">
        <v>2.1000000000000001E-4</v>
      </c>
      <c r="O193" s="242">
        <f>ROUND(E193*N193,2)</f>
        <v>0.02</v>
      </c>
      <c r="P193" s="242">
        <v>0</v>
      </c>
      <c r="Q193" s="242">
        <f>ROUND(E193*P193,2)</f>
        <v>0</v>
      </c>
      <c r="R193" s="242"/>
      <c r="S193" s="242" t="s">
        <v>167</v>
      </c>
      <c r="T193" s="243" t="s">
        <v>168</v>
      </c>
      <c r="U193" s="224">
        <v>9.5000000000000001E-2</v>
      </c>
      <c r="V193" s="224">
        <f>ROUND(E193*U193,2)</f>
        <v>7.75</v>
      </c>
      <c r="W193" s="224"/>
      <c r="X193" s="224" t="s">
        <v>190</v>
      </c>
      <c r="Y193" s="215"/>
      <c r="Z193" s="215"/>
      <c r="AA193" s="215"/>
      <c r="AB193" s="215"/>
      <c r="AC193" s="215"/>
      <c r="AD193" s="215"/>
      <c r="AE193" s="215"/>
      <c r="AF193" s="215"/>
      <c r="AG193" s="215" t="s">
        <v>449</v>
      </c>
      <c r="AH193" s="215"/>
      <c r="AI193" s="215"/>
      <c r="AJ193" s="215"/>
      <c r="AK193" s="215"/>
      <c r="AL193" s="215"/>
      <c r="AM193" s="215"/>
      <c r="AN193" s="215"/>
      <c r="AO193" s="215"/>
      <c r="AP193" s="215"/>
      <c r="AQ193" s="215"/>
      <c r="AR193" s="215"/>
      <c r="AS193" s="215"/>
      <c r="AT193" s="215"/>
      <c r="AU193" s="215"/>
      <c r="AV193" s="215"/>
      <c r="AW193" s="215"/>
      <c r="AX193" s="215"/>
      <c r="AY193" s="215"/>
      <c r="AZ193" s="215"/>
      <c r="BA193" s="215"/>
      <c r="BB193" s="215"/>
      <c r="BC193" s="215"/>
      <c r="BD193" s="215"/>
      <c r="BE193" s="215"/>
      <c r="BF193" s="215"/>
      <c r="BG193" s="215"/>
      <c r="BH193" s="215"/>
    </row>
    <row r="194" spans="1:60" outlineLevel="1" x14ac:dyDescent="0.2">
      <c r="A194" s="222"/>
      <c r="B194" s="223"/>
      <c r="C194" s="250" t="s">
        <v>460</v>
      </c>
      <c r="D194" s="245"/>
      <c r="E194" s="245"/>
      <c r="F194" s="245"/>
      <c r="G194" s="245"/>
      <c r="H194" s="224"/>
      <c r="I194" s="224"/>
      <c r="J194" s="224"/>
      <c r="K194" s="224"/>
      <c r="L194" s="224"/>
      <c r="M194" s="224"/>
      <c r="N194" s="224"/>
      <c r="O194" s="224"/>
      <c r="P194" s="224"/>
      <c r="Q194" s="224"/>
      <c r="R194" s="224"/>
      <c r="S194" s="224"/>
      <c r="T194" s="224"/>
      <c r="U194" s="224"/>
      <c r="V194" s="224"/>
      <c r="W194" s="224"/>
      <c r="X194" s="224"/>
      <c r="Y194" s="215"/>
      <c r="Z194" s="215"/>
      <c r="AA194" s="215"/>
      <c r="AB194" s="215"/>
      <c r="AC194" s="215"/>
      <c r="AD194" s="215"/>
      <c r="AE194" s="215"/>
      <c r="AF194" s="215"/>
      <c r="AG194" s="215" t="s">
        <v>172</v>
      </c>
      <c r="AH194" s="215"/>
      <c r="AI194" s="215"/>
      <c r="AJ194" s="215"/>
      <c r="AK194" s="215"/>
      <c r="AL194" s="215"/>
      <c r="AM194" s="215"/>
      <c r="AN194" s="215"/>
      <c r="AO194" s="215"/>
      <c r="AP194" s="215"/>
      <c r="AQ194" s="215"/>
      <c r="AR194" s="215"/>
      <c r="AS194" s="215"/>
      <c r="AT194" s="215"/>
      <c r="AU194" s="215"/>
      <c r="AV194" s="215"/>
      <c r="AW194" s="215"/>
      <c r="AX194" s="215"/>
      <c r="AY194" s="215"/>
      <c r="AZ194" s="215"/>
      <c r="BA194" s="215"/>
      <c r="BB194" s="215"/>
      <c r="BC194" s="215"/>
      <c r="BD194" s="215"/>
      <c r="BE194" s="215"/>
      <c r="BF194" s="215"/>
      <c r="BG194" s="215"/>
      <c r="BH194" s="215"/>
    </row>
    <row r="195" spans="1:60" outlineLevel="1" x14ac:dyDescent="0.2">
      <c r="A195" s="222"/>
      <c r="B195" s="223"/>
      <c r="C195" s="253" t="s">
        <v>461</v>
      </c>
      <c r="D195" s="228"/>
      <c r="E195" s="229">
        <v>42.12</v>
      </c>
      <c r="F195" s="224"/>
      <c r="G195" s="224"/>
      <c r="H195" s="224"/>
      <c r="I195" s="224"/>
      <c r="J195" s="224"/>
      <c r="K195" s="224"/>
      <c r="L195" s="224"/>
      <c r="M195" s="224"/>
      <c r="N195" s="224"/>
      <c r="O195" s="224"/>
      <c r="P195" s="224"/>
      <c r="Q195" s="224"/>
      <c r="R195" s="224"/>
      <c r="S195" s="224"/>
      <c r="T195" s="224"/>
      <c r="U195" s="224"/>
      <c r="V195" s="224"/>
      <c r="W195" s="224"/>
      <c r="X195" s="224"/>
      <c r="Y195" s="215"/>
      <c r="Z195" s="215"/>
      <c r="AA195" s="215"/>
      <c r="AB195" s="215"/>
      <c r="AC195" s="215"/>
      <c r="AD195" s="215"/>
      <c r="AE195" s="215"/>
      <c r="AF195" s="215"/>
      <c r="AG195" s="215" t="s">
        <v>176</v>
      </c>
      <c r="AH195" s="215">
        <v>0</v>
      </c>
      <c r="AI195" s="215"/>
      <c r="AJ195" s="215"/>
      <c r="AK195" s="215"/>
      <c r="AL195" s="215"/>
      <c r="AM195" s="215"/>
      <c r="AN195" s="215"/>
      <c r="AO195" s="215"/>
      <c r="AP195" s="215"/>
      <c r="AQ195" s="215"/>
      <c r="AR195" s="215"/>
      <c r="AS195" s="215"/>
      <c r="AT195" s="215"/>
      <c r="AU195" s="215"/>
      <c r="AV195" s="215"/>
      <c r="AW195" s="215"/>
      <c r="AX195" s="215"/>
      <c r="AY195" s="215"/>
      <c r="AZ195" s="215"/>
      <c r="BA195" s="215"/>
      <c r="BB195" s="215"/>
      <c r="BC195" s="215"/>
      <c r="BD195" s="215"/>
      <c r="BE195" s="215"/>
      <c r="BF195" s="215"/>
      <c r="BG195" s="215"/>
      <c r="BH195" s="215"/>
    </row>
    <row r="196" spans="1:60" outlineLevel="1" x14ac:dyDescent="0.2">
      <c r="A196" s="222"/>
      <c r="B196" s="223"/>
      <c r="C196" s="253" t="s">
        <v>462</v>
      </c>
      <c r="D196" s="228"/>
      <c r="E196" s="229">
        <v>39.43</v>
      </c>
      <c r="F196" s="224"/>
      <c r="G196" s="224"/>
      <c r="H196" s="224"/>
      <c r="I196" s="224"/>
      <c r="J196" s="224"/>
      <c r="K196" s="224"/>
      <c r="L196" s="224"/>
      <c r="M196" s="224"/>
      <c r="N196" s="224"/>
      <c r="O196" s="224"/>
      <c r="P196" s="224"/>
      <c r="Q196" s="224"/>
      <c r="R196" s="224"/>
      <c r="S196" s="224"/>
      <c r="T196" s="224"/>
      <c r="U196" s="224"/>
      <c r="V196" s="224"/>
      <c r="W196" s="224"/>
      <c r="X196" s="224"/>
      <c r="Y196" s="215"/>
      <c r="Z196" s="215"/>
      <c r="AA196" s="215"/>
      <c r="AB196" s="215"/>
      <c r="AC196" s="215"/>
      <c r="AD196" s="215"/>
      <c r="AE196" s="215"/>
      <c r="AF196" s="215"/>
      <c r="AG196" s="215" t="s">
        <v>176</v>
      </c>
      <c r="AH196" s="215">
        <v>0</v>
      </c>
      <c r="AI196" s="215"/>
      <c r="AJ196" s="215"/>
      <c r="AK196" s="215"/>
      <c r="AL196" s="215"/>
      <c r="AM196" s="215"/>
      <c r="AN196" s="215"/>
      <c r="AO196" s="215"/>
      <c r="AP196" s="215"/>
      <c r="AQ196" s="215"/>
      <c r="AR196" s="215"/>
      <c r="AS196" s="215"/>
      <c r="AT196" s="215"/>
      <c r="AU196" s="215"/>
      <c r="AV196" s="215"/>
      <c r="AW196" s="215"/>
      <c r="AX196" s="215"/>
      <c r="AY196" s="215"/>
      <c r="AZ196" s="215"/>
      <c r="BA196" s="215"/>
      <c r="BB196" s="215"/>
      <c r="BC196" s="215"/>
      <c r="BD196" s="215"/>
      <c r="BE196" s="215"/>
      <c r="BF196" s="215"/>
      <c r="BG196" s="215"/>
      <c r="BH196" s="215"/>
    </row>
    <row r="197" spans="1:60" outlineLevel="1" x14ac:dyDescent="0.2">
      <c r="A197" s="237">
        <v>79</v>
      </c>
      <c r="B197" s="238" t="s">
        <v>463</v>
      </c>
      <c r="C197" s="249" t="s">
        <v>464</v>
      </c>
      <c r="D197" s="239" t="s">
        <v>268</v>
      </c>
      <c r="E197" s="240">
        <v>81.546000000000006</v>
      </c>
      <c r="F197" s="241"/>
      <c r="G197" s="242">
        <f>ROUND(E197*F197,2)</f>
        <v>0</v>
      </c>
      <c r="H197" s="241"/>
      <c r="I197" s="242">
        <f>ROUND(E197*H197,2)</f>
        <v>0</v>
      </c>
      <c r="J197" s="241"/>
      <c r="K197" s="242">
        <f>ROUND(E197*J197,2)</f>
        <v>0</v>
      </c>
      <c r="L197" s="242">
        <v>21</v>
      </c>
      <c r="M197" s="242">
        <f>G197*(1+L197/100)</f>
        <v>0</v>
      </c>
      <c r="N197" s="242">
        <v>3.0599999999999998E-3</v>
      </c>
      <c r="O197" s="242">
        <f>ROUND(E197*N197,2)</f>
        <v>0.25</v>
      </c>
      <c r="P197" s="242">
        <v>0</v>
      </c>
      <c r="Q197" s="242">
        <f>ROUND(E197*P197,2)</f>
        <v>0</v>
      </c>
      <c r="R197" s="242"/>
      <c r="S197" s="242" t="s">
        <v>465</v>
      </c>
      <c r="T197" s="243" t="s">
        <v>168</v>
      </c>
      <c r="U197" s="224">
        <v>0.24</v>
      </c>
      <c r="V197" s="224">
        <f>ROUND(E197*U197,2)</f>
        <v>19.57</v>
      </c>
      <c r="W197" s="224"/>
      <c r="X197" s="224" t="s">
        <v>190</v>
      </c>
      <c r="Y197" s="215"/>
      <c r="Z197" s="215"/>
      <c r="AA197" s="215"/>
      <c r="AB197" s="215"/>
      <c r="AC197" s="215"/>
      <c r="AD197" s="215"/>
      <c r="AE197" s="215"/>
      <c r="AF197" s="215"/>
      <c r="AG197" s="215" t="s">
        <v>449</v>
      </c>
      <c r="AH197" s="215"/>
      <c r="AI197" s="215"/>
      <c r="AJ197" s="215"/>
      <c r="AK197" s="215"/>
      <c r="AL197" s="215"/>
      <c r="AM197" s="215"/>
      <c r="AN197" s="215"/>
      <c r="AO197" s="215"/>
      <c r="AP197" s="215"/>
      <c r="AQ197" s="215"/>
      <c r="AR197" s="215"/>
      <c r="AS197" s="215"/>
      <c r="AT197" s="215"/>
      <c r="AU197" s="215"/>
      <c r="AV197" s="215"/>
      <c r="AW197" s="215"/>
      <c r="AX197" s="215"/>
      <c r="AY197" s="215"/>
      <c r="AZ197" s="215"/>
      <c r="BA197" s="215"/>
      <c r="BB197" s="215"/>
      <c r="BC197" s="215"/>
      <c r="BD197" s="215"/>
      <c r="BE197" s="215"/>
      <c r="BF197" s="215"/>
      <c r="BG197" s="215"/>
      <c r="BH197" s="215"/>
    </row>
    <row r="198" spans="1:60" outlineLevel="1" x14ac:dyDescent="0.2">
      <c r="A198" s="222"/>
      <c r="B198" s="223"/>
      <c r="C198" s="253" t="s">
        <v>461</v>
      </c>
      <c r="D198" s="228"/>
      <c r="E198" s="229">
        <v>42.12</v>
      </c>
      <c r="F198" s="224"/>
      <c r="G198" s="224"/>
      <c r="H198" s="224"/>
      <c r="I198" s="224"/>
      <c r="J198" s="224"/>
      <c r="K198" s="224"/>
      <c r="L198" s="224"/>
      <c r="M198" s="224"/>
      <c r="N198" s="224"/>
      <c r="O198" s="224"/>
      <c r="P198" s="224"/>
      <c r="Q198" s="224"/>
      <c r="R198" s="224"/>
      <c r="S198" s="224"/>
      <c r="T198" s="224"/>
      <c r="U198" s="224"/>
      <c r="V198" s="224"/>
      <c r="W198" s="224"/>
      <c r="X198" s="224"/>
      <c r="Y198" s="215"/>
      <c r="Z198" s="215"/>
      <c r="AA198" s="215"/>
      <c r="AB198" s="215"/>
      <c r="AC198" s="215"/>
      <c r="AD198" s="215"/>
      <c r="AE198" s="215"/>
      <c r="AF198" s="215"/>
      <c r="AG198" s="215" t="s">
        <v>176</v>
      </c>
      <c r="AH198" s="215">
        <v>0</v>
      </c>
      <c r="AI198" s="215"/>
      <c r="AJ198" s="215"/>
      <c r="AK198" s="215"/>
      <c r="AL198" s="215"/>
      <c r="AM198" s="215"/>
      <c r="AN198" s="215"/>
      <c r="AO198" s="215"/>
      <c r="AP198" s="215"/>
      <c r="AQ198" s="215"/>
      <c r="AR198" s="215"/>
      <c r="AS198" s="215"/>
      <c r="AT198" s="215"/>
      <c r="AU198" s="215"/>
      <c r="AV198" s="215"/>
      <c r="AW198" s="215"/>
      <c r="AX198" s="215"/>
      <c r="AY198" s="215"/>
      <c r="AZ198" s="215"/>
      <c r="BA198" s="215"/>
      <c r="BB198" s="215"/>
      <c r="BC198" s="215"/>
      <c r="BD198" s="215"/>
      <c r="BE198" s="215"/>
      <c r="BF198" s="215"/>
      <c r="BG198" s="215"/>
      <c r="BH198" s="215"/>
    </row>
    <row r="199" spans="1:60" outlineLevel="1" x14ac:dyDescent="0.2">
      <c r="A199" s="222"/>
      <c r="B199" s="223"/>
      <c r="C199" s="253" t="s">
        <v>462</v>
      </c>
      <c r="D199" s="228"/>
      <c r="E199" s="229">
        <v>39.43</v>
      </c>
      <c r="F199" s="224"/>
      <c r="G199" s="224"/>
      <c r="H199" s="224"/>
      <c r="I199" s="224"/>
      <c r="J199" s="224"/>
      <c r="K199" s="224"/>
      <c r="L199" s="224"/>
      <c r="M199" s="224"/>
      <c r="N199" s="224"/>
      <c r="O199" s="224"/>
      <c r="P199" s="224"/>
      <c r="Q199" s="224"/>
      <c r="R199" s="224"/>
      <c r="S199" s="224"/>
      <c r="T199" s="224"/>
      <c r="U199" s="224"/>
      <c r="V199" s="224"/>
      <c r="W199" s="224"/>
      <c r="X199" s="224"/>
      <c r="Y199" s="215"/>
      <c r="Z199" s="215"/>
      <c r="AA199" s="215"/>
      <c r="AB199" s="215"/>
      <c r="AC199" s="215"/>
      <c r="AD199" s="215"/>
      <c r="AE199" s="215"/>
      <c r="AF199" s="215"/>
      <c r="AG199" s="215" t="s">
        <v>176</v>
      </c>
      <c r="AH199" s="215">
        <v>0</v>
      </c>
      <c r="AI199" s="215"/>
      <c r="AJ199" s="215"/>
      <c r="AK199" s="215"/>
      <c r="AL199" s="215"/>
      <c r="AM199" s="215"/>
      <c r="AN199" s="215"/>
      <c r="AO199" s="215"/>
      <c r="AP199" s="215"/>
      <c r="AQ199" s="215"/>
      <c r="AR199" s="215"/>
      <c r="AS199" s="215"/>
      <c r="AT199" s="215"/>
      <c r="AU199" s="215"/>
      <c r="AV199" s="215"/>
      <c r="AW199" s="215"/>
      <c r="AX199" s="215"/>
      <c r="AY199" s="215"/>
      <c r="AZ199" s="215"/>
      <c r="BA199" s="215"/>
      <c r="BB199" s="215"/>
      <c r="BC199" s="215"/>
      <c r="BD199" s="215"/>
      <c r="BE199" s="215"/>
      <c r="BF199" s="215"/>
      <c r="BG199" s="215"/>
      <c r="BH199" s="215"/>
    </row>
    <row r="200" spans="1:60" outlineLevel="1" x14ac:dyDescent="0.2">
      <c r="A200" s="237">
        <v>80</v>
      </c>
      <c r="B200" s="238" t="s">
        <v>466</v>
      </c>
      <c r="C200" s="249" t="s">
        <v>467</v>
      </c>
      <c r="D200" s="239" t="s">
        <v>268</v>
      </c>
      <c r="E200" s="240">
        <v>41.42</v>
      </c>
      <c r="F200" s="241"/>
      <c r="G200" s="242">
        <f>ROUND(E200*F200,2)</f>
        <v>0</v>
      </c>
      <c r="H200" s="241"/>
      <c r="I200" s="242">
        <f>ROUND(E200*H200,2)</f>
        <v>0</v>
      </c>
      <c r="J200" s="241"/>
      <c r="K200" s="242">
        <f>ROUND(E200*J200,2)</f>
        <v>0</v>
      </c>
      <c r="L200" s="242">
        <v>21</v>
      </c>
      <c r="M200" s="242">
        <f>G200*(1+L200/100)</f>
        <v>0</v>
      </c>
      <c r="N200" s="242">
        <v>0</v>
      </c>
      <c r="O200" s="242">
        <f>ROUND(E200*N200,2)</f>
        <v>0</v>
      </c>
      <c r="P200" s="242">
        <v>6.0000000000000001E-3</v>
      </c>
      <c r="Q200" s="242">
        <f>ROUND(E200*P200,2)</f>
        <v>0.25</v>
      </c>
      <c r="R200" s="242"/>
      <c r="S200" s="242" t="s">
        <v>189</v>
      </c>
      <c r="T200" s="243" t="s">
        <v>168</v>
      </c>
      <c r="U200" s="224">
        <v>0</v>
      </c>
      <c r="V200" s="224">
        <f>ROUND(E200*U200,2)</f>
        <v>0</v>
      </c>
      <c r="W200" s="224"/>
      <c r="X200" s="224" t="s">
        <v>190</v>
      </c>
      <c r="Y200" s="215"/>
      <c r="Z200" s="215"/>
      <c r="AA200" s="215"/>
      <c r="AB200" s="215"/>
      <c r="AC200" s="215"/>
      <c r="AD200" s="215"/>
      <c r="AE200" s="215"/>
      <c r="AF200" s="215"/>
      <c r="AG200" s="215" t="s">
        <v>449</v>
      </c>
      <c r="AH200" s="215"/>
      <c r="AI200" s="215"/>
      <c r="AJ200" s="215"/>
      <c r="AK200" s="215"/>
      <c r="AL200" s="215"/>
      <c r="AM200" s="215"/>
      <c r="AN200" s="215"/>
      <c r="AO200" s="215"/>
      <c r="AP200" s="215"/>
      <c r="AQ200" s="215"/>
      <c r="AR200" s="215"/>
      <c r="AS200" s="215"/>
      <c r="AT200" s="215"/>
      <c r="AU200" s="215"/>
      <c r="AV200" s="215"/>
      <c r="AW200" s="215"/>
      <c r="AX200" s="215"/>
      <c r="AY200" s="215"/>
      <c r="AZ200" s="215"/>
      <c r="BA200" s="215"/>
      <c r="BB200" s="215"/>
      <c r="BC200" s="215"/>
      <c r="BD200" s="215"/>
      <c r="BE200" s="215"/>
      <c r="BF200" s="215"/>
      <c r="BG200" s="215"/>
      <c r="BH200" s="215"/>
    </row>
    <row r="201" spans="1:60" outlineLevel="1" x14ac:dyDescent="0.2">
      <c r="A201" s="222"/>
      <c r="B201" s="223"/>
      <c r="C201" s="253" t="s">
        <v>401</v>
      </c>
      <c r="D201" s="228"/>
      <c r="E201" s="229">
        <v>41.42</v>
      </c>
      <c r="F201" s="224"/>
      <c r="G201" s="224"/>
      <c r="H201" s="224"/>
      <c r="I201" s="224"/>
      <c r="J201" s="224"/>
      <c r="K201" s="224"/>
      <c r="L201" s="224"/>
      <c r="M201" s="224"/>
      <c r="N201" s="224"/>
      <c r="O201" s="224"/>
      <c r="P201" s="224"/>
      <c r="Q201" s="224"/>
      <c r="R201" s="224"/>
      <c r="S201" s="224"/>
      <c r="T201" s="224"/>
      <c r="U201" s="224"/>
      <c r="V201" s="224"/>
      <c r="W201" s="224"/>
      <c r="X201" s="224"/>
      <c r="Y201" s="215"/>
      <c r="Z201" s="215"/>
      <c r="AA201" s="215"/>
      <c r="AB201" s="215"/>
      <c r="AC201" s="215"/>
      <c r="AD201" s="215"/>
      <c r="AE201" s="215"/>
      <c r="AF201" s="215"/>
      <c r="AG201" s="215" t="s">
        <v>176</v>
      </c>
      <c r="AH201" s="215">
        <v>0</v>
      </c>
      <c r="AI201" s="215"/>
      <c r="AJ201" s="215"/>
      <c r="AK201" s="215"/>
      <c r="AL201" s="215"/>
      <c r="AM201" s="215"/>
      <c r="AN201" s="215"/>
      <c r="AO201" s="215"/>
      <c r="AP201" s="215"/>
      <c r="AQ201" s="215"/>
      <c r="AR201" s="215"/>
      <c r="AS201" s="215"/>
      <c r="AT201" s="215"/>
      <c r="AU201" s="215"/>
      <c r="AV201" s="215"/>
      <c r="AW201" s="215"/>
      <c r="AX201" s="215"/>
      <c r="AY201" s="215"/>
      <c r="AZ201" s="215"/>
      <c r="BA201" s="215"/>
      <c r="BB201" s="215"/>
      <c r="BC201" s="215"/>
      <c r="BD201" s="215"/>
      <c r="BE201" s="215"/>
      <c r="BF201" s="215"/>
      <c r="BG201" s="215"/>
      <c r="BH201" s="215"/>
    </row>
    <row r="202" spans="1:60" outlineLevel="1" x14ac:dyDescent="0.2">
      <c r="A202" s="237">
        <v>81</v>
      </c>
      <c r="B202" s="238" t="s">
        <v>468</v>
      </c>
      <c r="C202" s="249" t="s">
        <v>469</v>
      </c>
      <c r="D202" s="239" t="s">
        <v>268</v>
      </c>
      <c r="E202" s="240">
        <v>55.985599999999998</v>
      </c>
      <c r="F202" s="241"/>
      <c r="G202" s="242">
        <f>ROUND(E202*F202,2)</f>
        <v>0</v>
      </c>
      <c r="H202" s="241"/>
      <c r="I202" s="242">
        <f>ROUND(E202*H202,2)</f>
        <v>0</v>
      </c>
      <c r="J202" s="241"/>
      <c r="K202" s="242">
        <f>ROUND(E202*J202,2)</f>
        <v>0</v>
      </c>
      <c r="L202" s="242">
        <v>21</v>
      </c>
      <c r="M202" s="242">
        <f>G202*(1+L202/100)</f>
        <v>0</v>
      </c>
      <c r="N202" s="242">
        <v>4.7000000000000002E-3</v>
      </c>
      <c r="O202" s="242">
        <f>ROUND(E202*N202,2)</f>
        <v>0.26</v>
      </c>
      <c r="P202" s="242">
        <v>0</v>
      </c>
      <c r="Q202" s="242">
        <f>ROUND(E202*P202,2)</f>
        <v>0</v>
      </c>
      <c r="R202" s="242" t="s">
        <v>304</v>
      </c>
      <c r="S202" s="242" t="s">
        <v>470</v>
      </c>
      <c r="T202" s="243" t="s">
        <v>168</v>
      </c>
      <c r="U202" s="224">
        <v>0</v>
      </c>
      <c r="V202" s="224">
        <f>ROUND(E202*U202,2)</f>
        <v>0</v>
      </c>
      <c r="W202" s="224"/>
      <c r="X202" s="224" t="s">
        <v>306</v>
      </c>
      <c r="Y202" s="215"/>
      <c r="Z202" s="215"/>
      <c r="AA202" s="215"/>
      <c r="AB202" s="215"/>
      <c r="AC202" s="215"/>
      <c r="AD202" s="215"/>
      <c r="AE202" s="215"/>
      <c r="AF202" s="215"/>
      <c r="AG202" s="215" t="s">
        <v>307</v>
      </c>
      <c r="AH202" s="215"/>
      <c r="AI202" s="215"/>
      <c r="AJ202" s="215"/>
      <c r="AK202" s="215"/>
      <c r="AL202" s="215"/>
      <c r="AM202" s="215"/>
      <c r="AN202" s="215"/>
      <c r="AO202" s="215"/>
      <c r="AP202" s="215"/>
      <c r="AQ202" s="215"/>
      <c r="AR202" s="215"/>
      <c r="AS202" s="215"/>
      <c r="AT202" s="215"/>
      <c r="AU202" s="215"/>
      <c r="AV202" s="215"/>
      <c r="AW202" s="215"/>
      <c r="AX202" s="215"/>
      <c r="AY202" s="215"/>
      <c r="AZ202" s="215"/>
      <c r="BA202" s="215"/>
      <c r="BB202" s="215"/>
      <c r="BC202" s="215"/>
      <c r="BD202" s="215"/>
      <c r="BE202" s="215"/>
      <c r="BF202" s="215"/>
      <c r="BG202" s="215"/>
      <c r="BH202" s="215"/>
    </row>
    <row r="203" spans="1:60" outlineLevel="1" x14ac:dyDescent="0.2">
      <c r="A203" s="222"/>
      <c r="B203" s="223"/>
      <c r="C203" s="250" t="s">
        <v>471</v>
      </c>
      <c r="D203" s="245"/>
      <c r="E203" s="245"/>
      <c r="F203" s="245"/>
      <c r="G203" s="245"/>
      <c r="H203" s="224"/>
      <c r="I203" s="224"/>
      <c r="J203" s="224"/>
      <c r="K203" s="224"/>
      <c r="L203" s="224"/>
      <c r="M203" s="224"/>
      <c r="N203" s="224"/>
      <c r="O203" s="224"/>
      <c r="P203" s="224"/>
      <c r="Q203" s="224"/>
      <c r="R203" s="224"/>
      <c r="S203" s="224"/>
      <c r="T203" s="224"/>
      <c r="U203" s="224"/>
      <c r="V203" s="224"/>
      <c r="W203" s="224"/>
      <c r="X203" s="224"/>
      <c r="Y203" s="215"/>
      <c r="Z203" s="215"/>
      <c r="AA203" s="215"/>
      <c r="AB203" s="215"/>
      <c r="AC203" s="215"/>
      <c r="AD203" s="215"/>
      <c r="AE203" s="215"/>
      <c r="AF203" s="215"/>
      <c r="AG203" s="215" t="s">
        <v>172</v>
      </c>
      <c r="AH203" s="215"/>
      <c r="AI203" s="215"/>
      <c r="AJ203" s="215"/>
      <c r="AK203" s="215"/>
      <c r="AL203" s="215"/>
      <c r="AM203" s="215"/>
      <c r="AN203" s="215"/>
      <c r="AO203" s="215"/>
      <c r="AP203" s="215"/>
      <c r="AQ203" s="215"/>
      <c r="AR203" s="215"/>
      <c r="AS203" s="215"/>
      <c r="AT203" s="215"/>
      <c r="AU203" s="215"/>
      <c r="AV203" s="215"/>
      <c r="AW203" s="215"/>
      <c r="AX203" s="215"/>
      <c r="AY203" s="215"/>
      <c r="AZ203" s="215"/>
      <c r="BA203" s="215"/>
      <c r="BB203" s="215"/>
      <c r="BC203" s="215"/>
      <c r="BD203" s="215"/>
      <c r="BE203" s="215"/>
      <c r="BF203" s="215"/>
      <c r="BG203" s="215"/>
      <c r="BH203" s="215"/>
    </row>
    <row r="204" spans="1:60" outlineLevel="1" x14ac:dyDescent="0.2">
      <c r="A204" s="222"/>
      <c r="B204" s="223"/>
      <c r="C204" s="253" t="s">
        <v>472</v>
      </c>
      <c r="D204" s="228"/>
      <c r="E204" s="229">
        <v>49.48</v>
      </c>
      <c r="F204" s="224"/>
      <c r="G204" s="224"/>
      <c r="H204" s="224"/>
      <c r="I204" s="224"/>
      <c r="J204" s="224"/>
      <c r="K204" s="224"/>
      <c r="L204" s="224"/>
      <c r="M204" s="224"/>
      <c r="N204" s="224"/>
      <c r="O204" s="224"/>
      <c r="P204" s="224"/>
      <c r="Q204" s="224"/>
      <c r="R204" s="224"/>
      <c r="S204" s="224"/>
      <c r="T204" s="224"/>
      <c r="U204" s="224"/>
      <c r="V204" s="224"/>
      <c r="W204" s="224"/>
      <c r="X204" s="224"/>
      <c r="Y204" s="215"/>
      <c r="Z204" s="215"/>
      <c r="AA204" s="215"/>
      <c r="AB204" s="215"/>
      <c r="AC204" s="215"/>
      <c r="AD204" s="215"/>
      <c r="AE204" s="215"/>
      <c r="AF204" s="215"/>
      <c r="AG204" s="215" t="s">
        <v>176</v>
      </c>
      <c r="AH204" s="215">
        <v>0</v>
      </c>
      <c r="AI204" s="215"/>
      <c r="AJ204" s="215"/>
      <c r="AK204" s="215"/>
      <c r="AL204" s="215"/>
      <c r="AM204" s="215"/>
      <c r="AN204" s="215"/>
      <c r="AO204" s="215"/>
      <c r="AP204" s="215"/>
      <c r="AQ204" s="215"/>
      <c r="AR204" s="215"/>
      <c r="AS204" s="215"/>
      <c r="AT204" s="215"/>
      <c r="AU204" s="215"/>
      <c r="AV204" s="215"/>
      <c r="AW204" s="215"/>
      <c r="AX204" s="215"/>
      <c r="AY204" s="215"/>
      <c r="AZ204" s="215"/>
      <c r="BA204" s="215"/>
      <c r="BB204" s="215"/>
      <c r="BC204" s="215"/>
      <c r="BD204" s="215"/>
      <c r="BE204" s="215"/>
      <c r="BF204" s="215"/>
      <c r="BG204" s="215"/>
      <c r="BH204" s="215"/>
    </row>
    <row r="205" spans="1:60" outlineLevel="1" x14ac:dyDescent="0.2">
      <c r="A205" s="222"/>
      <c r="B205" s="223"/>
      <c r="C205" s="253" t="s">
        <v>473</v>
      </c>
      <c r="D205" s="228"/>
      <c r="E205" s="229">
        <v>6.51</v>
      </c>
      <c r="F205" s="224"/>
      <c r="G205" s="224"/>
      <c r="H205" s="224"/>
      <c r="I205" s="224"/>
      <c r="J205" s="224"/>
      <c r="K205" s="224"/>
      <c r="L205" s="224"/>
      <c r="M205" s="224"/>
      <c r="N205" s="224"/>
      <c r="O205" s="224"/>
      <c r="P205" s="224"/>
      <c r="Q205" s="224"/>
      <c r="R205" s="224"/>
      <c r="S205" s="224"/>
      <c r="T205" s="224"/>
      <c r="U205" s="224"/>
      <c r="V205" s="224"/>
      <c r="W205" s="224"/>
      <c r="X205" s="224"/>
      <c r="Y205" s="215"/>
      <c r="Z205" s="215"/>
      <c r="AA205" s="215"/>
      <c r="AB205" s="215"/>
      <c r="AC205" s="215"/>
      <c r="AD205" s="215"/>
      <c r="AE205" s="215"/>
      <c r="AF205" s="215"/>
      <c r="AG205" s="215" t="s">
        <v>176</v>
      </c>
      <c r="AH205" s="215">
        <v>0</v>
      </c>
      <c r="AI205" s="215"/>
      <c r="AJ205" s="215"/>
      <c r="AK205" s="215"/>
      <c r="AL205" s="215"/>
      <c r="AM205" s="215"/>
      <c r="AN205" s="215"/>
      <c r="AO205" s="215"/>
      <c r="AP205" s="215"/>
      <c r="AQ205" s="215"/>
      <c r="AR205" s="215"/>
      <c r="AS205" s="215"/>
      <c r="AT205" s="215"/>
      <c r="AU205" s="215"/>
      <c r="AV205" s="215"/>
      <c r="AW205" s="215"/>
      <c r="AX205" s="215"/>
      <c r="AY205" s="215"/>
      <c r="AZ205" s="215"/>
      <c r="BA205" s="215"/>
      <c r="BB205" s="215"/>
      <c r="BC205" s="215"/>
      <c r="BD205" s="215"/>
      <c r="BE205" s="215"/>
      <c r="BF205" s="215"/>
      <c r="BG205" s="215"/>
      <c r="BH205" s="215"/>
    </row>
    <row r="206" spans="1:60" outlineLevel="1" x14ac:dyDescent="0.2">
      <c r="A206" s="257">
        <v>82</v>
      </c>
      <c r="B206" s="258" t="s">
        <v>474</v>
      </c>
      <c r="C206" s="264" t="s">
        <v>475</v>
      </c>
      <c r="D206" s="259" t="s">
        <v>0</v>
      </c>
      <c r="E206" s="260">
        <v>489.55252000000002</v>
      </c>
      <c r="F206" s="261"/>
      <c r="G206" s="262">
        <f>ROUND(E206*F206,2)</f>
        <v>0</v>
      </c>
      <c r="H206" s="261"/>
      <c r="I206" s="262">
        <f>ROUND(E206*H206,2)</f>
        <v>0</v>
      </c>
      <c r="J206" s="261"/>
      <c r="K206" s="262">
        <f>ROUND(E206*J206,2)</f>
        <v>0</v>
      </c>
      <c r="L206" s="262">
        <v>21</v>
      </c>
      <c r="M206" s="262">
        <f>G206*(1+L206/100)</f>
        <v>0</v>
      </c>
      <c r="N206" s="262">
        <v>0</v>
      </c>
      <c r="O206" s="262">
        <f>ROUND(E206*N206,2)</f>
        <v>0</v>
      </c>
      <c r="P206" s="262">
        <v>0</v>
      </c>
      <c r="Q206" s="262">
        <f>ROUND(E206*P206,2)</f>
        <v>0</v>
      </c>
      <c r="R206" s="262"/>
      <c r="S206" s="262" t="s">
        <v>167</v>
      </c>
      <c r="T206" s="263" t="s">
        <v>168</v>
      </c>
      <c r="U206" s="224">
        <v>0</v>
      </c>
      <c r="V206" s="224">
        <f>ROUND(E206*U206,2)</f>
        <v>0</v>
      </c>
      <c r="W206" s="224"/>
      <c r="X206" s="224" t="s">
        <v>190</v>
      </c>
      <c r="Y206" s="215"/>
      <c r="Z206" s="215"/>
      <c r="AA206" s="215"/>
      <c r="AB206" s="215"/>
      <c r="AC206" s="215"/>
      <c r="AD206" s="215"/>
      <c r="AE206" s="215"/>
      <c r="AF206" s="215"/>
      <c r="AG206" s="215" t="s">
        <v>449</v>
      </c>
      <c r="AH206" s="215"/>
      <c r="AI206" s="215"/>
      <c r="AJ206" s="215"/>
      <c r="AK206" s="215"/>
      <c r="AL206" s="215"/>
      <c r="AM206" s="215"/>
      <c r="AN206" s="215"/>
      <c r="AO206" s="215"/>
      <c r="AP206" s="215"/>
      <c r="AQ206" s="215"/>
      <c r="AR206" s="215"/>
      <c r="AS206" s="215"/>
      <c r="AT206" s="215"/>
      <c r="AU206" s="215"/>
      <c r="AV206" s="215"/>
      <c r="AW206" s="215"/>
      <c r="AX206" s="215"/>
      <c r="AY206" s="215"/>
      <c r="AZ206" s="215"/>
      <c r="BA206" s="215"/>
      <c r="BB206" s="215"/>
      <c r="BC206" s="215"/>
      <c r="BD206" s="215"/>
      <c r="BE206" s="215"/>
      <c r="BF206" s="215"/>
      <c r="BG206" s="215"/>
      <c r="BH206" s="215"/>
    </row>
    <row r="207" spans="1:60" x14ac:dyDescent="0.2">
      <c r="A207" s="231" t="s">
        <v>162</v>
      </c>
      <c r="B207" s="232" t="s">
        <v>94</v>
      </c>
      <c r="C207" s="248" t="s">
        <v>95</v>
      </c>
      <c r="D207" s="233"/>
      <c r="E207" s="234"/>
      <c r="F207" s="235"/>
      <c r="G207" s="235">
        <f>SUMIF(AG208:AG214,"&lt;&gt;NOR",G208:G214)</f>
        <v>0</v>
      </c>
      <c r="H207" s="235"/>
      <c r="I207" s="235">
        <f>SUM(I208:I214)</f>
        <v>0</v>
      </c>
      <c r="J207" s="235"/>
      <c r="K207" s="235">
        <f>SUM(K208:K214)</f>
        <v>0</v>
      </c>
      <c r="L207" s="235"/>
      <c r="M207" s="235">
        <f>SUM(M208:M214)</f>
        <v>0</v>
      </c>
      <c r="N207" s="235"/>
      <c r="O207" s="235">
        <f>SUM(O208:O214)</f>
        <v>0.15000000000000002</v>
      </c>
      <c r="P207" s="235"/>
      <c r="Q207" s="235">
        <f>SUM(Q208:Q214)</f>
        <v>0</v>
      </c>
      <c r="R207" s="235"/>
      <c r="S207" s="235"/>
      <c r="T207" s="236"/>
      <c r="U207" s="230"/>
      <c r="V207" s="230">
        <f>SUM(V208:V214)</f>
        <v>3.37</v>
      </c>
      <c r="W207" s="230"/>
      <c r="X207" s="230"/>
      <c r="AG207" t="s">
        <v>163</v>
      </c>
    </row>
    <row r="208" spans="1:60" outlineLevel="1" x14ac:dyDescent="0.2">
      <c r="A208" s="237">
        <v>83</v>
      </c>
      <c r="B208" s="238" t="s">
        <v>476</v>
      </c>
      <c r="C208" s="249" t="s">
        <v>477</v>
      </c>
      <c r="D208" s="239" t="s">
        <v>268</v>
      </c>
      <c r="E208" s="240">
        <v>42.12</v>
      </c>
      <c r="F208" s="241"/>
      <c r="G208" s="242">
        <f>ROUND(E208*F208,2)</f>
        <v>0</v>
      </c>
      <c r="H208" s="241"/>
      <c r="I208" s="242">
        <f>ROUND(E208*H208,2)</f>
        <v>0</v>
      </c>
      <c r="J208" s="241"/>
      <c r="K208" s="242">
        <f>ROUND(E208*J208,2)</f>
        <v>0</v>
      </c>
      <c r="L208" s="242">
        <v>21</v>
      </c>
      <c r="M208" s="242">
        <f>G208*(1+L208/100)</f>
        <v>0</v>
      </c>
      <c r="N208" s="242">
        <v>1.2E-4</v>
      </c>
      <c r="O208" s="242">
        <f>ROUND(E208*N208,2)</f>
        <v>0.01</v>
      </c>
      <c r="P208" s="242">
        <v>0</v>
      </c>
      <c r="Q208" s="242">
        <f>ROUND(E208*P208,2)</f>
        <v>0</v>
      </c>
      <c r="R208" s="242"/>
      <c r="S208" s="242" t="s">
        <v>189</v>
      </c>
      <c r="T208" s="243" t="s">
        <v>168</v>
      </c>
      <c r="U208" s="224">
        <v>0</v>
      </c>
      <c r="V208" s="224">
        <f>ROUND(E208*U208,2)</f>
        <v>0</v>
      </c>
      <c r="W208" s="224"/>
      <c r="X208" s="224" t="s">
        <v>190</v>
      </c>
      <c r="Y208" s="215"/>
      <c r="Z208" s="215"/>
      <c r="AA208" s="215"/>
      <c r="AB208" s="215"/>
      <c r="AC208" s="215"/>
      <c r="AD208" s="215"/>
      <c r="AE208" s="215"/>
      <c r="AF208" s="215"/>
      <c r="AG208" s="215" t="s">
        <v>449</v>
      </c>
      <c r="AH208" s="215"/>
      <c r="AI208" s="215"/>
      <c r="AJ208" s="215"/>
      <c r="AK208" s="215"/>
      <c r="AL208" s="215"/>
      <c r="AM208" s="215"/>
      <c r="AN208" s="215"/>
      <c r="AO208" s="215"/>
      <c r="AP208" s="215"/>
      <c r="AQ208" s="215"/>
      <c r="AR208" s="215"/>
      <c r="AS208" s="215"/>
      <c r="AT208" s="215"/>
      <c r="AU208" s="215"/>
      <c r="AV208" s="215"/>
      <c r="AW208" s="215"/>
      <c r="AX208" s="215"/>
      <c r="AY208" s="215"/>
      <c r="AZ208" s="215"/>
      <c r="BA208" s="215"/>
      <c r="BB208" s="215"/>
      <c r="BC208" s="215"/>
      <c r="BD208" s="215"/>
      <c r="BE208" s="215"/>
      <c r="BF208" s="215"/>
      <c r="BG208" s="215"/>
      <c r="BH208" s="215"/>
    </row>
    <row r="209" spans="1:60" outlineLevel="1" x14ac:dyDescent="0.2">
      <c r="A209" s="222"/>
      <c r="B209" s="223"/>
      <c r="C209" s="253" t="s">
        <v>461</v>
      </c>
      <c r="D209" s="228"/>
      <c r="E209" s="229">
        <v>42.12</v>
      </c>
      <c r="F209" s="224"/>
      <c r="G209" s="224"/>
      <c r="H209" s="224"/>
      <c r="I209" s="224"/>
      <c r="J209" s="224"/>
      <c r="K209" s="224"/>
      <c r="L209" s="224"/>
      <c r="M209" s="224"/>
      <c r="N209" s="224"/>
      <c r="O209" s="224"/>
      <c r="P209" s="224"/>
      <c r="Q209" s="224"/>
      <c r="R209" s="224"/>
      <c r="S209" s="224"/>
      <c r="T209" s="224"/>
      <c r="U209" s="224"/>
      <c r="V209" s="224"/>
      <c r="W209" s="224"/>
      <c r="X209" s="224"/>
      <c r="Y209" s="215"/>
      <c r="Z209" s="215"/>
      <c r="AA209" s="215"/>
      <c r="AB209" s="215"/>
      <c r="AC209" s="215"/>
      <c r="AD209" s="215"/>
      <c r="AE209" s="215"/>
      <c r="AF209" s="215"/>
      <c r="AG209" s="215" t="s">
        <v>176</v>
      </c>
      <c r="AH209" s="215">
        <v>0</v>
      </c>
      <c r="AI209" s="215"/>
      <c r="AJ209" s="215"/>
      <c r="AK209" s="215"/>
      <c r="AL209" s="215"/>
      <c r="AM209" s="215"/>
      <c r="AN209" s="215"/>
      <c r="AO209" s="215"/>
      <c r="AP209" s="215"/>
      <c r="AQ209" s="215"/>
      <c r="AR209" s="215"/>
      <c r="AS209" s="215"/>
      <c r="AT209" s="215"/>
      <c r="AU209" s="215"/>
      <c r="AV209" s="215"/>
      <c r="AW209" s="215"/>
      <c r="AX209" s="215"/>
      <c r="AY209" s="215"/>
      <c r="AZ209" s="215"/>
      <c r="BA209" s="215"/>
      <c r="BB209" s="215"/>
      <c r="BC209" s="215"/>
      <c r="BD209" s="215"/>
      <c r="BE209" s="215"/>
      <c r="BF209" s="215"/>
      <c r="BG209" s="215"/>
      <c r="BH209" s="215"/>
    </row>
    <row r="210" spans="1:60" outlineLevel="1" x14ac:dyDescent="0.2">
      <c r="A210" s="237">
        <v>84</v>
      </c>
      <c r="B210" s="238" t="s">
        <v>478</v>
      </c>
      <c r="C210" s="249" t="s">
        <v>479</v>
      </c>
      <c r="D210" s="239" t="s">
        <v>268</v>
      </c>
      <c r="E210" s="240">
        <v>42.12</v>
      </c>
      <c r="F210" s="241"/>
      <c r="G210" s="242">
        <f>ROUND(E210*F210,2)</f>
        <v>0</v>
      </c>
      <c r="H210" s="241"/>
      <c r="I210" s="242">
        <f>ROUND(E210*H210,2)</f>
        <v>0</v>
      </c>
      <c r="J210" s="241"/>
      <c r="K210" s="242">
        <f>ROUND(E210*J210,2)</f>
        <v>0</v>
      </c>
      <c r="L210" s="242">
        <v>21</v>
      </c>
      <c r="M210" s="242">
        <f>G210*(1+L210/100)</f>
        <v>0</v>
      </c>
      <c r="N210" s="242">
        <v>9.0000000000000006E-5</v>
      </c>
      <c r="O210" s="242">
        <f>ROUND(E210*N210,2)</f>
        <v>0</v>
      </c>
      <c r="P210" s="242">
        <v>0</v>
      </c>
      <c r="Q210" s="242">
        <f>ROUND(E210*P210,2)</f>
        <v>0</v>
      </c>
      <c r="R210" s="242"/>
      <c r="S210" s="242" t="s">
        <v>167</v>
      </c>
      <c r="T210" s="243" t="s">
        <v>168</v>
      </c>
      <c r="U210" s="224">
        <v>0.08</v>
      </c>
      <c r="V210" s="224">
        <f>ROUND(E210*U210,2)</f>
        <v>3.37</v>
      </c>
      <c r="W210" s="224"/>
      <c r="X210" s="224" t="s">
        <v>190</v>
      </c>
      <c r="Y210" s="215"/>
      <c r="Z210" s="215"/>
      <c r="AA210" s="215"/>
      <c r="AB210" s="215"/>
      <c r="AC210" s="215"/>
      <c r="AD210" s="215"/>
      <c r="AE210" s="215"/>
      <c r="AF210" s="215"/>
      <c r="AG210" s="215" t="s">
        <v>449</v>
      </c>
      <c r="AH210" s="215"/>
      <c r="AI210" s="215"/>
      <c r="AJ210" s="215"/>
      <c r="AK210" s="215"/>
      <c r="AL210" s="215"/>
      <c r="AM210" s="215"/>
      <c r="AN210" s="215"/>
      <c r="AO210" s="215"/>
      <c r="AP210" s="215"/>
      <c r="AQ210" s="215"/>
      <c r="AR210" s="215"/>
      <c r="AS210" s="215"/>
      <c r="AT210" s="215"/>
      <c r="AU210" s="215"/>
      <c r="AV210" s="215"/>
      <c r="AW210" s="215"/>
      <c r="AX210" s="215"/>
      <c r="AY210" s="215"/>
      <c r="AZ210" s="215"/>
      <c r="BA210" s="215"/>
      <c r="BB210" s="215"/>
      <c r="BC210" s="215"/>
      <c r="BD210" s="215"/>
      <c r="BE210" s="215"/>
      <c r="BF210" s="215"/>
      <c r="BG210" s="215"/>
      <c r="BH210" s="215"/>
    </row>
    <row r="211" spans="1:60" outlineLevel="1" x14ac:dyDescent="0.2">
      <c r="A211" s="222"/>
      <c r="B211" s="223"/>
      <c r="C211" s="253" t="s">
        <v>461</v>
      </c>
      <c r="D211" s="228"/>
      <c r="E211" s="229">
        <v>42.12</v>
      </c>
      <c r="F211" s="224"/>
      <c r="G211" s="224"/>
      <c r="H211" s="224"/>
      <c r="I211" s="224"/>
      <c r="J211" s="224"/>
      <c r="K211" s="224"/>
      <c r="L211" s="224"/>
      <c r="M211" s="224"/>
      <c r="N211" s="224"/>
      <c r="O211" s="224"/>
      <c r="P211" s="224"/>
      <c r="Q211" s="224"/>
      <c r="R211" s="224"/>
      <c r="S211" s="224"/>
      <c r="T211" s="224"/>
      <c r="U211" s="224"/>
      <c r="V211" s="224"/>
      <c r="W211" s="224"/>
      <c r="X211" s="224"/>
      <c r="Y211" s="215"/>
      <c r="Z211" s="215"/>
      <c r="AA211" s="215"/>
      <c r="AB211" s="215"/>
      <c r="AC211" s="215"/>
      <c r="AD211" s="215"/>
      <c r="AE211" s="215"/>
      <c r="AF211" s="215"/>
      <c r="AG211" s="215" t="s">
        <v>176</v>
      </c>
      <c r="AH211" s="215">
        <v>0</v>
      </c>
      <c r="AI211" s="215"/>
      <c r="AJ211" s="215"/>
      <c r="AK211" s="215"/>
      <c r="AL211" s="215"/>
      <c r="AM211" s="215"/>
      <c r="AN211" s="215"/>
      <c r="AO211" s="215"/>
      <c r="AP211" s="215"/>
      <c r="AQ211" s="215"/>
      <c r="AR211" s="215"/>
      <c r="AS211" s="215"/>
      <c r="AT211" s="215"/>
      <c r="AU211" s="215"/>
      <c r="AV211" s="215"/>
      <c r="AW211" s="215"/>
      <c r="AX211" s="215"/>
      <c r="AY211" s="215"/>
      <c r="AZ211" s="215"/>
      <c r="BA211" s="215"/>
      <c r="BB211" s="215"/>
      <c r="BC211" s="215"/>
      <c r="BD211" s="215"/>
      <c r="BE211" s="215"/>
      <c r="BF211" s="215"/>
      <c r="BG211" s="215"/>
      <c r="BH211" s="215"/>
    </row>
    <row r="212" spans="1:60" outlineLevel="1" x14ac:dyDescent="0.2">
      <c r="A212" s="237">
        <v>85</v>
      </c>
      <c r="B212" s="238" t="s">
        <v>480</v>
      </c>
      <c r="C212" s="249" t="s">
        <v>481</v>
      </c>
      <c r="D212" s="239" t="s">
        <v>268</v>
      </c>
      <c r="E212" s="240">
        <v>44.225999999999999</v>
      </c>
      <c r="F212" s="241"/>
      <c r="G212" s="242">
        <f>ROUND(E212*F212,2)</f>
        <v>0</v>
      </c>
      <c r="H212" s="241"/>
      <c r="I212" s="242">
        <f>ROUND(E212*H212,2)</f>
        <v>0</v>
      </c>
      <c r="J212" s="241"/>
      <c r="K212" s="242">
        <f>ROUND(E212*J212,2)</f>
        <v>0</v>
      </c>
      <c r="L212" s="242">
        <v>21</v>
      </c>
      <c r="M212" s="242">
        <f>G212*(1+L212/100)</f>
        <v>0</v>
      </c>
      <c r="N212" s="242">
        <v>3.2000000000000002E-3</v>
      </c>
      <c r="O212" s="242">
        <f>ROUND(E212*N212,2)</f>
        <v>0.14000000000000001</v>
      </c>
      <c r="P212" s="242">
        <v>0</v>
      </c>
      <c r="Q212" s="242">
        <f>ROUND(E212*P212,2)</f>
        <v>0</v>
      </c>
      <c r="R212" s="242" t="s">
        <v>304</v>
      </c>
      <c r="S212" s="242" t="s">
        <v>167</v>
      </c>
      <c r="T212" s="243" t="s">
        <v>168</v>
      </c>
      <c r="U212" s="224">
        <v>0</v>
      </c>
      <c r="V212" s="224">
        <f>ROUND(E212*U212,2)</f>
        <v>0</v>
      </c>
      <c r="W212" s="224"/>
      <c r="X212" s="224" t="s">
        <v>306</v>
      </c>
      <c r="Y212" s="215"/>
      <c r="Z212" s="215"/>
      <c r="AA212" s="215"/>
      <c r="AB212" s="215"/>
      <c r="AC212" s="215"/>
      <c r="AD212" s="215"/>
      <c r="AE212" s="215"/>
      <c r="AF212" s="215"/>
      <c r="AG212" s="215" t="s">
        <v>307</v>
      </c>
      <c r="AH212" s="215"/>
      <c r="AI212" s="215"/>
      <c r="AJ212" s="215"/>
      <c r="AK212" s="215"/>
      <c r="AL212" s="215"/>
      <c r="AM212" s="215"/>
      <c r="AN212" s="215"/>
      <c r="AO212" s="215"/>
      <c r="AP212" s="215"/>
      <c r="AQ212" s="215"/>
      <c r="AR212" s="215"/>
      <c r="AS212" s="215"/>
      <c r="AT212" s="215"/>
      <c r="AU212" s="215"/>
      <c r="AV212" s="215"/>
      <c r="AW212" s="215"/>
      <c r="AX212" s="215"/>
      <c r="AY212" s="215"/>
      <c r="AZ212" s="215"/>
      <c r="BA212" s="215"/>
      <c r="BB212" s="215"/>
      <c r="BC212" s="215"/>
      <c r="BD212" s="215"/>
      <c r="BE212" s="215"/>
      <c r="BF212" s="215"/>
      <c r="BG212" s="215"/>
      <c r="BH212" s="215"/>
    </row>
    <row r="213" spans="1:60" outlineLevel="1" x14ac:dyDescent="0.2">
      <c r="A213" s="222"/>
      <c r="B213" s="223"/>
      <c r="C213" s="253" t="s">
        <v>482</v>
      </c>
      <c r="D213" s="228"/>
      <c r="E213" s="229">
        <v>44.23</v>
      </c>
      <c r="F213" s="224"/>
      <c r="G213" s="224"/>
      <c r="H213" s="224"/>
      <c r="I213" s="224"/>
      <c r="J213" s="224"/>
      <c r="K213" s="224"/>
      <c r="L213" s="224"/>
      <c r="M213" s="224"/>
      <c r="N213" s="224"/>
      <c r="O213" s="224"/>
      <c r="P213" s="224"/>
      <c r="Q213" s="224"/>
      <c r="R213" s="224"/>
      <c r="S213" s="224"/>
      <c r="T213" s="224"/>
      <c r="U213" s="224"/>
      <c r="V213" s="224"/>
      <c r="W213" s="224"/>
      <c r="X213" s="224"/>
      <c r="Y213" s="215"/>
      <c r="Z213" s="215"/>
      <c r="AA213" s="215"/>
      <c r="AB213" s="215"/>
      <c r="AC213" s="215"/>
      <c r="AD213" s="215"/>
      <c r="AE213" s="215"/>
      <c r="AF213" s="215"/>
      <c r="AG213" s="215" t="s">
        <v>176</v>
      </c>
      <c r="AH213" s="215">
        <v>0</v>
      </c>
      <c r="AI213" s="215"/>
      <c r="AJ213" s="215"/>
      <c r="AK213" s="215"/>
      <c r="AL213" s="215"/>
      <c r="AM213" s="215"/>
      <c r="AN213" s="215"/>
      <c r="AO213" s="215"/>
      <c r="AP213" s="215"/>
      <c r="AQ213" s="215"/>
      <c r="AR213" s="215"/>
      <c r="AS213" s="215"/>
      <c r="AT213" s="215"/>
      <c r="AU213" s="215"/>
      <c r="AV213" s="215"/>
      <c r="AW213" s="215"/>
      <c r="AX213" s="215"/>
      <c r="AY213" s="215"/>
      <c r="AZ213" s="215"/>
      <c r="BA213" s="215"/>
      <c r="BB213" s="215"/>
      <c r="BC213" s="215"/>
      <c r="BD213" s="215"/>
      <c r="BE213" s="215"/>
      <c r="BF213" s="215"/>
      <c r="BG213" s="215"/>
      <c r="BH213" s="215"/>
    </row>
    <row r="214" spans="1:60" outlineLevel="1" x14ac:dyDescent="0.2">
      <c r="A214" s="257">
        <v>86</v>
      </c>
      <c r="B214" s="258" t="s">
        <v>483</v>
      </c>
      <c r="C214" s="264" t="s">
        <v>484</v>
      </c>
      <c r="D214" s="259" t="s">
        <v>0</v>
      </c>
      <c r="E214" s="260">
        <v>227.82371000000001</v>
      </c>
      <c r="F214" s="261"/>
      <c r="G214" s="262">
        <f>ROUND(E214*F214,2)</f>
        <v>0</v>
      </c>
      <c r="H214" s="261"/>
      <c r="I214" s="262">
        <f>ROUND(E214*H214,2)</f>
        <v>0</v>
      </c>
      <c r="J214" s="261"/>
      <c r="K214" s="262">
        <f>ROUND(E214*J214,2)</f>
        <v>0</v>
      </c>
      <c r="L214" s="262">
        <v>21</v>
      </c>
      <c r="M214" s="262">
        <f>G214*(1+L214/100)</f>
        <v>0</v>
      </c>
      <c r="N214" s="262">
        <v>0</v>
      </c>
      <c r="O214" s="262">
        <f>ROUND(E214*N214,2)</f>
        <v>0</v>
      </c>
      <c r="P214" s="262">
        <v>0</v>
      </c>
      <c r="Q214" s="262">
        <f>ROUND(E214*P214,2)</f>
        <v>0</v>
      </c>
      <c r="R214" s="262"/>
      <c r="S214" s="262" t="s">
        <v>167</v>
      </c>
      <c r="T214" s="263" t="s">
        <v>168</v>
      </c>
      <c r="U214" s="224">
        <v>0</v>
      </c>
      <c r="V214" s="224">
        <f>ROUND(E214*U214,2)</f>
        <v>0</v>
      </c>
      <c r="W214" s="224"/>
      <c r="X214" s="224" t="s">
        <v>190</v>
      </c>
      <c r="Y214" s="215"/>
      <c r="Z214" s="215"/>
      <c r="AA214" s="215"/>
      <c r="AB214" s="215"/>
      <c r="AC214" s="215"/>
      <c r="AD214" s="215"/>
      <c r="AE214" s="215"/>
      <c r="AF214" s="215"/>
      <c r="AG214" s="215" t="s">
        <v>449</v>
      </c>
      <c r="AH214" s="215"/>
      <c r="AI214" s="215"/>
      <c r="AJ214" s="215"/>
      <c r="AK214" s="215"/>
      <c r="AL214" s="215"/>
      <c r="AM214" s="215"/>
      <c r="AN214" s="215"/>
      <c r="AO214" s="215"/>
      <c r="AP214" s="215"/>
      <c r="AQ214" s="215"/>
      <c r="AR214" s="215"/>
      <c r="AS214" s="215"/>
      <c r="AT214" s="215"/>
      <c r="AU214" s="215"/>
      <c r="AV214" s="215"/>
      <c r="AW214" s="215"/>
      <c r="AX214" s="215"/>
      <c r="AY214" s="215"/>
      <c r="AZ214" s="215"/>
      <c r="BA214" s="215"/>
      <c r="BB214" s="215"/>
      <c r="BC214" s="215"/>
      <c r="BD214" s="215"/>
      <c r="BE214" s="215"/>
      <c r="BF214" s="215"/>
      <c r="BG214" s="215"/>
      <c r="BH214" s="215"/>
    </row>
    <row r="215" spans="1:60" x14ac:dyDescent="0.2">
      <c r="A215" s="231" t="s">
        <v>162</v>
      </c>
      <c r="B215" s="232" t="s">
        <v>102</v>
      </c>
      <c r="C215" s="248" t="s">
        <v>103</v>
      </c>
      <c r="D215" s="233"/>
      <c r="E215" s="234"/>
      <c r="F215" s="235"/>
      <c r="G215" s="235">
        <f>SUMIF(AG216:AG219,"&lt;&gt;NOR",G216:G219)</f>
        <v>0</v>
      </c>
      <c r="H215" s="235"/>
      <c r="I215" s="235">
        <f>SUM(I216:I219)</f>
        <v>0</v>
      </c>
      <c r="J215" s="235"/>
      <c r="K215" s="235">
        <f>SUM(K216:K219)</f>
        <v>0</v>
      </c>
      <c r="L215" s="235"/>
      <c r="M215" s="235">
        <f>SUM(M216:M219)</f>
        <v>0</v>
      </c>
      <c r="N215" s="235"/>
      <c r="O215" s="235">
        <f>SUM(O216:O219)</f>
        <v>0.04</v>
      </c>
      <c r="P215" s="235"/>
      <c r="Q215" s="235">
        <f>SUM(Q216:Q219)</f>
        <v>0</v>
      </c>
      <c r="R215" s="235"/>
      <c r="S215" s="235"/>
      <c r="T215" s="236"/>
      <c r="U215" s="230"/>
      <c r="V215" s="230">
        <f>SUM(V216:V219)</f>
        <v>0</v>
      </c>
      <c r="W215" s="230"/>
      <c r="X215" s="230"/>
      <c r="AG215" t="s">
        <v>163</v>
      </c>
    </row>
    <row r="216" spans="1:60" outlineLevel="1" x14ac:dyDescent="0.2">
      <c r="A216" s="237">
        <v>87</v>
      </c>
      <c r="B216" s="238" t="s">
        <v>485</v>
      </c>
      <c r="C216" s="249" t="s">
        <v>486</v>
      </c>
      <c r="D216" s="239" t="s">
        <v>268</v>
      </c>
      <c r="E216" s="240">
        <v>37.392000000000003</v>
      </c>
      <c r="F216" s="241"/>
      <c r="G216" s="242">
        <f>ROUND(E216*F216,2)</f>
        <v>0</v>
      </c>
      <c r="H216" s="241"/>
      <c r="I216" s="242">
        <f>ROUND(E216*H216,2)</f>
        <v>0</v>
      </c>
      <c r="J216" s="241"/>
      <c r="K216" s="242">
        <f>ROUND(E216*J216,2)</f>
        <v>0</v>
      </c>
      <c r="L216" s="242">
        <v>21</v>
      </c>
      <c r="M216" s="242">
        <f>G216*(1+L216/100)</f>
        <v>0</v>
      </c>
      <c r="N216" s="242">
        <v>3.1E-4</v>
      </c>
      <c r="O216" s="242">
        <f>ROUND(E216*N216,2)</f>
        <v>0.01</v>
      </c>
      <c r="P216" s="242">
        <v>0</v>
      </c>
      <c r="Q216" s="242">
        <f>ROUND(E216*P216,2)</f>
        <v>0</v>
      </c>
      <c r="R216" s="242"/>
      <c r="S216" s="242" t="s">
        <v>189</v>
      </c>
      <c r="T216" s="243" t="s">
        <v>168</v>
      </c>
      <c r="U216" s="224">
        <v>0</v>
      </c>
      <c r="V216" s="224">
        <f>ROUND(E216*U216,2)</f>
        <v>0</v>
      </c>
      <c r="W216" s="224"/>
      <c r="X216" s="224" t="s">
        <v>190</v>
      </c>
      <c r="Y216" s="215"/>
      <c r="Z216" s="215"/>
      <c r="AA216" s="215"/>
      <c r="AB216" s="215"/>
      <c r="AC216" s="215"/>
      <c r="AD216" s="215"/>
      <c r="AE216" s="215"/>
      <c r="AF216" s="215"/>
      <c r="AG216" s="215" t="s">
        <v>449</v>
      </c>
      <c r="AH216" s="215"/>
      <c r="AI216" s="215"/>
      <c r="AJ216" s="215"/>
      <c r="AK216" s="215"/>
      <c r="AL216" s="215"/>
      <c r="AM216" s="215"/>
      <c r="AN216" s="215"/>
      <c r="AO216" s="215"/>
      <c r="AP216" s="215"/>
      <c r="AQ216" s="215"/>
      <c r="AR216" s="215"/>
      <c r="AS216" s="215"/>
      <c r="AT216" s="215"/>
      <c r="AU216" s="215"/>
      <c r="AV216" s="215"/>
      <c r="AW216" s="215"/>
      <c r="AX216" s="215"/>
      <c r="AY216" s="215"/>
      <c r="AZ216" s="215"/>
      <c r="BA216" s="215"/>
      <c r="BB216" s="215"/>
      <c r="BC216" s="215"/>
      <c r="BD216" s="215"/>
      <c r="BE216" s="215"/>
      <c r="BF216" s="215"/>
      <c r="BG216" s="215"/>
      <c r="BH216" s="215"/>
    </row>
    <row r="217" spans="1:60" outlineLevel="1" x14ac:dyDescent="0.2">
      <c r="A217" s="222"/>
      <c r="B217" s="223"/>
      <c r="C217" s="253" t="s">
        <v>487</v>
      </c>
      <c r="D217" s="228"/>
      <c r="E217" s="229">
        <v>37.39</v>
      </c>
      <c r="F217" s="224"/>
      <c r="G217" s="224"/>
      <c r="H217" s="224"/>
      <c r="I217" s="224"/>
      <c r="J217" s="224"/>
      <c r="K217" s="224"/>
      <c r="L217" s="224"/>
      <c r="M217" s="224"/>
      <c r="N217" s="224"/>
      <c r="O217" s="224"/>
      <c r="P217" s="224"/>
      <c r="Q217" s="224"/>
      <c r="R217" s="224"/>
      <c r="S217" s="224"/>
      <c r="T217" s="224"/>
      <c r="U217" s="224"/>
      <c r="V217" s="224"/>
      <c r="W217" s="224"/>
      <c r="X217" s="224"/>
      <c r="Y217" s="215"/>
      <c r="Z217" s="215"/>
      <c r="AA217" s="215"/>
      <c r="AB217" s="215"/>
      <c r="AC217" s="215"/>
      <c r="AD217" s="215"/>
      <c r="AE217" s="215"/>
      <c r="AF217" s="215"/>
      <c r="AG217" s="215" t="s">
        <v>176</v>
      </c>
      <c r="AH217" s="215">
        <v>0</v>
      </c>
      <c r="AI217" s="215"/>
      <c r="AJ217" s="215"/>
      <c r="AK217" s="215"/>
      <c r="AL217" s="215"/>
      <c r="AM217" s="215"/>
      <c r="AN217" s="215"/>
      <c r="AO217" s="215"/>
      <c r="AP217" s="215"/>
      <c r="AQ217" s="215"/>
      <c r="AR217" s="215"/>
      <c r="AS217" s="215"/>
      <c r="AT217" s="215"/>
      <c r="AU217" s="215"/>
      <c r="AV217" s="215"/>
      <c r="AW217" s="215"/>
      <c r="AX217" s="215"/>
      <c r="AY217" s="215"/>
      <c r="AZ217" s="215"/>
      <c r="BA217" s="215"/>
      <c r="BB217" s="215"/>
      <c r="BC217" s="215"/>
      <c r="BD217" s="215"/>
      <c r="BE217" s="215"/>
      <c r="BF217" s="215"/>
      <c r="BG217" s="215"/>
      <c r="BH217" s="215"/>
    </row>
    <row r="218" spans="1:60" outlineLevel="1" x14ac:dyDescent="0.2">
      <c r="A218" s="237">
        <v>88</v>
      </c>
      <c r="B218" s="238" t="s">
        <v>488</v>
      </c>
      <c r="C218" s="249" t="s">
        <v>489</v>
      </c>
      <c r="D218" s="239" t="s">
        <v>490</v>
      </c>
      <c r="E218" s="240">
        <v>3</v>
      </c>
      <c r="F218" s="241"/>
      <c r="G218" s="242">
        <f>ROUND(E218*F218,2)</f>
        <v>0</v>
      </c>
      <c r="H218" s="241"/>
      <c r="I218" s="242">
        <f>ROUND(E218*H218,2)</f>
        <v>0</v>
      </c>
      <c r="J218" s="241"/>
      <c r="K218" s="242">
        <f>ROUND(E218*J218,2)</f>
        <v>0</v>
      </c>
      <c r="L218" s="242">
        <v>21</v>
      </c>
      <c r="M218" s="242">
        <f>G218*(1+L218/100)</f>
        <v>0</v>
      </c>
      <c r="N218" s="242">
        <v>0.01</v>
      </c>
      <c r="O218" s="242">
        <f>ROUND(E218*N218,2)</f>
        <v>0.03</v>
      </c>
      <c r="P218" s="242">
        <v>0</v>
      </c>
      <c r="Q218" s="242">
        <f>ROUND(E218*P218,2)</f>
        <v>0</v>
      </c>
      <c r="R218" s="242"/>
      <c r="S218" s="242" t="s">
        <v>189</v>
      </c>
      <c r="T218" s="243" t="s">
        <v>168</v>
      </c>
      <c r="U218" s="224">
        <v>0</v>
      </c>
      <c r="V218" s="224">
        <f>ROUND(E218*U218,2)</f>
        <v>0</v>
      </c>
      <c r="W218" s="224"/>
      <c r="X218" s="224" t="s">
        <v>306</v>
      </c>
      <c r="Y218" s="215"/>
      <c r="Z218" s="215"/>
      <c r="AA218" s="215"/>
      <c r="AB218" s="215"/>
      <c r="AC218" s="215"/>
      <c r="AD218" s="215"/>
      <c r="AE218" s="215"/>
      <c r="AF218" s="215"/>
      <c r="AG218" s="215" t="s">
        <v>307</v>
      </c>
      <c r="AH218" s="215"/>
      <c r="AI218" s="215"/>
      <c r="AJ218" s="215"/>
      <c r="AK218" s="215"/>
      <c r="AL218" s="215"/>
      <c r="AM218" s="215"/>
      <c r="AN218" s="215"/>
      <c r="AO218" s="215"/>
      <c r="AP218" s="215"/>
      <c r="AQ218" s="215"/>
      <c r="AR218" s="215"/>
      <c r="AS218" s="215"/>
      <c r="AT218" s="215"/>
      <c r="AU218" s="215"/>
      <c r="AV218" s="215"/>
      <c r="AW218" s="215"/>
      <c r="AX218" s="215"/>
      <c r="AY218" s="215"/>
      <c r="AZ218" s="215"/>
      <c r="BA218" s="215"/>
      <c r="BB218" s="215"/>
      <c r="BC218" s="215"/>
      <c r="BD218" s="215"/>
      <c r="BE218" s="215"/>
      <c r="BF218" s="215"/>
      <c r="BG218" s="215"/>
      <c r="BH218" s="215"/>
    </row>
    <row r="219" spans="1:60" ht="22.5" outlineLevel="1" x14ac:dyDescent="0.2">
      <c r="A219" s="222"/>
      <c r="B219" s="223"/>
      <c r="C219" s="250" t="s">
        <v>491</v>
      </c>
      <c r="D219" s="245"/>
      <c r="E219" s="245"/>
      <c r="F219" s="245"/>
      <c r="G219" s="245"/>
      <c r="H219" s="224"/>
      <c r="I219" s="224"/>
      <c r="J219" s="224"/>
      <c r="K219" s="224"/>
      <c r="L219" s="224"/>
      <c r="M219" s="224"/>
      <c r="N219" s="224"/>
      <c r="O219" s="224"/>
      <c r="P219" s="224"/>
      <c r="Q219" s="224"/>
      <c r="R219" s="224"/>
      <c r="S219" s="224"/>
      <c r="T219" s="224"/>
      <c r="U219" s="224"/>
      <c r="V219" s="224"/>
      <c r="W219" s="224"/>
      <c r="X219" s="224"/>
      <c r="Y219" s="215"/>
      <c r="Z219" s="215"/>
      <c r="AA219" s="215"/>
      <c r="AB219" s="215"/>
      <c r="AC219" s="215"/>
      <c r="AD219" s="215"/>
      <c r="AE219" s="215"/>
      <c r="AF219" s="215"/>
      <c r="AG219" s="215" t="s">
        <v>172</v>
      </c>
      <c r="AH219" s="215"/>
      <c r="AI219" s="215"/>
      <c r="AJ219" s="215"/>
      <c r="AK219" s="215"/>
      <c r="AL219" s="215"/>
      <c r="AM219" s="215"/>
      <c r="AN219" s="215"/>
      <c r="AO219" s="215"/>
      <c r="AP219" s="215"/>
      <c r="AQ219" s="215"/>
      <c r="AR219" s="215"/>
      <c r="AS219" s="215"/>
      <c r="AT219" s="215"/>
      <c r="AU219" s="215"/>
      <c r="AV219" s="215"/>
      <c r="AW219" s="215"/>
      <c r="AX219" s="215"/>
      <c r="AY219" s="215"/>
      <c r="AZ219" s="215"/>
      <c r="BA219" s="244" t="str">
        <f>C219</f>
        <v>Čelní stěna 2960mm, 3xdveře 700mm, 2xmezipříčka 1560x2000mm = (1850+150mm), stabilizační kotvící prvky, barva dle výběru objednatele</v>
      </c>
      <c r="BB219" s="215"/>
      <c r="BC219" s="215"/>
      <c r="BD219" s="215"/>
      <c r="BE219" s="215"/>
      <c r="BF219" s="215"/>
      <c r="BG219" s="215"/>
      <c r="BH219" s="215"/>
    </row>
    <row r="220" spans="1:60" x14ac:dyDescent="0.2">
      <c r="A220" s="231" t="s">
        <v>162</v>
      </c>
      <c r="B220" s="232" t="s">
        <v>112</v>
      </c>
      <c r="C220" s="248" t="s">
        <v>113</v>
      </c>
      <c r="D220" s="233"/>
      <c r="E220" s="234"/>
      <c r="F220" s="235"/>
      <c r="G220" s="235">
        <f>SUMIF(AG221:AG262,"&lt;&gt;NOR",G221:G262)</f>
        <v>0</v>
      </c>
      <c r="H220" s="235"/>
      <c r="I220" s="235">
        <f>SUM(I221:I262)</f>
        <v>0</v>
      </c>
      <c r="J220" s="235"/>
      <c r="K220" s="235">
        <f>SUM(K221:K262)</f>
        <v>0</v>
      </c>
      <c r="L220" s="235"/>
      <c r="M220" s="235">
        <f>SUM(M221:M262)</f>
        <v>0</v>
      </c>
      <c r="N220" s="235"/>
      <c r="O220" s="235">
        <f>SUM(O221:O262)</f>
        <v>0.13</v>
      </c>
      <c r="P220" s="235"/>
      <c r="Q220" s="235">
        <f>SUM(Q221:Q262)</f>
        <v>1.72</v>
      </c>
      <c r="R220" s="235"/>
      <c r="S220" s="235"/>
      <c r="T220" s="236"/>
      <c r="U220" s="230"/>
      <c r="V220" s="230">
        <f>SUM(V221:V262)</f>
        <v>19.329999999999998</v>
      </c>
      <c r="W220" s="230"/>
      <c r="X220" s="230"/>
      <c r="AG220" t="s">
        <v>163</v>
      </c>
    </row>
    <row r="221" spans="1:60" outlineLevel="1" x14ac:dyDescent="0.2">
      <c r="A221" s="237">
        <v>89</v>
      </c>
      <c r="B221" s="238" t="s">
        <v>492</v>
      </c>
      <c r="C221" s="249" t="s">
        <v>493</v>
      </c>
      <c r="D221" s="239" t="s">
        <v>268</v>
      </c>
      <c r="E221" s="240">
        <v>52.54</v>
      </c>
      <c r="F221" s="241"/>
      <c r="G221" s="242">
        <f>ROUND(E221*F221,2)</f>
        <v>0</v>
      </c>
      <c r="H221" s="241"/>
      <c r="I221" s="242">
        <f>ROUND(E221*H221,2)</f>
        <v>0</v>
      </c>
      <c r="J221" s="241"/>
      <c r="K221" s="242">
        <f>ROUND(E221*J221,2)</f>
        <v>0</v>
      </c>
      <c r="L221" s="242">
        <v>21</v>
      </c>
      <c r="M221" s="242">
        <f>G221*(1+L221/100)</f>
        <v>0</v>
      </c>
      <c r="N221" s="242">
        <v>0</v>
      </c>
      <c r="O221" s="242">
        <f>ROUND(E221*N221,2)</f>
        <v>0</v>
      </c>
      <c r="P221" s="242">
        <v>2.4649999999999998E-2</v>
      </c>
      <c r="Q221" s="242">
        <f>ROUND(E221*P221,2)</f>
        <v>1.3</v>
      </c>
      <c r="R221" s="242"/>
      <c r="S221" s="242" t="s">
        <v>167</v>
      </c>
      <c r="T221" s="243" t="s">
        <v>168</v>
      </c>
      <c r="U221" s="224">
        <v>0.25</v>
      </c>
      <c r="V221" s="224">
        <f>ROUND(E221*U221,2)</f>
        <v>13.14</v>
      </c>
      <c r="W221" s="224"/>
      <c r="X221" s="224" t="s">
        <v>190</v>
      </c>
      <c r="Y221" s="215"/>
      <c r="Z221" s="215"/>
      <c r="AA221" s="215"/>
      <c r="AB221" s="215"/>
      <c r="AC221" s="215"/>
      <c r="AD221" s="215"/>
      <c r="AE221" s="215"/>
      <c r="AF221" s="215"/>
      <c r="AG221" s="215" t="s">
        <v>449</v>
      </c>
      <c r="AH221" s="215"/>
      <c r="AI221" s="215"/>
      <c r="AJ221" s="215"/>
      <c r="AK221" s="215"/>
      <c r="AL221" s="215"/>
      <c r="AM221" s="215"/>
      <c r="AN221" s="215"/>
      <c r="AO221" s="215"/>
      <c r="AP221" s="215"/>
      <c r="AQ221" s="215"/>
      <c r="AR221" s="215"/>
      <c r="AS221" s="215"/>
      <c r="AT221" s="215"/>
      <c r="AU221" s="215"/>
      <c r="AV221" s="215"/>
      <c r="AW221" s="215"/>
      <c r="AX221" s="215"/>
      <c r="AY221" s="215"/>
      <c r="AZ221" s="215"/>
      <c r="BA221" s="215"/>
      <c r="BB221" s="215"/>
      <c r="BC221" s="215"/>
      <c r="BD221" s="215"/>
      <c r="BE221" s="215"/>
      <c r="BF221" s="215"/>
      <c r="BG221" s="215"/>
      <c r="BH221" s="215"/>
    </row>
    <row r="222" spans="1:60" outlineLevel="1" x14ac:dyDescent="0.2">
      <c r="A222" s="222"/>
      <c r="B222" s="223"/>
      <c r="C222" s="250" t="s">
        <v>494</v>
      </c>
      <c r="D222" s="245"/>
      <c r="E222" s="245"/>
      <c r="F222" s="245"/>
      <c r="G222" s="245"/>
      <c r="H222" s="224"/>
      <c r="I222" s="224"/>
      <c r="J222" s="224"/>
      <c r="K222" s="224"/>
      <c r="L222" s="224"/>
      <c r="M222" s="224"/>
      <c r="N222" s="224"/>
      <c r="O222" s="224"/>
      <c r="P222" s="224"/>
      <c r="Q222" s="224"/>
      <c r="R222" s="224"/>
      <c r="S222" s="224"/>
      <c r="T222" s="224"/>
      <c r="U222" s="224"/>
      <c r="V222" s="224"/>
      <c r="W222" s="224"/>
      <c r="X222" s="224"/>
      <c r="Y222" s="215"/>
      <c r="Z222" s="215"/>
      <c r="AA222" s="215"/>
      <c r="AB222" s="215"/>
      <c r="AC222" s="215"/>
      <c r="AD222" s="215"/>
      <c r="AE222" s="215"/>
      <c r="AF222" s="215"/>
      <c r="AG222" s="215" t="s">
        <v>172</v>
      </c>
      <c r="AH222" s="215"/>
      <c r="AI222" s="215"/>
      <c r="AJ222" s="215"/>
      <c r="AK222" s="215"/>
      <c r="AL222" s="215"/>
      <c r="AM222" s="215"/>
      <c r="AN222" s="215"/>
      <c r="AO222" s="215"/>
      <c r="AP222" s="215"/>
      <c r="AQ222" s="215"/>
      <c r="AR222" s="215"/>
      <c r="AS222" s="215"/>
      <c r="AT222" s="215"/>
      <c r="AU222" s="215"/>
      <c r="AV222" s="215"/>
      <c r="AW222" s="215"/>
      <c r="AX222" s="215"/>
      <c r="AY222" s="215"/>
      <c r="AZ222" s="215"/>
      <c r="BA222" s="215"/>
      <c r="BB222" s="215"/>
      <c r="BC222" s="215"/>
      <c r="BD222" s="215"/>
      <c r="BE222" s="215"/>
      <c r="BF222" s="215"/>
      <c r="BG222" s="215"/>
      <c r="BH222" s="215"/>
    </row>
    <row r="223" spans="1:60" outlineLevel="1" x14ac:dyDescent="0.2">
      <c r="A223" s="222"/>
      <c r="B223" s="223"/>
      <c r="C223" s="253" t="s">
        <v>495</v>
      </c>
      <c r="D223" s="228"/>
      <c r="E223" s="229">
        <v>52.54</v>
      </c>
      <c r="F223" s="224"/>
      <c r="G223" s="224"/>
      <c r="H223" s="224"/>
      <c r="I223" s="224"/>
      <c r="J223" s="224"/>
      <c r="K223" s="224"/>
      <c r="L223" s="224"/>
      <c r="M223" s="224"/>
      <c r="N223" s="224"/>
      <c r="O223" s="224"/>
      <c r="P223" s="224"/>
      <c r="Q223" s="224"/>
      <c r="R223" s="224"/>
      <c r="S223" s="224"/>
      <c r="T223" s="224"/>
      <c r="U223" s="224"/>
      <c r="V223" s="224"/>
      <c r="W223" s="224"/>
      <c r="X223" s="224"/>
      <c r="Y223" s="215"/>
      <c r="Z223" s="215"/>
      <c r="AA223" s="215"/>
      <c r="AB223" s="215"/>
      <c r="AC223" s="215"/>
      <c r="AD223" s="215"/>
      <c r="AE223" s="215"/>
      <c r="AF223" s="215"/>
      <c r="AG223" s="215" t="s">
        <v>176</v>
      </c>
      <c r="AH223" s="215">
        <v>0</v>
      </c>
      <c r="AI223" s="215"/>
      <c r="AJ223" s="215"/>
      <c r="AK223" s="215"/>
      <c r="AL223" s="215"/>
      <c r="AM223" s="215"/>
      <c r="AN223" s="215"/>
      <c r="AO223" s="215"/>
      <c r="AP223" s="215"/>
      <c r="AQ223" s="215"/>
      <c r="AR223" s="215"/>
      <c r="AS223" s="215"/>
      <c r="AT223" s="215"/>
      <c r="AU223" s="215"/>
      <c r="AV223" s="215"/>
      <c r="AW223" s="215"/>
      <c r="AX223" s="215"/>
      <c r="AY223" s="215"/>
      <c r="AZ223" s="215"/>
      <c r="BA223" s="215"/>
      <c r="BB223" s="215"/>
      <c r="BC223" s="215"/>
      <c r="BD223" s="215"/>
      <c r="BE223" s="215"/>
      <c r="BF223" s="215"/>
      <c r="BG223" s="215"/>
      <c r="BH223" s="215"/>
    </row>
    <row r="224" spans="1:60" outlineLevel="1" x14ac:dyDescent="0.2">
      <c r="A224" s="237">
        <v>90</v>
      </c>
      <c r="B224" s="238" t="s">
        <v>496</v>
      </c>
      <c r="C224" s="249" t="s">
        <v>497</v>
      </c>
      <c r="D224" s="239" t="s">
        <v>268</v>
      </c>
      <c r="E224" s="240">
        <v>52.54</v>
      </c>
      <c r="F224" s="241"/>
      <c r="G224" s="242">
        <f>ROUND(E224*F224,2)</f>
        <v>0</v>
      </c>
      <c r="H224" s="241"/>
      <c r="I224" s="242">
        <f>ROUND(E224*H224,2)</f>
        <v>0</v>
      </c>
      <c r="J224" s="241"/>
      <c r="K224" s="242">
        <f>ROUND(E224*J224,2)</f>
        <v>0</v>
      </c>
      <c r="L224" s="242">
        <v>21</v>
      </c>
      <c r="M224" s="242">
        <f>G224*(1+L224/100)</f>
        <v>0</v>
      </c>
      <c r="N224" s="242">
        <v>0</v>
      </c>
      <c r="O224" s="242">
        <f>ROUND(E224*N224,2)</f>
        <v>0</v>
      </c>
      <c r="P224" s="242">
        <v>8.0000000000000002E-3</v>
      </c>
      <c r="Q224" s="242">
        <f>ROUND(E224*P224,2)</f>
        <v>0.42</v>
      </c>
      <c r="R224" s="242"/>
      <c r="S224" s="242" t="s">
        <v>167</v>
      </c>
      <c r="T224" s="243" t="s">
        <v>168</v>
      </c>
      <c r="U224" s="224">
        <v>6.6000000000000003E-2</v>
      </c>
      <c r="V224" s="224">
        <f>ROUND(E224*U224,2)</f>
        <v>3.47</v>
      </c>
      <c r="W224" s="224"/>
      <c r="X224" s="224" t="s">
        <v>190</v>
      </c>
      <c r="Y224" s="215"/>
      <c r="Z224" s="215"/>
      <c r="AA224" s="215"/>
      <c r="AB224" s="215"/>
      <c r="AC224" s="215"/>
      <c r="AD224" s="215"/>
      <c r="AE224" s="215"/>
      <c r="AF224" s="215"/>
      <c r="AG224" s="215" t="s">
        <v>449</v>
      </c>
      <c r="AH224" s="215"/>
      <c r="AI224" s="215"/>
      <c r="AJ224" s="215"/>
      <c r="AK224" s="215"/>
      <c r="AL224" s="215"/>
      <c r="AM224" s="215"/>
      <c r="AN224" s="215"/>
      <c r="AO224" s="215"/>
      <c r="AP224" s="215"/>
      <c r="AQ224" s="215"/>
      <c r="AR224" s="215"/>
      <c r="AS224" s="215"/>
      <c r="AT224" s="215"/>
      <c r="AU224" s="215"/>
      <c r="AV224" s="215"/>
      <c r="AW224" s="215"/>
      <c r="AX224" s="215"/>
      <c r="AY224" s="215"/>
      <c r="AZ224" s="215"/>
      <c r="BA224" s="215"/>
      <c r="BB224" s="215"/>
      <c r="BC224" s="215"/>
      <c r="BD224" s="215"/>
      <c r="BE224" s="215"/>
      <c r="BF224" s="215"/>
      <c r="BG224" s="215"/>
      <c r="BH224" s="215"/>
    </row>
    <row r="225" spans="1:60" outlineLevel="1" x14ac:dyDescent="0.2">
      <c r="A225" s="222"/>
      <c r="B225" s="223"/>
      <c r="C225" s="250" t="s">
        <v>494</v>
      </c>
      <c r="D225" s="245"/>
      <c r="E225" s="245"/>
      <c r="F225" s="245"/>
      <c r="G225" s="245"/>
      <c r="H225" s="224"/>
      <c r="I225" s="224"/>
      <c r="J225" s="224"/>
      <c r="K225" s="224"/>
      <c r="L225" s="224"/>
      <c r="M225" s="224"/>
      <c r="N225" s="224"/>
      <c r="O225" s="224"/>
      <c r="P225" s="224"/>
      <c r="Q225" s="224"/>
      <c r="R225" s="224"/>
      <c r="S225" s="224"/>
      <c r="T225" s="224"/>
      <c r="U225" s="224"/>
      <c r="V225" s="224"/>
      <c r="W225" s="224"/>
      <c r="X225" s="224"/>
      <c r="Y225" s="215"/>
      <c r="Z225" s="215"/>
      <c r="AA225" s="215"/>
      <c r="AB225" s="215"/>
      <c r="AC225" s="215"/>
      <c r="AD225" s="215"/>
      <c r="AE225" s="215"/>
      <c r="AF225" s="215"/>
      <c r="AG225" s="215" t="s">
        <v>172</v>
      </c>
      <c r="AH225" s="215"/>
      <c r="AI225" s="215"/>
      <c r="AJ225" s="215"/>
      <c r="AK225" s="215"/>
      <c r="AL225" s="215"/>
      <c r="AM225" s="215"/>
      <c r="AN225" s="215"/>
      <c r="AO225" s="215"/>
      <c r="AP225" s="215"/>
      <c r="AQ225" s="215"/>
      <c r="AR225" s="215"/>
      <c r="AS225" s="215"/>
      <c r="AT225" s="215"/>
      <c r="AU225" s="215"/>
      <c r="AV225" s="215"/>
      <c r="AW225" s="215"/>
      <c r="AX225" s="215"/>
      <c r="AY225" s="215"/>
      <c r="AZ225" s="215"/>
      <c r="BA225" s="215"/>
      <c r="BB225" s="215"/>
      <c r="BC225" s="215"/>
      <c r="BD225" s="215"/>
      <c r="BE225" s="215"/>
      <c r="BF225" s="215"/>
      <c r="BG225" s="215"/>
      <c r="BH225" s="215"/>
    </row>
    <row r="226" spans="1:60" outlineLevel="1" x14ac:dyDescent="0.2">
      <c r="A226" s="222"/>
      <c r="B226" s="223"/>
      <c r="C226" s="253" t="s">
        <v>495</v>
      </c>
      <c r="D226" s="228"/>
      <c r="E226" s="229">
        <v>52.54</v>
      </c>
      <c r="F226" s="224"/>
      <c r="G226" s="224"/>
      <c r="H226" s="224"/>
      <c r="I226" s="224"/>
      <c r="J226" s="224"/>
      <c r="K226" s="224"/>
      <c r="L226" s="224"/>
      <c r="M226" s="224"/>
      <c r="N226" s="224"/>
      <c r="O226" s="224"/>
      <c r="P226" s="224"/>
      <c r="Q226" s="224"/>
      <c r="R226" s="224"/>
      <c r="S226" s="224"/>
      <c r="T226" s="224"/>
      <c r="U226" s="224"/>
      <c r="V226" s="224"/>
      <c r="W226" s="224"/>
      <c r="X226" s="224"/>
      <c r="Y226" s="215"/>
      <c r="Z226" s="215"/>
      <c r="AA226" s="215"/>
      <c r="AB226" s="215"/>
      <c r="AC226" s="215"/>
      <c r="AD226" s="215"/>
      <c r="AE226" s="215"/>
      <c r="AF226" s="215"/>
      <c r="AG226" s="215" t="s">
        <v>176</v>
      </c>
      <c r="AH226" s="215">
        <v>0</v>
      </c>
      <c r="AI226" s="215"/>
      <c r="AJ226" s="215"/>
      <c r="AK226" s="215"/>
      <c r="AL226" s="215"/>
      <c r="AM226" s="215"/>
      <c r="AN226" s="215"/>
      <c r="AO226" s="215"/>
      <c r="AP226" s="215"/>
      <c r="AQ226" s="215"/>
      <c r="AR226" s="215"/>
      <c r="AS226" s="215"/>
      <c r="AT226" s="215"/>
      <c r="AU226" s="215"/>
      <c r="AV226" s="215"/>
      <c r="AW226" s="215"/>
      <c r="AX226" s="215"/>
      <c r="AY226" s="215"/>
      <c r="AZ226" s="215"/>
      <c r="BA226" s="215"/>
      <c r="BB226" s="215"/>
      <c r="BC226" s="215"/>
      <c r="BD226" s="215"/>
      <c r="BE226" s="215"/>
      <c r="BF226" s="215"/>
      <c r="BG226" s="215"/>
      <c r="BH226" s="215"/>
    </row>
    <row r="227" spans="1:60" outlineLevel="1" x14ac:dyDescent="0.2">
      <c r="A227" s="257">
        <v>91</v>
      </c>
      <c r="B227" s="258" t="s">
        <v>498</v>
      </c>
      <c r="C227" s="264" t="s">
        <v>499</v>
      </c>
      <c r="D227" s="259" t="s">
        <v>246</v>
      </c>
      <c r="E227" s="260">
        <v>1</v>
      </c>
      <c r="F227" s="261"/>
      <c r="G227" s="262">
        <f>ROUND(E227*F227,2)</f>
        <v>0</v>
      </c>
      <c r="H227" s="261"/>
      <c r="I227" s="262">
        <f>ROUND(E227*H227,2)</f>
        <v>0</v>
      </c>
      <c r="J227" s="261"/>
      <c r="K227" s="262">
        <f>ROUND(E227*J227,2)</f>
        <v>0</v>
      </c>
      <c r="L227" s="262">
        <v>21</v>
      </c>
      <c r="M227" s="262">
        <f>G227*(1+L227/100)</f>
        <v>0</v>
      </c>
      <c r="N227" s="262">
        <v>0</v>
      </c>
      <c r="O227" s="262">
        <f>ROUND(E227*N227,2)</f>
        <v>0</v>
      </c>
      <c r="P227" s="262">
        <v>0</v>
      </c>
      <c r="Q227" s="262">
        <f>ROUND(E227*P227,2)</f>
        <v>0</v>
      </c>
      <c r="R227" s="262"/>
      <c r="S227" s="262" t="s">
        <v>167</v>
      </c>
      <c r="T227" s="263" t="s">
        <v>168</v>
      </c>
      <c r="U227" s="224">
        <v>2.5</v>
      </c>
      <c r="V227" s="224">
        <f>ROUND(E227*U227,2)</f>
        <v>2.5</v>
      </c>
      <c r="W227" s="224"/>
      <c r="X227" s="224" t="s">
        <v>190</v>
      </c>
      <c r="Y227" s="215"/>
      <c r="Z227" s="215"/>
      <c r="AA227" s="215"/>
      <c r="AB227" s="215"/>
      <c r="AC227" s="215"/>
      <c r="AD227" s="215"/>
      <c r="AE227" s="215"/>
      <c r="AF227" s="215"/>
      <c r="AG227" s="215" t="s">
        <v>449</v>
      </c>
      <c r="AH227" s="215"/>
      <c r="AI227" s="215"/>
      <c r="AJ227" s="215"/>
      <c r="AK227" s="215"/>
      <c r="AL227" s="215"/>
      <c r="AM227" s="215"/>
      <c r="AN227" s="215"/>
      <c r="AO227" s="215"/>
      <c r="AP227" s="215"/>
      <c r="AQ227" s="215"/>
      <c r="AR227" s="215"/>
      <c r="AS227" s="215"/>
      <c r="AT227" s="215"/>
      <c r="AU227" s="215"/>
      <c r="AV227" s="215"/>
      <c r="AW227" s="215"/>
      <c r="AX227" s="215"/>
      <c r="AY227" s="215"/>
      <c r="AZ227" s="215"/>
      <c r="BA227" s="215"/>
      <c r="BB227" s="215"/>
      <c r="BC227" s="215"/>
      <c r="BD227" s="215"/>
      <c r="BE227" s="215"/>
      <c r="BF227" s="215"/>
      <c r="BG227" s="215"/>
      <c r="BH227" s="215"/>
    </row>
    <row r="228" spans="1:60" outlineLevel="1" x14ac:dyDescent="0.2">
      <c r="A228" s="257">
        <v>92</v>
      </c>
      <c r="B228" s="258" t="s">
        <v>500</v>
      </c>
      <c r="C228" s="264" t="s">
        <v>501</v>
      </c>
      <c r="D228" s="259" t="s">
        <v>246</v>
      </c>
      <c r="E228" s="260">
        <v>2</v>
      </c>
      <c r="F228" s="261"/>
      <c r="G228" s="262">
        <f>ROUND(E228*F228,2)</f>
        <v>0</v>
      </c>
      <c r="H228" s="261"/>
      <c r="I228" s="262">
        <f>ROUND(E228*H228,2)</f>
        <v>0</v>
      </c>
      <c r="J228" s="261"/>
      <c r="K228" s="262">
        <f>ROUND(E228*J228,2)</f>
        <v>0</v>
      </c>
      <c r="L228" s="262">
        <v>21</v>
      </c>
      <c r="M228" s="262">
        <f>G228*(1+L228/100)</f>
        <v>0</v>
      </c>
      <c r="N228" s="262">
        <v>0</v>
      </c>
      <c r="O228" s="262">
        <f>ROUND(E228*N228,2)</f>
        <v>0</v>
      </c>
      <c r="P228" s="262">
        <v>1.8E-3</v>
      </c>
      <c r="Q228" s="262">
        <f>ROUND(E228*P228,2)</f>
        <v>0</v>
      </c>
      <c r="R228" s="262"/>
      <c r="S228" s="262" t="s">
        <v>167</v>
      </c>
      <c r="T228" s="263" t="s">
        <v>168</v>
      </c>
      <c r="U228" s="224">
        <v>0.11</v>
      </c>
      <c r="V228" s="224">
        <f>ROUND(E228*U228,2)</f>
        <v>0.22</v>
      </c>
      <c r="W228" s="224"/>
      <c r="X228" s="224" t="s">
        <v>190</v>
      </c>
      <c r="Y228" s="215"/>
      <c r="Z228" s="215"/>
      <c r="AA228" s="215"/>
      <c r="AB228" s="215"/>
      <c r="AC228" s="215"/>
      <c r="AD228" s="215"/>
      <c r="AE228" s="215"/>
      <c r="AF228" s="215"/>
      <c r="AG228" s="215" t="s">
        <v>449</v>
      </c>
      <c r="AH228" s="215"/>
      <c r="AI228" s="215"/>
      <c r="AJ228" s="215"/>
      <c r="AK228" s="215"/>
      <c r="AL228" s="215"/>
      <c r="AM228" s="215"/>
      <c r="AN228" s="215"/>
      <c r="AO228" s="215"/>
      <c r="AP228" s="215"/>
      <c r="AQ228" s="215"/>
      <c r="AR228" s="215"/>
      <c r="AS228" s="215"/>
      <c r="AT228" s="215"/>
      <c r="AU228" s="215"/>
      <c r="AV228" s="215"/>
      <c r="AW228" s="215"/>
      <c r="AX228" s="215"/>
      <c r="AY228" s="215"/>
      <c r="AZ228" s="215"/>
      <c r="BA228" s="215"/>
      <c r="BB228" s="215"/>
      <c r="BC228" s="215"/>
      <c r="BD228" s="215"/>
      <c r="BE228" s="215"/>
      <c r="BF228" s="215"/>
      <c r="BG228" s="215"/>
      <c r="BH228" s="215"/>
    </row>
    <row r="229" spans="1:60" outlineLevel="1" x14ac:dyDescent="0.2">
      <c r="A229" s="237">
        <v>93</v>
      </c>
      <c r="B229" s="238" t="s">
        <v>502</v>
      </c>
      <c r="C229" s="249" t="s">
        <v>503</v>
      </c>
      <c r="D229" s="239" t="s">
        <v>504</v>
      </c>
      <c r="E229" s="240">
        <v>12</v>
      </c>
      <c r="F229" s="241"/>
      <c r="G229" s="242">
        <f>ROUND(E229*F229,2)</f>
        <v>0</v>
      </c>
      <c r="H229" s="241"/>
      <c r="I229" s="242">
        <f>ROUND(E229*H229,2)</f>
        <v>0</v>
      </c>
      <c r="J229" s="241"/>
      <c r="K229" s="242">
        <f>ROUND(E229*J229,2)</f>
        <v>0</v>
      </c>
      <c r="L229" s="242">
        <v>21</v>
      </c>
      <c r="M229" s="242">
        <f>G229*(1+L229/100)</f>
        <v>0</v>
      </c>
      <c r="N229" s="242">
        <v>3.8999999999999999E-4</v>
      </c>
      <c r="O229" s="242">
        <f>ROUND(E229*N229,2)</f>
        <v>0</v>
      </c>
      <c r="P229" s="242">
        <v>0</v>
      </c>
      <c r="Q229" s="242">
        <f>ROUND(E229*P229,2)</f>
        <v>0</v>
      </c>
      <c r="R229" s="242"/>
      <c r="S229" s="242" t="s">
        <v>189</v>
      </c>
      <c r="T229" s="243" t="s">
        <v>168</v>
      </c>
      <c r="U229" s="224">
        <v>0</v>
      </c>
      <c r="V229" s="224">
        <f>ROUND(E229*U229,2)</f>
        <v>0</v>
      </c>
      <c r="W229" s="224"/>
      <c r="X229" s="224" t="s">
        <v>190</v>
      </c>
      <c r="Y229" s="215"/>
      <c r="Z229" s="215"/>
      <c r="AA229" s="215"/>
      <c r="AB229" s="215"/>
      <c r="AC229" s="215"/>
      <c r="AD229" s="215"/>
      <c r="AE229" s="215"/>
      <c r="AF229" s="215"/>
      <c r="AG229" s="215" t="s">
        <v>449</v>
      </c>
      <c r="AH229" s="215"/>
      <c r="AI229" s="215"/>
      <c r="AJ229" s="215"/>
      <c r="AK229" s="215"/>
      <c r="AL229" s="215"/>
      <c r="AM229" s="215"/>
      <c r="AN229" s="215"/>
      <c r="AO229" s="215"/>
      <c r="AP229" s="215"/>
      <c r="AQ229" s="215"/>
      <c r="AR229" s="215"/>
      <c r="AS229" s="215"/>
      <c r="AT229" s="215"/>
      <c r="AU229" s="215"/>
      <c r="AV229" s="215"/>
      <c r="AW229" s="215"/>
      <c r="AX229" s="215"/>
      <c r="AY229" s="215"/>
      <c r="AZ229" s="215"/>
      <c r="BA229" s="215"/>
      <c r="BB229" s="215"/>
      <c r="BC229" s="215"/>
      <c r="BD229" s="215"/>
      <c r="BE229" s="215"/>
      <c r="BF229" s="215"/>
      <c r="BG229" s="215"/>
      <c r="BH229" s="215"/>
    </row>
    <row r="230" spans="1:60" outlineLevel="1" x14ac:dyDescent="0.2">
      <c r="A230" s="222"/>
      <c r="B230" s="223"/>
      <c r="C230" s="250" t="s">
        <v>505</v>
      </c>
      <c r="D230" s="245"/>
      <c r="E230" s="245"/>
      <c r="F230" s="245"/>
      <c r="G230" s="245"/>
      <c r="H230" s="224"/>
      <c r="I230" s="224"/>
      <c r="J230" s="224"/>
      <c r="K230" s="224"/>
      <c r="L230" s="224"/>
      <c r="M230" s="224"/>
      <c r="N230" s="224"/>
      <c r="O230" s="224"/>
      <c r="P230" s="224"/>
      <c r="Q230" s="224"/>
      <c r="R230" s="224"/>
      <c r="S230" s="224"/>
      <c r="T230" s="224"/>
      <c r="U230" s="224"/>
      <c r="V230" s="224"/>
      <c r="W230" s="224"/>
      <c r="X230" s="224"/>
      <c r="Y230" s="215"/>
      <c r="Z230" s="215"/>
      <c r="AA230" s="215"/>
      <c r="AB230" s="215"/>
      <c r="AC230" s="215"/>
      <c r="AD230" s="215"/>
      <c r="AE230" s="215"/>
      <c r="AF230" s="215"/>
      <c r="AG230" s="215" t="s">
        <v>172</v>
      </c>
      <c r="AH230" s="215"/>
      <c r="AI230" s="215"/>
      <c r="AJ230" s="215"/>
      <c r="AK230" s="215"/>
      <c r="AL230" s="215"/>
      <c r="AM230" s="215"/>
      <c r="AN230" s="215"/>
      <c r="AO230" s="215"/>
      <c r="AP230" s="215"/>
      <c r="AQ230" s="215"/>
      <c r="AR230" s="215"/>
      <c r="AS230" s="215"/>
      <c r="AT230" s="215"/>
      <c r="AU230" s="215"/>
      <c r="AV230" s="215"/>
      <c r="AW230" s="215"/>
      <c r="AX230" s="215"/>
      <c r="AY230" s="215"/>
      <c r="AZ230" s="215"/>
      <c r="BA230" s="215"/>
      <c r="BB230" s="215"/>
      <c r="BC230" s="215"/>
      <c r="BD230" s="215"/>
      <c r="BE230" s="215"/>
      <c r="BF230" s="215"/>
      <c r="BG230" s="215"/>
      <c r="BH230" s="215"/>
    </row>
    <row r="231" spans="1:60" outlineLevel="1" x14ac:dyDescent="0.2">
      <c r="A231" s="257">
        <v>94</v>
      </c>
      <c r="B231" s="258" t="s">
        <v>506</v>
      </c>
      <c r="C231" s="264" t="s">
        <v>507</v>
      </c>
      <c r="D231" s="259" t="s">
        <v>508</v>
      </c>
      <c r="E231" s="260">
        <v>2</v>
      </c>
      <c r="F231" s="261"/>
      <c r="G231" s="262">
        <f>ROUND(E231*F231,2)</f>
        <v>0</v>
      </c>
      <c r="H231" s="261"/>
      <c r="I231" s="262">
        <f>ROUND(E231*H231,2)</f>
        <v>0</v>
      </c>
      <c r="J231" s="261"/>
      <c r="K231" s="262">
        <f>ROUND(E231*J231,2)</f>
        <v>0</v>
      </c>
      <c r="L231" s="262">
        <v>21</v>
      </c>
      <c r="M231" s="262">
        <f>G231*(1+L231/100)</f>
        <v>0</v>
      </c>
      <c r="N231" s="262">
        <v>3.8999999999999999E-4</v>
      </c>
      <c r="O231" s="262">
        <f>ROUND(E231*N231,2)</f>
        <v>0</v>
      </c>
      <c r="P231" s="262">
        <v>0</v>
      </c>
      <c r="Q231" s="262">
        <f>ROUND(E231*P231,2)</f>
        <v>0</v>
      </c>
      <c r="R231" s="262"/>
      <c r="S231" s="262" t="s">
        <v>189</v>
      </c>
      <c r="T231" s="263" t="s">
        <v>168</v>
      </c>
      <c r="U231" s="224">
        <v>0</v>
      </c>
      <c r="V231" s="224">
        <f>ROUND(E231*U231,2)</f>
        <v>0</v>
      </c>
      <c r="W231" s="224"/>
      <c r="X231" s="224" t="s">
        <v>190</v>
      </c>
      <c r="Y231" s="215"/>
      <c r="Z231" s="215"/>
      <c r="AA231" s="215"/>
      <c r="AB231" s="215"/>
      <c r="AC231" s="215"/>
      <c r="AD231" s="215"/>
      <c r="AE231" s="215"/>
      <c r="AF231" s="215"/>
      <c r="AG231" s="215" t="s">
        <v>449</v>
      </c>
      <c r="AH231" s="215"/>
      <c r="AI231" s="215"/>
      <c r="AJ231" s="215"/>
      <c r="AK231" s="215"/>
      <c r="AL231" s="215"/>
      <c r="AM231" s="215"/>
      <c r="AN231" s="215"/>
      <c r="AO231" s="215"/>
      <c r="AP231" s="215"/>
      <c r="AQ231" s="215"/>
      <c r="AR231" s="215"/>
      <c r="AS231" s="215"/>
      <c r="AT231" s="215"/>
      <c r="AU231" s="215"/>
      <c r="AV231" s="215"/>
      <c r="AW231" s="215"/>
      <c r="AX231" s="215"/>
      <c r="AY231" s="215"/>
      <c r="AZ231" s="215"/>
      <c r="BA231" s="215"/>
      <c r="BB231" s="215"/>
      <c r="BC231" s="215"/>
      <c r="BD231" s="215"/>
      <c r="BE231" s="215"/>
      <c r="BF231" s="215"/>
      <c r="BG231" s="215"/>
      <c r="BH231" s="215"/>
    </row>
    <row r="232" spans="1:60" outlineLevel="1" x14ac:dyDescent="0.2">
      <c r="A232" s="237">
        <v>95</v>
      </c>
      <c r="B232" s="238" t="s">
        <v>509</v>
      </c>
      <c r="C232" s="249" t="s">
        <v>510</v>
      </c>
      <c r="D232" s="239" t="s">
        <v>246</v>
      </c>
      <c r="E232" s="240">
        <v>2</v>
      </c>
      <c r="F232" s="241"/>
      <c r="G232" s="242">
        <f>ROUND(E232*F232,2)</f>
        <v>0</v>
      </c>
      <c r="H232" s="241"/>
      <c r="I232" s="242">
        <f>ROUND(E232*H232,2)</f>
        <v>0</v>
      </c>
      <c r="J232" s="241"/>
      <c r="K232" s="242">
        <f>ROUND(E232*J232,2)</f>
        <v>0</v>
      </c>
      <c r="L232" s="242">
        <v>21</v>
      </c>
      <c r="M232" s="242">
        <f>G232*(1+L232/100)</f>
        <v>0</v>
      </c>
      <c r="N232" s="242">
        <v>1.55E-2</v>
      </c>
      <c r="O232" s="242">
        <f>ROUND(E232*N232,2)</f>
        <v>0.03</v>
      </c>
      <c r="P232" s="242">
        <v>0</v>
      </c>
      <c r="Q232" s="242">
        <f>ROUND(E232*P232,2)</f>
        <v>0</v>
      </c>
      <c r="R232" s="242"/>
      <c r="S232" s="242" t="s">
        <v>189</v>
      </c>
      <c r="T232" s="243" t="s">
        <v>168</v>
      </c>
      <c r="U232" s="224">
        <v>0</v>
      </c>
      <c r="V232" s="224">
        <f>ROUND(E232*U232,2)</f>
        <v>0</v>
      </c>
      <c r="W232" s="224"/>
      <c r="X232" s="224" t="s">
        <v>306</v>
      </c>
      <c r="Y232" s="215"/>
      <c r="Z232" s="215"/>
      <c r="AA232" s="215"/>
      <c r="AB232" s="215"/>
      <c r="AC232" s="215"/>
      <c r="AD232" s="215"/>
      <c r="AE232" s="215"/>
      <c r="AF232" s="215"/>
      <c r="AG232" s="215" t="s">
        <v>307</v>
      </c>
      <c r="AH232" s="215"/>
      <c r="AI232" s="215"/>
      <c r="AJ232" s="215"/>
      <c r="AK232" s="215"/>
      <c r="AL232" s="215"/>
      <c r="AM232" s="215"/>
      <c r="AN232" s="215"/>
      <c r="AO232" s="215"/>
      <c r="AP232" s="215"/>
      <c r="AQ232" s="215"/>
      <c r="AR232" s="215"/>
      <c r="AS232" s="215"/>
      <c r="AT232" s="215"/>
      <c r="AU232" s="215"/>
      <c r="AV232" s="215"/>
      <c r="AW232" s="215"/>
      <c r="AX232" s="215"/>
      <c r="AY232" s="215"/>
      <c r="AZ232" s="215"/>
      <c r="BA232" s="215"/>
      <c r="BB232" s="215"/>
      <c r="BC232" s="215"/>
      <c r="BD232" s="215"/>
      <c r="BE232" s="215"/>
      <c r="BF232" s="215"/>
      <c r="BG232" s="215"/>
      <c r="BH232" s="215"/>
    </row>
    <row r="233" spans="1:60" outlineLevel="1" x14ac:dyDescent="0.2">
      <c r="A233" s="222"/>
      <c r="B233" s="223"/>
      <c r="C233" s="250" t="s">
        <v>511</v>
      </c>
      <c r="D233" s="245"/>
      <c r="E233" s="245"/>
      <c r="F233" s="245"/>
      <c r="G233" s="245"/>
      <c r="H233" s="224"/>
      <c r="I233" s="224"/>
      <c r="J233" s="224"/>
      <c r="K233" s="224"/>
      <c r="L233" s="224"/>
      <c r="M233" s="224"/>
      <c r="N233" s="224"/>
      <c r="O233" s="224"/>
      <c r="P233" s="224"/>
      <c r="Q233" s="224"/>
      <c r="R233" s="224"/>
      <c r="S233" s="224"/>
      <c r="T233" s="224"/>
      <c r="U233" s="224"/>
      <c r="V233" s="224"/>
      <c r="W233" s="224"/>
      <c r="X233" s="224"/>
      <c r="Y233" s="215"/>
      <c r="Z233" s="215"/>
      <c r="AA233" s="215"/>
      <c r="AB233" s="215"/>
      <c r="AC233" s="215"/>
      <c r="AD233" s="215"/>
      <c r="AE233" s="215"/>
      <c r="AF233" s="215"/>
      <c r="AG233" s="215" t="s">
        <v>172</v>
      </c>
      <c r="AH233" s="215"/>
      <c r="AI233" s="215"/>
      <c r="AJ233" s="215"/>
      <c r="AK233" s="215"/>
      <c r="AL233" s="215"/>
      <c r="AM233" s="215"/>
      <c r="AN233" s="215"/>
      <c r="AO233" s="215"/>
      <c r="AP233" s="215"/>
      <c r="AQ233" s="215"/>
      <c r="AR233" s="215"/>
      <c r="AS233" s="215"/>
      <c r="AT233" s="215"/>
      <c r="AU233" s="215"/>
      <c r="AV233" s="215"/>
      <c r="AW233" s="215"/>
      <c r="AX233" s="215"/>
      <c r="AY233" s="215"/>
      <c r="AZ233" s="215"/>
      <c r="BA233" s="215"/>
      <c r="BB233" s="215"/>
      <c r="BC233" s="215"/>
      <c r="BD233" s="215"/>
      <c r="BE233" s="215"/>
      <c r="BF233" s="215"/>
      <c r="BG233" s="215"/>
      <c r="BH233" s="215"/>
    </row>
    <row r="234" spans="1:60" outlineLevel="1" x14ac:dyDescent="0.2">
      <c r="A234" s="222"/>
      <c r="B234" s="223"/>
      <c r="C234" s="252" t="s">
        <v>512</v>
      </c>
      <c r="D234" s="246"/>
      <c r="E234" s="246"/>
      <c r="F234" s="246"/>
      <c r="G234" s="246"/>
      <c r="H234" s="224"/>
      <c r="I234" s="224"/>
      <c r="J234" s="224"/>
      <c r="K234" s="224"/>
      <c r="L234" s="224"/>
      <c r="M234" s="224"/>
      <c r="N234" s="224"/>
      <c r="O234" s="224"/>
      <c r="P234" s="224"/>
      <c r="Q234" s="224"/>
      <c r="R234" s="224"/>
      <c r="S234" s="224"/>
      <c r="T234" s="224"/>
      <c r="U234" s="224"/>
      <c r="V234" s="224"/>
      <c r="W234" s="224"/>
      <c r="X234" s="224"/>
      <c r="Y234" s="215"/>
      <c r="Z234" s="215"/>
      <c r="AA234" s="215"/>
      <c r="AB234" s="215"/>
      <c r="AC234" s="215"/>
      <c r="AD234" s="215"/>
      <c r="AE234" s="215"/>
      <c r="AF234" s="215"/>
      <c r="AG234" s="215" t="s">
        <v>172</v>
      </c>
      <c r="AH234" s="215"/>
      <c r="AI234" s="215"/>
      <c r="AJ234" s="215"/>
      <c r="AK234" s="215"/>
      <c r="AL234" s="215"/>
      <c r="AM234" s="215"/>
      <c r="AN234" s="215"/>
      <c r="AO234" s="215"/>
      <c r="AP234" s="215"/>
      <c r="AQ234" s="215"/>
      <c r="AR234" s="215"/>
      <c r="AS234" s="215"/>
      <c r="AT234" s="215"/>
      <c r="AU234" s="215"/>
      <c r="AV234" s="215"/>
      <c r="AW234" s="215"/>
      <c r="AX234" s="215"/>
      <c r="AY234" s="215"/>
      <c r="AZ234" s="215"/>
      <c r="BA234" s="215"/>
      <c r="BB234" s="215"/>
      <c r="BC234" s="215"/>
      <c r="BD234" s="215"/>
      <c r="BE234" s="215"/>
      <c r="BF234" s="215"/>
      <c r="BG234" s="215"/>
      <c r="BH234" s="215"/>
    </row>
    <row r="235" spans="1:60" outlineLevel="1" x14ac:dyDescent="0.2">
      <c r="A235" s="222"/>
      <c r="B235" s="223"/>
      <c r="C235" s="252" t="s">
        <v>513</v>
      </c>
      <c r="D235" s="246"/>
      <c r="E235" s="246"/>
      <c r="F235" s="246"/>
      <c r="G235" s="246"/>
      <c r="H235" s="224"/>
      <c r="I235" s="224"/>
      <c r="J235" s="224"/>
      <c r="K235" s="224"/>
      <c r="L235" s="224"/>
      <c r="M235" s="224"/>
      <c r="N235" s="224"/>
      <c r="O235" s="224"/>
      <c r="P235" s="224"/>
      <c r="Q235" s="224"/>
      <c r="R235" s="224"/>
      <c r="S235" s="224"/>
      <c r="T235" s="224"/>
      <c r="U235" s="224"/>
      <c r="V235" s="224"/>
      <c r="W235" s="224"/>
      <c r="X235" s="224"/>
      <c r="Y235" s="215"/>
      <c r="Z235" s="215"/>
      <c r="AA235" s="215"/>
      <c r="AB235" s="215"/>
      <c r="AC235" s="215"/>
      <c r="AD235" s="215"/>
      <c r="AE235" s="215"/>
      <c r="AF235" s="215"/>
      <c r="AG235" s="215" t="s">
        <v>172</v>
      </c>
      <c r="AH235" s="215"/>
      <c r="AI235" s="215"/>
      <c r="AJ235" s="215"/>
      <c r="AK235" s="215"/>
      <c r="AL235" s="215"/>
      <c r="AM235" s="215"/>
      <c r="AN235" s="215"/>
      <c r="AO235" s="215"/>
      <c r="AP235" s="215"/>
      <c r="AQ235" s="215"/>
      <c r="AR235" s="215"/>
      <c r="AS235" s="215"/>
      <c r="AT235" s="215"/>
      <c r="AU235" s="215"/>
      <c r="AV235" s="215"/>
      <c r="AW235" s="215"/>
      <c r="AX235" s="215"/>
      <c r="AY235" s="215"/>
      <c r="AZ235" s="215"/>
      <c r="BA235" s="215"/>
      <c r="BB235" s="215"/>
      <c r="BC235" s="215"/>
      <c r="BD235" s="215"/>
      <c r="BE235" s="215"/>
      <c r="BF235" s="215"/>
      <c r="BG235" s="215"/>
      <c r="BH235" s="215"/>
    </row>
    <row r="236" spans="1:60" outlineLevel="1" x14ac:dyDescent="0.2">
      <c r="A236" s="222"/>
      <c r="B236" s="223"/>
      <c r="C236" s="252" t="s">
        <v>514</v>
      </c>
      <c r="D236" s="246"/>
      <c r="E236" s="246"/>
      <c r="F236" s="246"/>
      <c r="G236" s="246"/>
      <c r="H236" s="224"/>
      <c r="I236" s="224"/>
      <c r="J236" s="224"/>
      <c r="K236" s="224"/>
      <c r="L236" s="224"/>
      <c r="M236" s="224"/>
      <c r="N236" s="224"/>
      <c r="O236" s="224"/>
      <c r="P236" s="224"/>
      <c r="Q236" s="224"/>
      <c r="R236" s="224"/>
      <c r="S236" s="224"/>
      <c r="T236" s="224"/>
      <c r="U236" s="224"/>
      <c r="V236" s="224"/>
      <c r="W236" s="224"/>
      <c r="X236" s="224"/>
      <c r="Y236" s="215"/>
      <c r="Z236" s="215"/>
      <c r="AA236" s="215"/>
      <c r="AB236" s="215"/>
      <c r="AC236" s="215"/>
      <c r="AD236" s="215"/>
      <c r="AE236" s="215"/>
      <c r="AF236" s="215"/>
      <c r="AG236" s="215" t="s">
        <v>172</v>
      </c>
      <c r="AH236" s="215"/>
      <c r="AI236" s="215"/>
      <c r="AJ236" s="215"/>
      <c r="AK236" s="215"/>
      <c r="AL236" s="215"/>
      <c r="AM236" s="215"/>
      <c r="AN236" s="215"/>
      <c r="AO236" s="215"/>
      <c r="AP236" s="215"/>
      <c r="AQ236" s="215"/>
      <c r="AR236" s="215"/>
      <c r="AS236" s="215"/>
      <c r="AT236" s="215"/>
      <c r="AU236" s="215"/>
      <c r="AV236" s="215"/>
      <c r="AW236" s="215"/>
      <c r="AX236" s="215"/>
      <c r="AY236" s="215"/>
      <c r="AZ236" s="215"/>
      <c r="BA236" s="215"/>
      <c r="BB236" s="215"/>
      <c r="BC236" s="215"/>
      <c r="BD236" s="215"/>
      <c r="BE236" s="215"/>
      <c r="BF236" s="215"/>
      <c r="BG236" s="215"/>
      <c r="BH236" s="215"/>
    </row>
    <row r="237" spans="1:60" outlineLevel="1" x14ac:dyDescent="0.2">
      <c r="A237" s="222"/>
      <c r="B237" s="223"/>
      <c r="C237" s="252" t="s">
        <v>515</v>
      </c>
      <c r="D237" s="246"/>
      <c r="E237" s="246"/>
      <c r="F237" s="246"/>
      <c r="G237" s="246"/>
      <c r="H237" s="224"/>
      <c r="I237" s="224"/>
      <c r="J237" s="224"/>
      <c r="K237" s="224"/>
      <c r="L237" s="224"/>
      <c r="M237" s="224"/>
      <c r="N237" s="224"/>
      <c r="O237" s="224"/>
      <c r="P237" s="224"/>
      <c r="Q237" s="224"/>
      <c r="R237" s="224"/>
      <c r="S237" s="224"/>
      <c r="T237" s="224"/>
      <c r="U237" s="224"/>
      <c r="V237" s="224"/>
      <c r="W237" s="224"/>
      <c r="X237" s="224"/>
      <c r="Y237" s="215"/>
      <c r="Z237" s="215"/>
      <c r="AA237" s="215"/>
      <c r="AB237" s="215"/>
      <c r="AC237" s="215"/>
      <c r="AD237" s="215"/>
      <c r="AE237" s="215"/>
      <c r="AF237" s="215"/>
      <c r="AG237" s="215" t="s">
        <v>172</v>
      </c>
      <c r="AH237" s="215"/>
      <c r="AI237" s="215"/>
      <c r="AJ237" s="215"/>
      <c r="AK237" s="215"/>
      <c r="AL237" s="215"/>
      <c r="AM237" s="215"/>
      <c r="AN237" s="215"/>
      <c r="AO237" s="215"/>
      <c r="AP237" s="215"/>
      <c r="AQ237" s="215"/>
      <c r="AR237" s="215"/>
      <c r="AS237" s="215"/>
      <c r="AT237" s="215"/>
      <c r="AU237" s="215"/>
      <c r="AV237" s="215"/>
      <c r="AW237" s="215"/>
      <c r="AX237" s="215"/>
      <c r="AY237" s="215"/>
      <c r="AZ237" s="215"/>
      <c r="BA237" s="215"/>
      <c r="BB237" s="215"/>
      <c r="BC237" s="215"/>
      <c r="BD237" s="215"/>
      <c r="BE237" s="215"/>
      <c r="BF237" s="215"/>
      <c r="BG237" s="215"/>
      <c r="BH237" s="215"/>
    </row>
    <row r="238" spans="1:60" outlineLevel="1" x14ac:dyDescent="0.2">
      <c r="A238" s="222"/>
      <c r="B238" s="223"/>
      <c r="C238" s="252" t="s">
        <v>516</v>
      </c>
      <c r="D238" s="246"/>
      <c r="E238" s="246"/>
      <c r="F238" s="246"/>
      <c r="G238" s="246"/>
      <c r="H238" s="224"/>
      <c r="I238" s="224"/>
      <c r="J238" s="224"/>
      <c r="K238" s="224"/>
      <c r="L238" s="224"/>
      <c r="M238" s="224"/>
      <c r="N238" s="224"/>
      <c r="O238" s="224"/>
      <c r="P238" s="224"/>
      <c r="Q238" s="224"/>
      <c r="R238" s="224"/>
      <c r="S238" s="224"/>
      <c r="T238" s="224"/>
      <c r="U238" s="224"/>
      <c r="V238" s="224"/>
      <c r="W238" s="224"/>
      <c r="X238" s="224"/>
      <c r="Y238" s="215"/>
      <c r="Z238" s="215"/>
      <c r="AA238" s="215"/>
      <c r="AB238" s="215"/>
      <c r="AC238" s="215"/>
      <c r="AD238" s="215"/>
      <c r="AE238" s="215"/>
      <c r="AF238" s="215"/>
      <c r="AG238" s="215" t="s">
        <v>172</v>
      </c>
      <c r="AH238" s="215"/>
      <c r="AI238" s="215"/>
      <c r="AJ238" s="215"/>
      <c r="AK238" s="215"/>
      <c r="AL238" s="215"/>
      <c r="AM238" s="215"/>
      <c r="AN238" s="215"/>
      <c r="AO238" s="215"/>
      <c r="AP238" s="215"/>
      <c r="AQ238" s="215"/>
      <c r="AR238" s="215"/>
      <c r="AS238" s="215"/>
      <c r="AT238" s="215"/>
      <c r="AU238" s="215"/>
      <c r="AV238" s="215"/>
      <c r="AW238" s="215"/>
      <c r="AX238" s="215"/>
      <c r="AY238" s="215"/>
      <c r="AZ238" s="215"/>
      <c r="BA238" s="215"/>
      <c r="BB238" s="215"/>
      <c r="BC238" s="215"/>
      <c r="BD238" s="215"/>
      <c r="BE238" s="215"/>
      <c r="BF238" s="215"/>
      <c r="BG238" s="215"/>
      <c r="BH238" s="215"/>
    </row>
    <row r="239" spans="1:60" outlineLevel="1" x14ac:dyDescent="0.2">
      <c r="A239" s="222"/>
      <c r="B239" s="223"/>
      <c r="C239" s="252" t="s">
        <v>517</v>
      </c>
      <c r="D239" s="246"/>
      <c r="E239" s="246"/>
      <c r="F239" s="246"/>
      <c r="G239" s="246"/>
      <c r="H239" s="224"/>
      <c r="I239" s="224"/>
      <c r="J239" s="224"/>
      <c r="K239" s="224"/>
      <c r="L239" s="224"/>
      <c r="M239" s="224"/>
      <c r="N239" s="224"/>
      <c r="O239" s="224"/>
      <c r="P239" s="224"/>
      <c r="Q239" s="224"/>
      <c r="R239" s="224"/>
      <c r="S239" s="224"/>
      <c r="T239" s="224"/>
      <c r="U239" s="224"/>
      <c r="V239" s="224"/>
      <c r="W239" s="224"/>
      <c r="X239" s="224"/>
      <c r="Y239" s="215"/>
      <c r="Z239" s="215"/>
      <c r="AA239" s="215"/>
      <c r="AB239" s="215"/>
      <c r="AC239" s="215"/>
      <c r="AD239" s="215"/>
      <c r="AE239" s="215"/>
      <c r="AF239" s="215"/>
      <c r="AG239" s="215" t="s">
        <v>172</v>
      </c>
      <c r="AH239" s="215"/>
      <c r="AI239" s="215"/>
      <c r="AJ239" s="215"/>
      <c r="AK239" s="215"/>
      <c r="AL239" s="215"/>
      <c r="AM239" s="215"/>
      <c r="AN239" s="215"/>
      <c r="AO239" s="215"/>
      <c r="AP239" s="215"/>
      <c r="AQ239" s="215"/>
      <c r="AR239" s="215"/>
      <c r="AS239" s="215"/>
      <c r="AT239" s="215"/>
      <c r="AU239" s="215"/>
      <c r="AV239" s="215"/>
      <c r="AW239" s="215"/>
      <c r="AX239" s="215"/>
      <c r="AY239" s="215"/>
      <c r="AZ239" s="215"/>
      <c r="BA239" s="215"/>
      <c r="BB239" s="215"/>
      <c r="BC239" s="215"/>
      <c r="BD239" s="215"/>
      <c r="BE239" s="215"/>
      <c r="BF239" s="215"/>
      <c r="BG239" s="215"/>
      <c r="BH239" s="215"/>
    </row>
    <row r="240" spans="1:60" outlineLevel="1" x14ac:dyDescent="0.2">
      <c r="A240" s="222"/>
      <c r="B240" s="223"/>
      <c r="C240" s="251" t="s">
        <v>173</v>
      </c>
      <c r="D240" s="225"/>
      <c r="E240" s="226"/>
      <c r="F240" s="227"/>
      <c r="G240" s="227"/>
      <c r="H240" s="224"/>
      <c r="I240" s="224"/>
      <c r="J240" s="224"/>
      <c r="K240" s="224"/>
      <c r="L240" s="224"/>
      <c r="M240" s="224"/>
      <c r="N240" s="224"/>
      <c r="O240" s="224"/>
      <c r="P240" s="224"/>
      <c r="Q240" s="224"/>
      <c r="R240" s="224"/>
      <c r="S240" s="224"/>
      <c r="T240" s="224"/>
      <c r="U240" s="224"/>
      <c r="V240" s="224"/>
      <c r="W240" s="224"/>
      <c r="X240" s="224"/>
      <c r="Y240" s="215"/>
      <c r="Z240" s="215"/>
      <c r="AA240" s="215"/>
      <c r="AB240" s="215"/>
      <c r="AC240" s="215"/>
      <c r="AD240" s="215"/>
      <c r="AE240" s="215"/>
      <c r="AF240" s="215"/>
      <c r="AG240" s="215" t="s">
        <v>172</v>
      </c>
      <c r="AH240" s="215"/>
      <c r="AI240" s="215"/>
      <c r="AJ240" s="215"/>
      <c r="AK240" s="215"/>
      <c r="AL240" s="215"/>
      <c r="AM240" s="215"/>
      <c r="AN240" s="215"/>
      <c r="AO240" s="215"/>
      <c r="AP240" s="215"/>
      <c r="AQ240" s="215"/>
      <c r="AR240" s="215"/>
      <c r="AS240" s="215"/>
      <c r="AT240" s="215"/>
      <c r="AU240" s="215"/>
      <c r="AV240" s="215"/>
      <c r="AW240" s="215"/>
      <c r="AX240" s="215"/>
      <c r="AY240" s="215"/>
      <c r="AZ240" s="215"/>
      <c r="BA240" s="215"/>
      <c r="BB240" s="215"/>
      <c r="BC240" s="215"/>
      <c r="BD240" s="215"/>
      <c r="BE240" s="215"/>
      <c r="BF240" s="215"/>
      <c r="BG240" s="215"/>
      <c r="BH240" s="215"/>
    </row>
    <row r="241" spans="1:60" outlineLevel="1" x14ac:dyDescent="0.2">
      <c r="A241" s="222"/>
      <c r="B241" s="223"/>
      <c r="C241" s="252" t="s">
        <v>518</v>
      </c>
      <c r="D241" s="246"/>
      <c r="E241" s="246"/>
      <c r="F241" s="246"/>
      <c r="G241" s="246"/>
      <c r="H241" s="224"/>
      <c r="I241" s="224"/>
      <c r="J241" s="224"/>
      <c r="K241" s="224"/>
      <c r="L241" s="224"/>
      <c r="M241" s="224"/>
      <c r="N241" s="224"/>
      <c r="O241" s="224"/>
      <c r="P241" s="224"/>
      <c r="Q241" s="224"/>
      <c r="R241" s="224"/>
      <c r="S241" s="224"/>
      <c r="T241" s="224"/>
      <c r="U241" s="224"/>
      <c r="V241" s="224"/>
      <c r="W241" s="224"/>
      <c r="X241" s="224"/>
      <c r="Y241" s="215"/>
      <c r="Z241" s="215"/>
      <c r="AA241" s="215"/>
      <c r="AB241" s="215"/>
      <c r="AC241" s="215"/>
      <c r="AD241" s="215"/>
      <c r="AE241" s="215"/>
      <c r="AF241" s="215"/>
      <c r="AG241" s="215" t="s">
        <v>172</v>
      </c>
      <c r="AH241" s="215"/>
      <c r="AI241" s="215"/>
      <c r="AJ241" s="215"/>
      <c r="AK241" s="215"/>
      <c r="AL241" s="215"/>
      <c r="AM241" s="215"/>
      <c r="AN241" s="215"/>
      <c r="AO241" s="215"/>
      <c r="AP241" s="215"/>
      <c r="AQ241" s="215"/>
      <c r="AR241" s="215"/>
      <c r="AS241" s="215"/>
      <c r="AT241" s="215"/>
      <c r="AU241" s="215"/>
      <c r="AV241" s="215"/>
      <c r="AW241" s="215"/>
      <c r="AX241" s="215"/>
      <c r="AY241" s="215"/>
      <c r="AZ241" s="215"/>
      <c r="BA241" s="244" t="str">
        <f>C241</f>
        <v>Vnitřní dveře budou dřevěné  DTD s HPL folii 0,8 mm barva šedá - nerezové kliky, povrch vysokotlaký laminát.</v>
      </c>
      <c r="BB241" s="215"/>
      <c r="BC241" s="215"/>
      <c r="BD241" s="215"/>
      <c r="BE241" s="215"/>
      <c r="BF241" s="215"/>
      <c r="BG241" s="215"/>
      <c r="BH241" s="215"/>
    </row>
    <row r="242" spans="1:60" outlineLevel="1" x14ac:dyDescent="0.2">
      <c r="A242" s="237">
        <v>96</v>
      </c>
      <c r="B242" s="238" t="s">
        <v>519</v>
      </c>
      <c r="C242" s="249" t="s">
        <v>520</v>
      </c>
      <c r="D242" s="239" t="s">
        <v>246</v>
      </c>
      <c r="E242" s="240">
        <v>4</v>
      </c>
      <c r="F242" s="241"/>
      <c r="G242" s="242">
        <f>ROUND(E242*F242,2)</f>
        <v>0</v>
      </c>
      <c r="H242" s="241"/>
      <c r="I242" s="242">
        <f>ROUND(E242*H242,2)</f>
        <v>0</v>
      </c>
      <c r="J242" s="241"/>
      <c r="K242" s="242">
        <f>ROUND(E242*J242,2)</f>
        <v>0</v>
      </c>
      <c r="L242" s="242">
        <v>21</v>
      </c>
      <c r="M242" s="242">
        <f>G242*(1+L242/100)</f>
        <v>0</v>
      </c>
      <c r="N242" s="242">
        <v>1.6E-2</v>
      </c>
      <c r="O242" s="242">
        <f>ROUND(E242*N242,2)</f>
        <v>0.06</v>
      </c>
      <c r="P242" s="242">
        <v>0</v>
      </c>
      <c r="Q242" s="242">
        <f>ROUND(E242*P242,2)</f>
        <v>0</v>
      </c>
      <c r="R242" s="242"/>
      <c r="S242" s="242" t="s">
        <v>189</v>
      </c>
      <c r="T242" s="243" t="s">
        <v>168</v>
      </c>
      <c r="U242" s="224">
        <v>0</v>
      </c>
      <c r="V242" s="224">
        <f>ROUND(E242*U242,2)</f>
        <v>0</v>
      </c>
      <c r="W242" s="224"/>
      <c r="X242" s="224" t="s">
        <v>306</v>
      </c>
      <c r="Y242" s="215"/>
      <c r="Z242" s="215"/>
      <c r="AA242" s="215"/>
      <c r="AB242" s="215"/>
      <c r="AC242" s="215"/>
      <c r="AD242" s="215"/>
      <c r="AE242" s="215"/>
      <c r="AF242" s="215"/>
      <c r="AG242" s="215" t="s">
        <v>307</v>
      </c>
      <c r="AH242" s="215"/>
      <c r="AI242" s="215"/>
      <c r="AJ242" s="215"/>
      <c r="AK242" s="215"/>
      <c r="AL242" s="215"/>
      <c r="AM242" s="215"/>
      <c r="AN242" s="215"/>
      <c r="AO242" s="215"/>
      <c r="AP242" s="215"/>
      <c r="AQ242" s="215"/>
      <c r="AR242" s="215"/>
      <c r="AS242" s="215"/>
      <c r="AT242" s="215"/>
      <c r="AU242" s="215"/>
      <c r="AV242" s="215"/>
      <c r="AW242" s="215"/>
      <c r="AX242" s="215"/>
      <c r="AY242" s="215"/>
      <c r="AZ242" s="215"/>
      <c r="BA242" s="215"/>
      <c r="BB242" s="215"/>
      <c r="BC242" s="215"/>
      <c r="BD242" s="215"/>
      <c r="BE242" s="215"/>
      <c r="BF242" s="215"/>
      <c r="BG242" s="215"/>
      <c r="BH242" s="215"/>
    </row>
    <row r="243" spans="1:60" outlineLevel="1" x14ac:dyDescent="0.2">
      <c r="A243" s="222"/>
      <c r="B243" s="223"/>
      <c r="C243" s="250" t="s">
        <v>521</v>
      </c>
      <c r="D243" s="245"/>
      <c r="E243" s="245"/>
      <c r="F243" s="245"/>
      <c r="G243" s="245"/>
      <c r="H243" s="224"/>
      <c r="I243" s="224"/>
      <c r="J243" s="224"/>
      <c r="K243" s="224"/>
      <c r="L243" s="224"/>
      <c r="M243" s="224"/>
      <c r="N243" s="224"/>
      <c r="O243" s="224"/>
      <c r="P243" s="224"/>
      <c r="Q243" s="224"/>
      <c r="R243" s="224"/>
      <c r="S243" s="224"/>
      <c r="T243" s="224"/>
      <c r="U243" s="224"/>
      <c r="V243" s="224"/>
      <c r="W243" s="224"/>
      <c r="X243" s="224"/>
      <c r="Y243" s="215"/>
      <c r="Z243" s="215"/>
      <c r="AA243" s="215"/>
      <c r="AB243" s="215"/>
      <c r="AC243" s="215"/>
      <c r="AD243" s="215"/>
      <c r="AE243" s="215"/>
      <c r="AF243" s="215"/>
      <c r="AG243" s="215" t="s">
        <v>172</v>
      </c>
      <c r="AH243" s="215"/>
      <c r="AI243" s="215"/>
      <c r="AJ243" s="215"/>
      <c r="AK243" s="215"/>
      <c r="AL243" s="215"/>
      <c r="AM243" s="215"/>
      <c r="AN243" s="215"/>
      <c r="AO243" s="215"/>
      <c r="AP243" s="215"/>
      <c r="AQ243" s="215"/>
      <c r="AR243" s="215"/>
      <c r="AS243" s="215"/>
      <c r="AT243" s="215"/>
      <c r="AU243" s="215"/>
      <c r="AV243" s="215"/>
      <c r="AW243" s="215"/>
      <c r="AX243" s="215"/>
      <c r="AY243" s="215"/>
      <c r="AZ243" s="215"/>
      <c r="BA243" s="215"/>
      <c r="BB243" s="215"/>
      <c r="BC243" s="215"/>
      <c r="BD243" s="215"/>
      <c r="BE243" s="215"/>
      <c r="BF243" s="215"/>
      <c r="BG243" s="215"/>
      <c r="BH243" s="215"/>
    </row>
    <row r="244" spans="1:60" outlineLevel="1" x14ac:dyDescent="0.2">
      <c r="A244" s="222"/>
      <c r="B244" s="223"/>
      <c r="C244" s="252" t="s">
        <v>512</v>
      </c>
      <c r="D244" s="246"/>
      <c r="E244" s="246"/>
      <c r="F244" s="246"/>
      <c r="G244" s="246"/>
      <c r="H244" s="224"/>
      <c r="I244" s="224"/>
      <c r="J244" s="224"/>
      <c r="K244" s="224"/>
      <c r="L244" s="224"/>
      <c r="M244" s="224"/>
      <c r="N244" s="224"/>
      <c r="O244" s="224"/>
      <c r="P244" s="224"/>
      <c r="Q244" s="224"/>
      <c r="R244" s="224"/>
      <c r="S244" s="224"/>
      <c r="T244" s="224"/>
      <c r="U244" s="224"/>
      <c r="V244" s="224"/>
      <c r="W244" s="224"/>
      <c r="X244" s="224"/>
      <c r="Y244" s="215"/>
      <c r="Z244" s="215"/>
      <c r="AA244" s="215"/>
      <c r="AB244" s="215"/>
      <c r="AC244" s="215"/>
      <c r="AD244" s="215"/>
      <c r="AE244" s="215"/>
      <c r="AF244" s="215"/>
      <c r="AG244" s="215" t="s">
        <v>172</v>
      </c>
      <c r="AH244" s="215"/>
      <c r="AI244" s="215"/>
      <c r="AJ244" s="215"/>
      <c r="AK244" s="215"/>
      <c r="AL244" s="215"/>
      <c r="AM244" s="215"/>
      <c r="AN244" s="215"/>
      <c r="AO244" s="215"/>
      <c r="AP244" s="215"/>
      <c r="AQ244" s="215"/>
      <c r="AR244" s="215"/>
      <c r="AS244" s="215"/>
      <c r="AT244" s="215"/>
      <c r="AU244" s="215"/>
      <c r="AV244" s="215"/>
      <c r="AW244" s="215"/>
      <c r="AX244" s="215"/>
      <c r="AY244" s="215"/>
      <c r="AZ244" s="215"/>
      <c r="BA244" s="215"/>
      <c r="BB244" s="215"/>
      <c r="BC244" s="215"/>
      <c r="BD244" s="215"/>
      <c r="BE244" s="215"/>
      <c r="BF244" s="215"/>
      <c r="BG244" s="215"/>
      <c r="BH244" s="215"/>
    </row>
    <row r="245" spans="1:60" outlineLevel="1" x14ac:dyDescent="0.2">
      <c r="A245" s="222"/>
      <c r="B245" s="223"/>
      <c r="C245" s="252" t="s">
        <v>513</v>
      </c>
      <c r="D245" s="246"/>
      <c r="E245" s="246"/>
      <c r="F245" s="246"/>
      <c r="G245" s="246"/>
      <c r="H245" s="224"/>
      <c r="I245" s="224"/>
      <c r="J245" s="224"/>
      <c r="K245" s="224"/>
      <c r="L245" s="224"/>
      <c r="M245" s="224"/>
      <c r="N245" s="224"/>
      <c r="O245" s="224"/>
      <c r="P245" s="224"/>
      <c r="Q245" s="224"/>
      <c r="R245" s="224"/>
      <c r="S245" s="224"/>
      <c r="T245" s="224"/>
      <c r="U245" s="224"/>
      <c r="V245" s="224"/>
      <c r="W245" s="224"/>
      <c r="X245" s="224"/>
      <c r="Y245" s="215"/>
      <c r="Z245" s="215"/>
      <c r="AA245" s="215"/>
      <c r="AB245" s="215"/>
      <c r="AC245" s="215"/>
      <c r="AD245" s="215"/>
      <c r="AE245" s="215"/>
      <c r="AF245" s="215"/>
      <c r="AG245" s="215" t="s">
        <v>172</v>
      </c>
      <c r="AH245" s="215"/>
      <c r="AI245" s="215"/>
      <c r="AJ245" s="215"/>
      <c r="AK245" s="215"/>
      <c r="AL245" s="215"/>
      <c r="AM245" s="215"/>
      <c r="AN245" s="215"/>
      <c r="AO245" s="215"/>
      <c r="AP245" s="215"/>
      <c r="AQ245" s="215"/>
      <c r="AR245" s="215"/>
      <c r="AS245" s="215"/>
      <c r="AT245" s="215"/>
      <c r="AU245" s="215"/>
      <c r="AV245" s="215"/>
      <c r="AW245" s="215"/>
      <c r="AX245" s="215"/>
      <c r="AY245" s="215"/>
      <c r="AZ245" s="215"/>
      <c r="BA245" s="215"/>
      <c r="BB245" s="215"/>
      <c r="BC245" s="215"/>
      <c r="BD245" s="215"/>
      <c r="BE245" s="215"/>
      <c r="BF245" s="215"/>
      <c r="BG245" s="215"/>
      <c r="BH245" s="215"/>
    </row>
    <row r="246" spans="1:60" outlineLevel="1" x14ac:dyDescent="0.2">
      <c r="A246" s="222"/>
      <c r="B246" s="223"/>
      <c r="C246" s="252" t="s">
        <v>522</v>
      </c>
      <c r="D246" s="246"/>
      <c r="E246" s="246"/>
      <c r="F246" s="246"/>
      <c r="G246" s="246"/>
      <c r="H246" s="224"/>
      <c r="I246" s="224"/>
      <c r="J246" s="224"/>
      <c r="K246" s="224"/>
      <c r="L246" s="224"/>
      <c r="M246" s="224"/>
      <c r="N246" s="224"/>
      <c r="O246" s="224"/>
      <c r="P246" s="224"/>
      <c r="Q246" s="224"/>
      <c r="R246" s="224"/>
      <c r="S246" s="224"/>
      <c r="T246" s="224"/>
      <c r="U246" s="224"/>
      <c r="V246" s="224"/>
      <c r="W246" s="224"/>
      <c r="X246" s="224"/>
      <c r="Y246" s="215"/>
      <c r="Z246" s="215"/>
      <c r="AA246" s="215"/>
      <c r="AB246" s="215"/>
      <c r="AC246" s="215"/>
      <c r="AD246" s="215"/>
      <c r="AE246" s="215"/>
      <c r="AF246" s="215"/>
      <c r="AG246" s="215" t="s">
        <v>172</v>
      </c>
      <c r="AH246" s="215"/>
      <c r="AI246" s="215"/>
      <c r="AJ246" s="215"/>
      <c r="AK246" s="215"/>
      <c r="AL246" s="215"/>
      <c r="AM246" s="215"/>
      <c r="AN246" s="215"/>
      <c r="AO246" s="215"/>
      <c r="AP246" s="215"/>
      <c r="AQ246" s="215"/>
      <c r="AR246" s="215"/>
      <c r="AS246" s="215"/>
      <c r="AT246" s="215"/>
      <c r="AU246" s="215"/>
      <c r="AV246" s="215"/>
      <c r="AW246" s="215"/>
      <c r="AX246" s="215"/>
      <c r="AY246" s="215"/>
      <c r="AZ246" s="215"/>
      <c r="BA246" s="215"/>
      <c r="BB246" s="215"/>
      <c r="BC246" s="215"/>
      <c r="BD246" s="215"/>
      <c r="BE246" s="215"/>
      <c r="BF246" s="215"/>
      <c r="BG246" s="215"/>
      <c r="BH246" s="215"/>
    </row>
    <row r="247" spans="1:60" outlineLevel="1" x14ac:dyDescent="0.2">
      <c r="A247" s="222"/>
      <c r="B247" s="223"/>
      <c r="C247" s="252" t="s">
        <v>515</v>
      </c>
      <c r="D247" s="246"/>
      <c r="E247" s="246"/>
      <c r="F247" s="246"/>
      <c r="G247" s="246"/>
      <c r="H247" s="224"/>
      <c r="I247" s="224"/>
      <c r="J247" s="224"/>
      <c r="K247" s="224"/>
      <c r="L247" s="224"/>
      <c r="M247" s="224"/>
      <c r="N247" s="224"/>
      <c r="O247" s="224"/>
      <c r="P247" s="224"/>
      <c r="Q247" s="224"/>
      <c r="R247" s="224"/>
      <c r="S247" s="224"/>
      <c r="T247" s="224"/>
      <c r="U247" s="224"/>
      <c r="V247" s="224"/>
      <c r="W247" s="224"/>
      <c r="X247" s="224"/>
      <c r="Y247" s="215"/>
      <c r="Z247" s="215"/>
      <c r="AA247" s="215"/>
      <c r="AB247" s="215"/>
      <c r="AC247" s="215"/>
      <c r="AD247" s="215"/>
      <c r="AE247" s="215"/>
      <c r="AF247" s="215"/>
      <c r="AG247" s="215" t="s">
        <v>172</v>
      </c>
      <c r="AH247" s="215"/>
      <c r="AI247" s="215"/>
      <c r="AJ247" s="215"/>
      <c r="AK247" s="215"/>
      <c r="AL247" s="215"/>
      <c r="AM247" s="215"/>
      <c r="AN247" s="215"/>
      <c r="AO247" s="215"/>
      <c r="AP247" s="215"/>
      <c r="AQ247" s="215"/>
      <c r="AR247" s="215"/>
      <c r="AS247" s="215"/>
      <c r="AT247" s="215"/>
      <c r="AU247" s="215"/>
      <c r="AV247" s="215"/>
      <c r="AW247" s="215"/>
      <c r="AX247" s="215"/>
      <c r="AY247" s="215"/>
      <c r="AZ247" s="215"/>
      <c r="BA247" s="215"/>
      <c r="BB247" s="215"/>
      <c r="BC247" s="215"/>
      <c r="BD247" s="215"/>
      <c r="BE247" s="215"/>
      <c r="BF247" s="215"/>
      <c r="BG247" s="215"/>
      <c r="BH247" s="215"/>
    </row>
    <row r="248" spans="1:60" outlineLevel="1" x14ac:dyDescent="0.2">
      <c r="A248" s="222"/>
      <c r="B248" s="223"/>
      <c r="C248" s="252" t="s">
        <v>516</v>
      </c>
      <c r="D248" s="246"/>
      <c r="E248" s="246"/>
      <c r="F248" s="246"/>
      <c r="G248" s="246"/>
      <c r="H248" s="224"/>
      <c r="I248" s="224"/>
      <c r="J248" s="224"/>
      <c r="K248" s="224"/>
      <c r="L248" s="224"/>
      <c r="M248" s="224"/>
      <c r="N248" s="224"/>
      <c r="O248" s="224"/>
      <c r="P248" s="224"/>
      <c r="Q248" s="224"/>
      <c r="R248" s="224"/>
      <c r="S248" s="224"/>
      <c r="T248" s="224"/>
      <c r="U248" s="224"/>
      <c r="V248" s="224"/>
      <c r="W248" s="224"/>
      <c r="X248" s="224"/>
      <c r="Y248" s="215"/>
      <c r="Z248" s="215"/>
      <c r="AA248" s="215"/>
      <c r="AB248" s="215"/>
      <c r="AC248" s="215"/>
      <c r="AD248" s="215"/>
      <c r="AE248" s="215"/>
      <c r="AF248" s="215"/>
      <c r="AG248" s="215" t="s">
        <v>172</v>
      </c>
      <c r="AH248" s="215"/>
      <c r="AI248" s="215"/>
      <c r="AJ248" s="215"/>
      <c r="AK248" s="215"/>
      <c r="AL248" s="215"/>
      <c r="AM248" s="215"/>
      <c r="AN248" s="215"/>
      <c r="AO248" s="215"/>
      <c r="AP248" s="215"/>
      <c r="AQ248" s="215"/>
      <c r="AR248" s="215"/>
      <c r="AS248" s="215"/>
      <c r="AT248" s="215"/>
      <c r="AU248" s="215"/>
      <c r="AV248" s="215"/>
      <c r="AW248" s="215"/>
      <c r="AX248" s="215"/>
      <c r="AY248" s="215"/>
      <c r="AZ248" s="215"/>
      <c r="BA248" s="215"/>
      <c r="BB248" s="215"/>
      <c r="BC248" s="215"/>
      <c r="BD248" s="215"/>
      <c r="BE248" s="215"/>
      <c r="BF248" s="215"/>
      <c r="BG248" s="215"/>
      <c r="BH248" s="215"/>
    </row>
    <row r="249" spans="1:60" outlineLevel="1" x14ac:dyDescent="0.2">
      <c r="A249" s="222"/>
      <c r="B249" s="223"/>
      <c r="C249" s="252" t="s">
        <v>517</v>
      </c>
      <c r="D249" s="246"/>
      <c r="E249" s="246"/>
      <c r="F249" s="246"/>
      <c r="G249" s="246"/>
      <c r="H249" s="224"/>
      <c r="I249" s="224"/>
      <c r="J249" s="224"/>
      <c r="K249" s="224"/>
      <c r="L249" s="224"/>
      <c r="M249" s="224"/>
      <c r="N249" s="224"/>
      <c r="O249" s="224"/>
      <c r="P249" s="224"/>
      <c r="Q249" s="224"/>
      <c r="R249" s="224"/>
      <c r="S249" s="224"/>
      <c r="T249" s="224"/>
      <c r="U249" s="224"/>
      <c r="V249" s="224"/>
      <c r="W249" s="224"/>
      <c r="X249" s="224"/>
      <c r="Y249" s="215"/>
      <c r="Z249" s="215"/>
      <c r="AA249" s="215"/>
      <c r="AB249" s="215"/>
      <c r="AC249" s="215"/>
      <c r="AD249" s="215"/>
      <c r="AE249" s="215"/>
      <c r="AF249" s="215"/>
      <c r="AG249" s="215" t="s">
        <v>172</v>
      </c>
      <c r="AH249" s="215"/>
      <c r="AI249" s="215"/>
      <c r="AJ249" s="215"/>
      <c r="AK249" s="215"/>
      <c r="AL249" s="215"/>
      <c r="AM249" s="215"/>
      <c r="AN249" s="215"/>
      <c r="AO249" s="215"/>
      <c r="AP249" s="215"/>
      <c r="AQ249" s="215"/>
      <c r="AR249" s="215"/>
      <c r="AS249" s="215"/>
      <c r="AT249" s="215"/>
      <c r="AU249" s="215"/>
      <c r="AV249" s="215"/>
      <c r="AW249" s="215"/>
      <c r="AX249" s="215"/>
      <c r="AY249" s="215"/>
      <c r="AZ249" s="215"/>
      <c r="BA249" s="215"/>
      <c r="BB249" s="215"/>
      <c r="BC249" s="215"/>
      <c r="BD249" s="215"/>
      <c r="BE249" s="215"/>
      <c r="BF249" s="215"/>
      <c r="BG249" s="215"/>
      <c r="BH249" s="215"/>
    </row>
    <row r="250" spans="1:60" outlineLevel="1" x14ac:dyDescent="0.2">
      <c r="A250" s="222"/>
      <c r="B250" s="223"/>
      <c r="C250" s="251" t="s">
        <v>173</v>
      </c>
      <c r="D250" s="225"/>
      <c r="E250" s="226"/>
      <c r="F250" s="227"/>
      <c r="G250" s="227"/>
      <c r="H250" s="224"/>
      <c r="I250" s="224"/>
      <c r="J250" s="224"/>
      <c r="K250" s="224"/>
      <c r="L250" s="224"/>
      <c r="M250" s="224"/>
      <c r="N250" s="224"/>
      <c r="O250" s="224"/>
      <c r="P250" s="224"/>
      <c r="Q250" s="224"/>
      <c r="R250" s="224"/>
      <c r="S250" s="224"/>
      <c r="T250" s="224"/>
      <c r="U250" s="224"/>
      <c r="V250" s="224"/>
      <c r="W250" s="224"/>
      <c r="X250" s="224"/>
      <c r="Y250" s="215"/>
      <c r="Z250" s="215"/>
      <c r="AA250" s="215"/>
      <c r="AB250" s="215"/>
      <c r="AC250" s="215"/>
      <c r="AD250" s="215"/>
      <c r="AE250" s="215"/>
      <c r="AF250" s="215"/>
      <c r="AG250" s="215" t="s">
        <v>172</v>
      </c>
      <c r="AH250" s="215"/>
      <c r="AI250" s="215"/>
      <c r="AJ250" s="215"/>
      <c r="AK250" s="215"/>
      <c r="AL250" s="215"/>
      <c r="AM250" s="215"/>
      <c r="AN250" s="215"/>
      <c r="AO250" s="215"/>
      <c r="AP250" s="215"/>
      <c r="AQ250" s="215"/>
      <c r="AR250" s="215"/>
      <c r="AS250" s="215"/>
      <c r="AT250" s="215"/>
      <c r="AU250" s="215"/>
      <c r="AV250" s="215"/>
      <c r="AW250" s="215"/>
      <c r="AX250" s="215"/>
      <c r="AY250" s="215"/>
      <c r="AZ250" s="215"/>
      <c r="BA250" s="215"/>
      <c r="BB250" s="215"/>
      <c r="BC250" s="215"/>
      <c r="BD250" s="215"/>
      <c r="BE250" s="215"/>
      <c r="BF250" s="215"/>
      <c r="BG250" s="215"/>
      <c r="BH250" s="215"/>
    </row>
    <row r="251" spans="1:60" outlineLevel="1" x14ac:dyDescent="0.2">
      <c r="A251" s="222"/>
      <c r="B251" s="223"/>
      <c r="C251" s="252" t="s">
        <v>518</v>
      </c>
      <c r="D251" s="246"/>
      <c r="E251" s="246"/>
      <c r="F251" s="246"/>
      <c r="G251" s="246"/>
      <c r="H251" s="224"/>
      <c r="I251" s="224"/>
      <c r="J251" s="224"/>
      <c r="K251" s="224"/>
      <c r="L251" s="224"/>
      <c r="M251" s="224"/>
      <c r="N251" s="224"/>
      <c r="O251" s="224"/>
      <c r="P251" s="224"/>
      <c r="Q251" s="224"/>
      <c r="R251" s="224"/>
      <c r="S251" s="224"/>
      <c r="T251" s="224"/>
      <c r="U251" s="224"/>
      <c r="V251" s="224"/>
      <c r="W251" s="224"/>
      <c r="X251" s="224"/>
      <c r="Y251" s="215"/>
      <c r="Z251" s="215"/>
      <c r="AA251" s="215"/>
      <c r="AB251" s="215"/>
      <c r="AC251" s="215"/>
      <c r="AD251" s="215"/>
      <c r="AE251" s="215"/>
      <c r="AF251" s="215"/>
      <c r="AG251" s="215" t="s">
        <v>172</v>
      </c>
      <c r="AH251" s="215"/>
      <c r="AI251" s="215"/>
      <c r="AJ251" s="215"/>
      <c r="AK251" s="215"/>
      <c r="AL251" s="215"/>
      <c r="AM251" s="215"/>
      <c r="AN251" s="215"/>
      <c r="AO251" s="215"/>
      <c r="AP251" s="215"/>
      <c r="AQ251" s="215"/>
      <c r="AR251" s="215"/>
      <c r="AS251" s="215"/>
      <c r="AT251" s="215"/>
      <c r="AU251" s="215"/>
      <c r="AV251" s="215"/>
      <c r="AW251" s="215"/>
      <c r="AX251" s="215"/>
      <c r="AY251" s="215"/>
      <c r="AZ251" s="215"/>
      <c r="BA251" s="244" t="str">
        <f>C251</f>
        <v>Vnitřní dveře budou dřevěné  DTD s HPL folii 0,8 mm barva šedá - nerezové kliky, povrch vysokotlaký laminát.</v>
      </c>
      <c r="BB251" s="215"/>
      <c r="BC251" s="215"/>
      <c r="BD251" s="215"/>
      <c r="BE251" s="215"/>
      <c r="BF251" s="215"/>
      <c r="BG251" s="215"/>
      <c r="BH251" s="215"/>
    </row>
    <row r="252" spans="1:60" outlineLevel="1" x14ac:dyDescent="0.2">
      <c r="A252" s="237">
        <v>97</v>
      </c>
      <c r="B252" s="238" t="s">
        <v>523</v>
      </c>
      <c r="C252" s="249" t="s">
        <v>524</v>
      </c>
      <c r="D252" s="239" t="s">
        <v>246</v>
      </c>
      <c r="E252" s="240">
        <v>2</v>
      </c>
      <c r="F252" s="241"/>
      <c r="G252" s="242">
        <f>ROUND(E252*F252,2)</f>
        <v>0</v>
      </c>
      <c r="H252" s="241"/>
      <c r="I252" s="242">
        <f>ROUND(E252*H252,2)</f>
        <v>0</v>
      </c>
      <c r="J252" s="241"/>
      <c r="K252" s="242">
        <f>ROUND(E252*J252,2)</f>
        <v>0</v>
      </c>
      <c r="L252" s="242">
        <v>21</v>
      </c>
      <c r="M252" s="242">
        <f>G252*(1+L252/100)</f>
        <v>0</v>
      </c>
      <c r="N252" s="242">
        <v>1.7500000000000002E-2</v>
      </c>
      <c r="O252" s="242">
        <f>ROUND(E252*N252,2)</f>
        <v>0.04</v>
      </c>
      <c r="P252" s="242">
        <v>0</v>
      </c>
      <c r="Q252" s="242">
        <f>ROUND(E252*P252,2)</f>
        <v>0</v>
      </c>
      <c r="R252" s="242"/>
      <c r="S252" s="242" t="s">
        <v>189</v>
      </c>
      <c r="T252" s="243" t="s">
        <v>168</v>
      </c>
      <c r="U252" s="224">
        <v>0</v>
      </c>
      <c r="V252" s="224">
        <f>ROUND(E252*U252,2)</f>
        <v>0</v>
      </c>
      <c r="W252" s="224"/>
      <c r="X252" s="224" t="s">
        <v>306</v>
      </c>
      <c r="Y252" s="215"/>
      <c r="Z252" s="215"/>
      <c r="AA252" s="215"/>
      <c r="AB252" s="215"/>
      <c r="AC252" s="215"/>
      <c r="AD252" s="215"/>
      <c r="AE252" s="215"/>
      <c r="AF252" s="215"/>
      <c r="AG252" s="215" t="s">
        <v>307</v>
      </c>
      <c r="AH252" s="215"/>
      <c r="AI252" s="215"/>
      <c r="AJ252" s="215"/>
      <c r="AK252" s="215"/>
      <c r="AL252" s="215"/>
      <c r="AM252" s="215"/>
      <c r="AN252" s="215"/>
      <c r="AO252" s="215"/>
      <c r="AP252" s="215"/>
      <c r="AQ252" s="215"/>
      <c r="AR252" s="215"/>
      <c r="AS252" s="215"/>
      <c r="AT252" s="215"/>
      <c r="AU252" s="215"/>
      <c r="AV252" s="215"/>
      <c r="AW252" s="215"/>
      <c r="AX252" s="215"/>
      <c r="AY252" s="215"/>
      <c r="AZ252" s="215"/>
      <c r="BA252" s="215"/>
      <c r="BB252" s="215"/>
      <c r="BC252" s="215"/>
      <c r="BD252" s="215"/>
      <c r="BE252" s="215"/>
      <c r="BF252" s="215"/>
      <c r="BG252" s="215"/>
      <c r="BH252" s="215"/>
    </row>
    <row r="253" spans="1:60" outlineLevel="1" x14ac:dyDescent="0.2">
      <c r="A253" s="222"/>
      <c r="B253" s="223"/>
      <c r="C253" s="250" t="s">
        <v>525</v>
      </c>
      <c r="D253" s="245"/>
      <c r="E253" s="245"/>
      <c r="F253" s="245"/>
      <c r="G253" s="245"/>
      <c r="H253" s="224"/>
      <c r="I253" s="224"/>
      <c r="J253" s="224"/>
      <c r="K253" s="224"/>
      <c r="L253" s="224"/>
      <c r="M253" s="224"/>
      <c r="N253" s="224"/>
      <c r="O253" s="224"/>
      <c r="P253" s="224"/>
      <c r="Q253" s="224"/>
      <c r="R253" s="224"/>
      <c r="S253" s="224"/>
      <c r="T253" s="224"/>
      <c r="U253" s="224"/>
      <c r="V253" s="224"/>
      <c r="W253" s="224"/>
      <c r="X253" s="224"/>
      <c r="Y253" s="215"/>
      <c r="Z253" s="215"/>
      <c r="AA253" s="215"/>
      <c r="AB253" s="215"/>
      <c r="AC253" s="215"/>
      <c r="AD253" s="215"/>
      <c r="AE253" s="215"/>
      <c r="AF253" s="215"/>
      <c r="AG253" s="215" t="s">
        <v>172</v>
      </c>
      <c r="AH253" s="215"/>
      <c r="AI253" s="215"/>
      <c r="AJ253" s="215"/>
      <c r="AK253" s="215"/>
      <c r="AL253" s="215"/>
      <c r="AM253" s="215"/>
      <c r="AN253" s="215"/>
      <c r="AO253" s="215"/>
      <c r="AP253" s="215"/>
      <c r="AQ253" s="215"/>
      <c r="AR253" s="215"/>
      <c r="AS253" s="215"/>
      <c r="AT253" s="215"/>
      <c r="AU253" s="215"/>
      <c r="AV253" s="215"/>
      <c r="AW253" s="215"/>
      <c r="AX253" s="215"/>
      <c r="AY253" s="215"/>
      <c r="AZ253" s="215"/>
      <c r="BA253" s="215"/>
      <c r="BB253" s="215"/>
      <c r="BC253" s="215"/>
      <c r="BD253" s="215"/>
      <c r="BE253" s="215"/>
      <c r="BF253" s="215"/>
      <c r="BG253" s="215"/>
      <c r="BH253" s="215"/>
    </row>
    <row r="254" spans="1:60" outlineLevel="1" x14ac:dyDescent="0.2">
      <c r="A254" s="222"/>
      <c r="B254" s="223"/>
      <c r="C254" s="252" t="s">
        <v>512</v>
      </c>
      <c r="D254" s="246"/>
      <c r="E254" s="246"/>
      <c r="F254" s="246"/>
      <c r="G254" s="246"/>
      <c r="H254" s="224"/>
      <c r="I254" s="224"/>
      <c r="J254" s="224"/>
      <c r="K254" s="224"/>
      <c r="L254" s="224"/>
      <c r="M254" s="224"/>
      <c r="N254" s="224"/>
      <c r="O254" s="224"/>
      <c r="P254" s="224"/>
      <c r="Q254" s="224"/>
      <c r="R254" s="224"/>
      <c r="S254" s="224"/>
      <c r="T254" s="224"/>
      <c r="U254" s="224"/>
      <c r="V254" s="224"/>
      <c r="W254" s="224"/>
      <c r="X254" s="224"/>
      <c r="Y254" s="215"/>
      <c r="Z254" s="215"/>
      <c r="AA254" s="215"/>
      <c r="AB254" s="215"/>
      <c r="AC254" s="215"/>
      <c r="AD254" s="215"/>
      <c r="AE254" s="215"/>
      <c r="AF254" s="215"/>
      <c r="AG254" s="215" t="s">
        <v>172</v>
      </c>
      <c r="AH254" s="215"/>
      <c r="AI254" s="215"/>
      <c r="AJ254" s="215"/>
      <c r="AK254" s="215"/>
      <c r="AL254" s="215"/>
      <c r="AM254" s="215"/>
      <c r="AN254" s="215"/>
      <c r="AO254" s="215"/>
      <c r="AP254" s="215"/>
      <c r="AQ254" s="215"/>
      <c r="AR254" s="215"/>
      <c r="AS254" s="215"/>
      <c r="AT254" s="215"/>
      <c r="AU254" s="215"/>
      <c r="AV254" s="215"/>
      <c r="AW254" s="215"/>
      <c r="AX254" s="215"/>
      <c r="AY254" s="215"/>
      <c r="AZ254" s="215"/>
      <c r="BA254" s="215"/>
      <c r="BB254" s="215"/>
      <c r="BC254" s="215"/>
      <c r="BD254" s="215"/>
      <c r="BE254" s="215"/>
      <c r="BF254" s="215"/>
      <c r="BG254" s="215"/>
      <c r="BH254" s="215"/>
    </row>
    <row r="255" spans="1:60" outlineLevel="1" x14ac:dyDescent="0.2">
      <c r="A255" s="222"/>
      <c r="B255" s="223"/>
      <c r="C255" s="252" t="s">
        <v>513</v>
      </c>
      <c r="D255" s="246"/>
      <c r="E255" s="246"/>
      <c r="F255" s="246"/>
      <c r="G255" s="246"/>
      <c r="H255" s="224"/>
      <c r="I255" s="224"/>
      <c r="J255" s="224"/>
      <c r="K255" s="224"/>
      <c r="L255" s="224"/>
      <c r="M255" s="224"/>
      <c r="N255" s="224"/>
      <c r="O255" s="224"/>
      <c r="P255" s="224"/>
      <c r="Q255" s="224"/>
      <c r="R255" s="224"/>
      <c r="S255" s="224"/>
      <c r="T255" s="224"/>
      <c r="U255" s="224"/>
      <c r="V255" s="224"/>
      <c r="W255" s="224"/>
      <c r="X255" s="224"/>
      <c r="Y255" s="215"/>
      <c r="Z255" s="215"/>
      <c r="AA255" s="215"/>
      <c r="AB255" s="215"/>
      <c r="AC255" s="215"/>
      <c r="AD255" s="215"/>
      <c r="AE255" s="215"/>
      <c r="AF255" s="215"/>
      <c r="AG255" s="215" t="s">
        <v>172</v>
      </c>
      <c r="AH255" s="215"/>
      <c r="AI255" s="215"/>
      <c r="AJ255" s="215"/>
      <c r="AK255" s="215"/>
      <c r="AL255" s="215"/>
      <c r="AM255" s="215"/>
      <c r="AN255" s="215"/>
      <c r="AO255" s="215"/>
      <c r="AP255" s="215"/>
      <c r="AQ255" s="215"/>
      <c r="AR255" s="215"/>
      <c r="AS255" s="215"/>
      <c r="AT255" s="215"/>
      <c r="AU255" s="215"/>
      <c r="AV255" s="215"/>
      <c r="AW255" s="215"/>
      <c r="AX255" s="215"/>
      <c r="AY255" s="215"/>
      <c r="AZ255" s="215"/>
      <c r="BA255" s="215"/>
      <c r="BB255" s="215"/>
      <c r="BC255" s="215"/>
      <c r="BD255" s="215"/>
      <c r="BE255" s="215"/>
      <c r="BF255" s="215"/>
      <c r="BG255" s="215"/>
      <c r="BH255" s="215"/>
    </row>
    <row r="256" spans="1:60" outlineLevel="1" x14ac:dyDescent="0.2">
      <c r="A256" s="222"/>
      <c r="B256" s="223"/>
      <c r="C256" s="252" t="s">
        <v>514</v>
      </c>
      <c r="D256" s="246"/>
      <c r="E256" s="246"/>
      <c r="F256" s="246"/>
      <c r="G256" s="246"/>
      <c r="H256" s="224"/>
      <c r="I256" s="224"/>
      <c r="J256" s="224"/>
      <c r="K256" s="224"/>
      <c r="L256" s="224"/>
      <c r="M256" s="224"/>
      <c r="N256" s="224"/>
      <c r="O256" s="224"/>
      <c r="P256" s="224"/>
      <c r="Q256" s="224"/>
      <c r="R256" s="224"/>
      <c r="S256" s="224"/>
      <c r="T256" s="224"/>
      <c r="U256" s="224"/>
      <c r="V256" s="224"/>
      <c r="W256" s="224"/>
      <c r="X256" s="224"/>
      <c r="Y256" s="215"/>
      <c r="Z256" s="215"/>
      <c r="AA256" s="215"/>
      <c r="AB256" s="215"/>
      <c r="AC256" s="215"/>
      <c r="AD256" s="215"/>
      <c r="AE256" s="215"/>
      <c r="AF256" s="215"/>
      <c r="AG256" s="215" t="s">
        <v>172</v>
      </c>
      <c r="AH256" s="215"/>
      <c r="AI256" s="215"/>
      <c r="AJ256" s="215"/>
      <c r="AK256" s="215"/>
      <c r="AL256" s="215"/>
      <c r="AM256" s="215"/>
      <c r="AN256" s="215"/>
      <c r="AO256" s="215"/>
      <c r="AP256" s="215"/>
      <c r="AQ256" s="215"/>
      <c r="AR256" s="215"/>
      <c r="AS256" s="215"/>
      <c r="AT256" s="215"/>
      <c r="AU256" s="215"/>
      <c r="AV256" s="215"/>
      <c r="AW256" s="215"/>
      <c r="AX256" s="215"/>
      <c r="AY256" s="215"/>
      <c r="AZ256" s="215"/>
      <c r="BA256" s="215"/>
      <c r="BB256" s="215"/>
      <c r="BC256" s="215"/>
      <c r="BD256" s="215"/>
      <c r="BE256" s="215"/>
      <c r="BF256" s="215"/>
      <c r="BG256" s="215"/>
      <c r="BH256" s="215"/>
    </row>
    <row r="257" spans="1:60" outlineLevel="1" x14ac:dyDescent="0.2">
      <c r="A257" s="222"/>
      <c r="B257" s="223"/>
      <c r="C257" s="252" t="s">
        <v>526</v>
      </c>
      <c r="D257" s="246"/>
      <c r="E257" s="246"/>
      <c r="F257" s="246"/>
      <c r="G257" s="246"/>
      <c r="H257" s="224"/>
      <c r="I257" s="224"/>
      <c r="J257" s="224"/>
      <c r="K257" s="224"/>
      <c r="L257" s="224"/>
      <c r="M257" s="224"/>
      <c r="N257" s="224"/>
      <c r="O257" s="224"/>
      <c r="P257" s="224"/>
      <c r="Q257" s="224"/>
      <c r="R257" s="224"/>
      <c r="S257" s="224"/>
      <c r="T257" s="224"/>
      <c r="U257" s="224"/>
      <c r="V257" s="224"/>
      <c r="W257" s="224"/>
      <c r="X257" s="224"/>
      <c r="Y257" s="215"/>
      <c r="Z257" s="215"/>
      <c r="AA257" s="215"/>
      <c r="AB257" s="215"/>
      <c r="AC257" s="215"/>
      <c r="AD257" s="215"/>
      <c r="AE257" s="215"/>
      <c r="AF257" s="215"/>
      <c r="AG257" s="215" t="s">
        <v>172</v>
      </c>
      <c r="AH257" s="215"/>
      <c r="AI257" s="215"/>
      <c r="AJ257" s="215"/>
      <c r="AK257" s="215"/>
      <c r="AL257" s="215"/>
      <c r="AM257" s="215"/>
      <c r="AN257" s="215"/>
      <c r="AO257" s="215"/>
      <c r="AP257" s="215"/>
      <c r="AQ257" s="215"/>
      <c r="AR257" s="215"/>
      <c r="AS257" s="215"/>
      <c r="AT257" s="215"/>
      <c r="AU257" s="215"/>
      <c r="AV257" s="215"/>
      <c r="AW257" s="215"/>
      <c r="AX257" s="215"/>
      <c r="AY257" s="215"/>
      <c r="AZ257" s="215"/>
      <c r="BA257" s="215"/>
      <c r="BB257" s="215"/>
      <c r="BC257" s="215"/>
      <c r="BD257" s="215"/>
      <c r="BE257" s="215"/>
      <c r="BF257" s="215"/>
      <c r="BG257" s="215"/>
      <c r="BH257" s="215"/>
    </row>
    <row r="258" spans="1:60" outlineLevel="1" x14ac:dyDescent="0.2">
      <c r="A258" s="222"/>
      <c r="B258" s="223"/>
      <c r="C258" s="252" t="s">
        <v>516</v>
      </c>
      <c r="D258" s="246"/>
      <c r="E258" s="246"/>
      <c r="F258" s="246"/>
      <c r="G258" s="246"/>
      <c r="H258" s="224"/>
      <c r="I258" s="224"/>
      <c r="J258" s="224"/>
      <c r="K258" s="224"/>
      <c r="L258" s="224"/>
      <c r="M258" s="224"/>
      <c r="N258" s="224"/>
      <c r="O258" s="224"/>
      <c r="P258" s="224"/>
      <c r="Q258" s="224"/>
      <c r="R258" s="224"/>
      <c r="S258" s="224"/>
      <c r="T258" s="224"/>
      <c r="U258" s="224"/>
      <c r="V258" s="224"/>
      <c r="W258" s="224"/>
      <c r="X258" s="224"/>
      <c r="Y258" s="215"/>
      <c r="Z258" s="215"/>
      <c r="AA258" s="215"/>
      <c r="AB258" s="215"/>
      <c r="AC258" s="215"/>
      <c r="AD258" s="215"/>
      <c r="AE258" s="215"/>
      <c r="AF258" s="215"/>
      <c r="AG258" s="215" t="s">
        <v>172</v>
      </c>
      <c r="AH258" s="215"/>
      <c r="AI258" s="215"/>
      <c r="AJ258" s="215"/>
      <c r="AK258" s="215"/>
      <c r="AL258" s="215"/>
      <c r="AM258" s="215"/>
      <c r="AN258" s="215"/>
      <c r="AO258" s="215"/>
      <c r="AP258" s="215"/>
      <c r="AQ258" s="215"/>
      <c r="AR258" s="215"/>
      <c r="AS258" s="215"/>
      <c r="AT258" s="215"/>
      <c r="AU258" s="215"/>
      <c r="AV258" s="215"/>
      <c r="AW258" s="215"/>
      <c r="AX258" s="215"/>
      <c r="AY258" s="215"/>
      <c r="AZ258" s="215"/>
      <c r="BA258" s="215"/>
      <c r="BB258" s="215"/>
      <c r="BC258" s="215"/>
      <c r="BD258" s="215"/>
      <c r="BE258" s="215"/>
      <c r="BF258" s="215"/>
      <c r="BG258" s="215"/>
      <c r="BH258" s="215"/>
    </row>
    <row r="259" spans="1:60" outlineLevel="1" x14ac:dyDescent="0.2">
      <c r="A259" s="222"/>
      <c r="B259" s="223"/>
      <c r="C259" s="252" t="s">
        <v>517</v>
      </c>
      <c r="D259" s="246"/>
      <c r="E259" s="246"/>
      <c r="F259" s="246"/>
      <c r="G259" s="246"/>
      <c r="H259" s="224"/>
      <c r="I259" s="224"/>
      <c r="J259" s="224"/>
      <c r="K259" s="224"/>
      <c r="L259" s="224"/>
      <c r="M259" s="224"/>
      <c r="N259" s="224"/>
      <c r="O259" s="224"/>
      <c r="P259" s="224"/>
      <c r="Q259" s="224"/>
      <c r="R259" s="224"/>
      <c r="S259" s="224"/>
      <c r="T259" s="224"/>
      <c r="U259" s="224"/>
      <c r="V259" s="224"/>
      <c r="W259" s="224"/>
      <c r="X259" s="224"/>
      <c r="Y259" s="215"/>
      <c r="Z259" s="215"/>
      <c r="AA259" s="215"/>
      <c r="AB259" s="215"/>
      <c r="AC259" s="215"/>
      <c r="AD259" s="215"/>
      <c r="AE259" s="215"/>
      <c r="AF259" s="215"/>
      <c r="AG259" s="215" t="s">
        <v>172</v>
      </c>
      <c r="AH259" s="215"/>
      <c r="AI259" s="215"/>
      <c r="AJ259" s="215"/>
      <c r="AK259" s="215"/>
      <c r="AL259" s="215"/>
      <c r="AM259" s="215"/>
      <c r="AN259" s="215"/>
      <c r="AO259" s="215"/>
      <c r="AP259" s="215"/>
      <c r="AQ259" s="215"/>
      <c r="AR259" s="215"/>
      <c r="AS259" s="215"/>
      <c r="AT259" s="215"/>
      <c r="AU259" s="215"/>
      <c r="AV259" s="215"/>
      <c r="AW259" s="215"/>
      <c r="AX259" s="215"/>
      <c r="AY259" s="215"/>
      <c r="AZ259" s="215"/>
      <c r="BA259" s="215"/>
      <c r="BB259" s="215"/>
      <c r="BC259" s="215"/>
      <c r="BD259" s="215"/>
      <c r="BE259" s="215"/>
      <c r="BF259" s="215"/>
      <c r="BG259" s="215"/>
      <c r="BH259" s="215"/>
    </row>
    <row r="260" spans="1:60" outlineLevel="1" x14ac:dyDescent="0.2">
      <c r="A260" s="222"/>
      <c r="B260" s="223"/>
      <c r="C260" s="251" t="s">
        <v>173</v>
      </c>
      <c r="D260" s="225"/>
      <c r="E260" s="226"/>
      <c r="F260" s="227"/>
      <c r="G260" s="227"/>
      <c r="H260" s="224"/>
      <c r="I260" s="224"/>
      <c r="J260" s="224"/>
      <c r="K260" s="224"/>
      <c r="L260" s="224"/>
      <c r="M260" s="224"/>
      <c r="N260" s="224"/>
      <c r="O260" s="224"/>
      <c r="P260" s="224"/>
      <c r="Q260" s="224"/>
      <c r="R260" s="224"/>
      <c r="S260" s="224"/>
      <c r="T260" s="224"/>
      <c r="U260" s="224"/>
      <c r="V260" s="224"/>
      <c r="W260" s="224"/>
      <c r="X260" s="224"/>
      <c r="Y260" s="215"/>
      <c r="Z260" s="215"/>
      <c r="AA260" s="215"/>
      <c r="AB260" s="215"/>
      <c r="AC260" s="215"/>
      <c r="AD260" s="215"/>
      <c r="AE260" s="215"/>
      <c r="AF260" s="215"/>
      <c r="AG260" s="215" t="s">
        <v>172</v>
      </c>
      <c r="AH260" s="215"/>
      <c r="AI260" s="215"/>
      <c r="AJ260" s="215"/>
      <c r="AK260" s="215"/>
      <c r="AL260" s="215"/>
      <c r="AM260" s="215"/>
      <c r="AN260" s="215"/>
      <c r="AO260" s="215"/>
      <c r="AP260" s="215"/>
      <c r="AQ260" s="215"/>
      <c r="AR260" s="215"/>
      <c r="AS260" s="215"/>
      <c r="AT260" s="215"/>
      <c r="AU260" s="215"/>
      <c r="AV260" s="215"/>
      <c r="AW260" s="215"/>
      <c r="AX260" s="215"/>
      <c r="AY260" s="215"/>
      <c r="AZ260" s="215"/>
      <c r="BA260" s="215"/>
      <c r="BB260" s="215"/>
      <c r="BC260" s="215"/>
      <c r="BD260" s="215"/>
      <c r="BE260" s="215"/>
      <c r="BF260" s="215"/>
      <c r="BG260" s="215"/>
      <c r="BH260" s="215"/>
    </row>
    <row r="261" spans="1:60" outlineLevel="1" x14ac:dyDescent="0.2">
      <c r="A261" s="222"/>
      <c r="B261" s="223"/>
      <c r="C261" s="252" t="s">
        <v>518</v>
      </c>
      <c r="D261" s="246"/>
      <c r="E261" s="246"/>
      <c r="F261" s="246"/>
      <c r="G261" s="246"/>
      <c r="H261" s="224"/>
      <c r="I261" s="224"/>
      <c r="J261" s="224"/>
      <c r="K261" s="224"/>
      <c r="L261" s="224"/>
      <c r="M261" s="224"/>
      <c r="N261" s="224"/>
      <c r="O261" s="224"/>
      <c r="P261" s="224"/>
      <c r="Q261" s="224"/>
      <c r="R261" s="224"/>
      <c r="S261" s="224"/>
      <c r="T261" s="224"/>
      <c r="U261" s="224"/>
      <c r="V261" s="224"/>
      <c r="W261" s="224"/>
      <c r="X261" s="224"/>
      <c r="Y261" s="215"/>
      <c r="Z261" s="215"/>
      <c r="AA261" s="215"/>
      <c r="AB261" s="215"/>
      <c r="AC261" s="215"/>
      <c r="AD261" s="215"/>
      <c r="AE261" s="215"/>
      <c r="AF261" s="215"/>
      <c r="AG261" s="215" t="s">
        <v>172</v>
      </c>
      <c r="AH261" s="215"/>
      <c r="AI261" s="215"/>
      <c r="AJ261" s="215"/>
      <c r="AK261" s="215"/>
      <c r="AL261" s="215"/>
      <c r="AM261" s="215"/>
      <c r="AN261" s="215"/>
      <c r="AO261" s="215"/>
      <c r="AP261" s="215"/>
      <c r="AQ261" s="215"/>
      <c r="AR261" s="215"/>
      <c r="AS261" s="215"/>
      <c r="AT261" s="215"/>
      <c r="AU261" s="215"/>
      <c r="AV261" s="215"/>
      <c r="AW261" s="215"/>
      <c r="AX261" s="215"/>
      <c r="AY261" s="215"/>
      <c r="AZ261" s="215"/>
      <c r="BA261" s="244" t="str">
        <f>C261</f>
        <v>Vnitřní dveře budou dřevěné  DTD s HPL folii 0,8 mm barva šedá - nerezové kliky, povrch vysokotlaký laminát.</v>
      </c>
      <c r="BB261" s="215"/>
      <c r="BC261" s="215"/>
      <c r="BD261" s="215"/>
      <c r="BE261" s="215"/>
      <c r="BF261" s="215"/>
      <c r="BG261" s="215"/>
      <c r="BH261" s="215"/>
    </row>
    <row r="262" spans="1:60" outlineLevel="1" x14ac:dyDescent="0.2">
      <c r="A262" s="257">
        <v>98</v>
      </c>
      <c r="B262" s="258" t="s">
        <v>527</v>
      </c>
      <c r="C262" s="264" t="s">
        <v>528</v>
      </c>
      <c r="D262" s="259" t="s">
        <v>0</v>
      </c>
      <c r="E262" s="260">
        <v>594.80916000000002</v>
      </c>
      <c r="F262" s="261"/>
      <c r="G262" s="262">
        <f>ROUND(E262*F262,2)</f>
        <v>0</v>
      </c>
      <c r="H262" s="261"/>
      <c r="I262" s="262">
        <f>ROUND(E262*H262,2)</f>
        <v>0</v>
      </c>
      <c r="J262" s="261"/>
      <c r="K262" s="262">
        <f>ROUND(E262*J262,2)</f>
        <v>0</v>
      </c>
      <c r="L262" s="262">
        <v>21</v>
      </c>
      <c r="M262" s="262">
        <f>G262*(1+L262/100)</f>
        <v>0</v>
      </c>
      <c r="N262" s="262">
        <v>0</v>
      </c>
      <c r="O262" s="262">
        <f>ROUND(E262*N262,2)</f>
        <v>0</v>
      </c>
      <c r="P262" s="262">
        <v>0</v>
      </c>
      <c r="Q262" s="262">
        <f>ROUND(E262*P262,2)</f>
        <v>0</v>
      </c>
      <c r="R262" s="262"/>
      <c r="S262" s="262" t="s">
        <v>167</v>
      </c>
      <c r="T262" s="263" t="s">
        <v>168</v>
      </c>
      <c r="U262" s="224">
        <v>0</v>
      </c>
      <c r="V262" s="224">
        <f>ROUND(E262*U262,2)</f>
        <v>0</v>
      </c>
      <c r="W262" s="224"/>
      <c r="X262" s="224" t="s">
        <v>190</v>
      </c>
      <c r="Y262" s="215"/>
      <c r="Z262" s="215"/>
      <c r="AA262" s="215"/>
      <c r="AB262" s="215"/>
      <c r="AC262" s="215"/>
      <c r="AD262" s="215"/>
      <c r="AE262" s="215"/>
      <c r="AF262" s="215"/>
      <c r="AG262" s="215" t="s">
        <v>449</v>
      </c>
      <c r="AH262" s="215"/>
      <c r="AI262" s="215"/>
      <c r="AJ262" s="215"/>
      <c r="AK262" s="215"/>
      <c r="AL262" s="215"/>
      <c r="AM262" s="215"/>
      <c r="AN262" s="215"/>
      <c r="AO262" s="215"/>
      <c r="AP262" s="215"/>
      <c r="AQ262" s="215"/>
      <c r="AR262" s="215"/>
      <c r="AS262" s="215"/>
      <c r="AT262" s="215"/>
      <c r="AU262" s="215"/>
      <c r="AV262" s="215"/>
      <c r="AW262" s="215"/>
      <c r="AX262" s="215"/>
      <c r="AY262" s="215"/>
      <c r="AZ262" s="215"/>
      <c r="BA262" s="215"/>
      <c r="BB262" s="215"/>
      <c r="BC262" s="215"/>
      <c r="BD262" s="215"/>
      <c r="BE262" s="215"/>
      <c r="BF262" s="215"/>
      <c r="BG262" s="215"/>
      <c r="BH262" s="215"/>
    </row>
    <row r="263" spans="1:60" x14ac:dyDescent="0.2">
      <c r="A263" s="231" t="s">
        <v>162</v>
      </c>
      <c r="B263" s="232" t="s">
        <v>114</v>
      </c>
      <c r="C263" s="248" t="s">
        <v>115</v>
      </c>
      <c r="D263" s="233"/>
      <c r="E263" s="234"/>
      <c r="F263" s="235"/>
      <c r="G263" s="235">
        <f>SUMIF(AG264:AG273,"&lt;&gt;NOR",G264:G273)</f>
        <v>0</v>
      </c>
      <c r="H263" s="235"/>
      <c r="I263" s="235">
        <f>SUM(I264:I273)</f>
        <v>0</v>
      </c>
      <c r="J263" s="235"/>
      <c r="K263" s="235">
        <f>SUM(K264:K273)</f>
        <v>0</v>
      </c>
      <c r="L263" s="235"/>
      <c r="M263" s="235">
        <f>SUM(M264:M273)</f>
        <v>0</v>
      </c>
      <c r="N263" s="235"/>
      <c r="O263" s="235">
        <f>SUM(O264:O273)</f>
        <v>0.03</v>
      </c>
      <c r="P263" s="235"/>
      <c r="Q263" s="235">
        <f>SUM(Q264:Q273)</f>
        <v>0.01</v>
      </c>
      <c r="R263" s="235"/>
      <c r="S263" s="235"/>
      <c r="T263" s="236"/>
      <c r="U263" s="230"/>
      <c r="V263" s="230">
        <f>SUM(V264:V273)</f>
        <v>0</v>
      </c>
      <c r="W263" s="230"/>
      <c r="X263" s="230"/>
      <c r="AG263" t="s">
        <v>163</v>
      </c>
    </row>
    <row r="264" spans="1:60" outlineLevel="1" x14ac:dyDescent="0.2">
      <c r="A264" s="237">
        <v>99</v>
      </c>
      <c r="B264" s="238" t="s">
        <v>529</v>
      </c>
      <c r="C264" s="249" t="s">
        <v>530</v>
      </c>
      <c r="D264" s="239" t="s">
        <v>504</v>
      </c>
      <c r="E264" s="240">
        <v>1</v>
      </c>
      <c r="F264" s="241"/>
      <c r="G264" s="242">
        <f>ROUND(E264*F264,2)</f>
        <v>0</v>
      </c>
      <c r="H264" s="241"/>
      <c r="I264" s="242">
        <f>ROUND(E264*H264,2)</f>
        <v>0</v>
      </c>
      <c r="J264" s="241"/>
      <c r="K264" s="242">
        <f>ROUND(E264*J264,2)</f>
        <v>0</v>
      </c>
      <c r="L264" s="242">
        <v>21</v>
      </c>
      <c r="M264" s="242">
        <f>G264*(1+L264/100)</f>
        <v>0</v>
      </c>
      <c r="N264" s="242">
        <v>6.0000000000000001E-3</v>
      </c>
      <c r="O264" s="242">
        <f>ROUND(E264*N264,2)</f>
        <v>0.01</v>
      </c>
      <c r="P264" s="242">
        <v>0</v>
      </c>
      <c r="Q264" s="242">
        <f>ROUND(E264*P264,2)</f>
        <v>0</v>
      </c>
      <c r="R264" s="242"/>
      <c r="S264" s="242" t="s">
        <v>189</v>
      </c>
      <c r="T264" s="243" t="s">
        <v>168</v>
      </c>
      <c r="U264" s="224">
        <v>0</v>
      </c>
      <c r="V264" s="224">
        <f>ROUND(E264*U264,2)</f>
        <v>0</v>
      </c>
      <c r="W264" s="224"/>
      <c r="X264" s="224" t="s">
        <v>190</v>
      </c>
      <c r="Y264" s="215"/>
      <c r="Z264" s="215"/>
      <c r="AA264" s="215"/>
      <c r="AB264" s="215"/>
      <c r="AC264" s="215"/>
      <c r="AD264" s="215"/>
      <c r="AE264" s="215"/>
      <c r="AF264" s="215"/>
      <c r="AG264" s="215" t="s">
        <v>449</v>
      </c>
      <c r="AH264" s="215"/>
      <c r="AI264" s="215"/>
      <c r="AJ264" s="215"/>
      <c r="AK264" s="215"/>
      <c r="AL264" s="215"/>
      <c r="AM264" s="215"/>
      <c r="AN264" s="215"/>
      <c r="AO264" s="215"/>
      <c r="AP264" s="215"/>
      <c r="AQ264" s="215"/>
      <c r="AR264" s="215"/>
      <c r="AS264" s="215"/>
      <c r="AT264" s="215"/>
      <c r="AU264" s="215"/>
      <c r="AV264" s="215"/>
      <c r="AW264" s="215"/>
      <c r="AX264" s="215"/>
      <c r="AY264" s="215"/>
      <c r="AZ264" s="215"/>
      <c r="BA264" s="215"/>
      <c r="BB264" s="215"/>
      <c r="BC264" s="215"/>
      <c r="BD264" s="215"/>
      <c r="BE264" s="215"/>
      <c r="BF264" s="215"/>
      <c r="BG264" s="215"/>
      <c r="BH264" s="215"/>
    </row>
    <row r="265" spans="1:60" outlineLevel="1" x14ac:dyDescent="0.2">
      <c r="A265" s="222"/>
      <c r="B265" s="223"/>
      <c r="C265" s="250" t="s">
        <v>531</v>
      </c>
      <c r="D265" s="245"/>
      <c r="E265" s="245"/>
      <c r="F265" s="245"/>
      <c r="G265" s="245"/>
      <c r="H265" s="224"/>
      <c r="I265" s="224"/>
      <c r="J265" s="224"/>
      <c r="K265" s="224"/>
      <c r="L265" s="224"/>
      <c r="M265" s="224"/>
      <c r="N265" s="224"/>
      <c r="O265" s="224"/>
      <c r="P265" s="224"/>
      <c r="Q265" s="224"/>
      <c r="R265" s="224"/>
      <c r="S265" s="224"/>
      <c r="T265" s="224"/>
      <c r="U265" s="224"/>
      <c r="V265" s="224"/>
      <c r="W265" s="224"/>
      <c r="X265" s="224"/>
      <c r="Y265" s="215"/>
      <c r="Z265" s="215"/>
      <c r="AA265" s="215"/>
      <c r="AB265" s="215"/>
      <c r="AC265" s="215"/>
      <c r="AD265" s="215"/>
      <c r="AE265" s="215"/>
      <c r="AF265" s="215"/>
      <c r="AG265" s="215" t="s">
        <v>172</v>
      </c>
      <c r="AH265" s="215"/>
      <c r="AI265" s="215"/>
      <c r="AJ265" s="215"/>
      <c r="AK265" s="215"/>
      <c r="AL265" s="215"/>
      <c r="AM265" s="215"/>
      <c r="AN265" s="215"/>
      <c r="AO265" s="215"/>
      <c r="AP265" s="215"/>
      <c r="AQ265" s="215"/>
      <c r="AR265" s="215"/>
      <c r="AS265" s="215"/>
      <c r="AT265" s="215"/>
      <c r="AU265" s="215"/>
      <c r="AV265" s="215"/>
      <c r="AW265" s="215"/>
      <c r="AX265" s="215"/>
      <c r="AY265" s="215"/>
      <c r="AZ265" s="215"/>
      <c r="BA265" s="215"/>
      <c r="BB265" s="215"/>
      <c r="BC265" s="215"/>
      <c r="BD265" s="215"/>
      <c r="BE265" s="215"/>
      <c r="BF265" s="215"/>
      <c r="BG265" s="215"/>
      <c r="BH265" s="215"/>
    </row>
    <row r="266" spans="1:60" outlineLevel="1" x14ac:dyDescent="0.2">
      <c r="A266" s="257">
        <v>100</v>
      </c>
      <c r="B266" s="258" t="s">
        <v>532</v>
      </c>
      <c r="C266" s="264" t="s">
        <v>533</v>
      </c>
      <c r="D266" s="259" t="s">
        <v>246</v>
      </c>
      <c r="E266" s="260">
        <v>5</v>
      </c>
      <c r="F266" s="261"/>
      <c r="G266" s="262">
        <f>ROUND(E266*F266,2)</f>
        <v>0</v>
      </c>
      <c r="H266" s="261"/>
      <c r="I266" s="262">
        <f>ROUND(E266*H266,2)</f>
        <v>0</v>
      </c>
      <c r="J266" s="261"/>
      <c r="K266" s="262">
        <f>ROUND(E266*J266,2)</f>
        <v>0</v>
      </c>
      <c r="L266" s="262">
        <v>21</v>
      </c>
      <c r="M266" s="262">
        <f>G266*(1+L266/100)</f>
        <v>0</v>
      </c>
      <c r="N266" s="262">
        <v>0</v>
      </c>
      <c r="O266" s="262">
        <f>ROUND(E266*N266,2)</f>
        <v>0</v>
      </c>
      <c r="P266" s="262">
        <v>1E-3</v>
      </c>
      <c r="Q266" s="262">
        <f>ROUND(E266*P266,2)</f>
        <v>0.01</v>
      </c>
      <c r="R266" s="262"/>
      <c r="S266" s="262" t="s">
        <v>189</v>
      </c>
      <c r="T266" s="263" t="s">
        <v>168</v>
      </c>
      <c r="U266" s="224">
        <v>0</v>
      </c>
      <c r="V266" s="224">
        <f>ROUND(E266*U266,2)</f>
        <v>0</v>
      </c>
      <c r="W266" s="224"/>
      <c r="X266" s="224" t="s">
        <v>190</v>
      </c>
      <c r="Y266" s="215"/>
      <c r="Z266" s="215"/>
      <c r="AA266" s="215"/>
      <c r="AB266" s="215"/>
      <c r="AC266" s="215"/>
      <c r="AD266" s="215"/>
      <c r="AE266" s="215"/>
      <c r="AF266" s="215"/>
      <c r="AG266" s="215" t="s">
        <v>449</v>
      </c>
      <c r="AH266" s="215"/>
      <c r="AI266" s="215"/>
      <c r="AJ266" s="215"/>
      <c r="AK266" s="215"/>
      <c r="AL266" s="215"/>
      <c r="AM266" s="215"/>
      <c r="AN266" s="215"/>
      <c r="AO266" s="215"/>
      <c r="AP266" s="215"/>
      <c r="AQ266" s="215"/>
      <c r="AR266" s="215"/>
      <c r="AS266" s="215"/>
      <c r="AT266" s="215"/>
      <c r="AU266" s="215"/>
      <c r="AV266" s="215"/>
      <c r="AW266" s="215"/>
      <c r="AX266" s="215"/>
      <c r="AY266" s="215"/>
      <c r="AZ266" s="215"/>
      <c r="BA266" s="215"/>
      <c r="BB266" s="215"/>
      <c r="BC266" s="215"/>
      <c r="BD266" s="215"/>
      <c r="BE266" s="215"/>
      <c r="BF266" s="215"/>
      <c r="BG266" s="215"/>
      <c r="BH266" s="215"/>
    </row>
    <row r="267" spans="1:60" outlineLevel="1" x14ac:dyDescent="0.2">
      <c r="A267" s="257">
        <v>101</v>
      </c>
      <c r="B267" s="258" t="s">
        <v>534</v>
      </c>
      <c r="C267" s="264" t="s">
        <v>535</v>
      </c>
      <c r="D267" s="259" t="s">
        <v>246</v>
      </c>
      <c r="E267" s="260">
        <v>4</v>
      </c>
      <c r="F267" s="261"/>
      <c r="G267" s="262">
        <f>ROUND(E267*F267,2)</f>
        <v>0</v>
      </c>
      <c r="H267" s="261"/>
      <c r="I267" s="262">
        <f>ROUND(E267*H267,2)</f>
        <v>0</v>
      </c>
      <c r="J267" s="261"/>
      <c r="K267" s="262">
        <f>ROUND(E267*J267,2)</f>
        <v>0</v>
      </c>
      <c r="L267" s="262">
        <v>21</v>
      </c>
      <c r="M267" s="262">
        <f>G267*(1+L267/100)</f>
        <v>0</v>
      </c>
      <c r="N267" s="262">
        <v>0</v>
      </c>
      <c r="O267" s="262">
        <f>ROUND(E267*N267,2)</f>
        <v>0</v>
      </c>
      <c r="P267" s="262">
        <v>2.0000000000000001E-4</v>
      </c>
      <c r="Q267" s="262">
        <f>ROUND(E267*P267,2)</f>
        <v>0</v>
      </c>
      <c r="R267" s="262"/>
      <c r="S267" s="262" t="s">
        <v>189</v>
      </c>
      <c r="T267" s="263" t="s">
        <v>168</v>
      </c>
      <c r="U267" s="224">
        <v>0</v>
      </c>
      <c r="V267" s="224">
        <f>ROUND(E267*U267,2)</f>
        <v>0</v>
      </c>
      <c r="W267" s="224"/>
      <c r="X267" s="224" t="s">
        <v>190</v>
      </c>
      <c r="Y267" s="215"/>
      <c r="Z267" s="215"/>
      <c r="AA267" s="215"/>
      <c r="AB267" s="215"/>
      <c r="AC267" s="215"/>
      <c r="AD267" s="215"/>
      <c r="AE267" s="215"/>
      <c r="AF267" s="215"/>
      <c r="AG267" s="215" t="s">
        <v>449</v>
      </c>
      <c r="AH267" s="215"/>
      <c r="AI267" s="215"/>
      <c r="AJ267" s="215"/>
      <c r="AK267" s="215"/>
      <c r="AL267" s="215"/>
      <c r="AM267" s="215"/>
      <c r="AN267" s="215"/>
      <c r="AO267" s="215"/>
      <c r="AP267" s="215"/>
      <c r="AQ267" s="215"/>
      <c r="AR267" s="215"/>
      <c r="AS267" s="215"/>
      <c r="AT267" s="215"/>
      <c r="AU267" s="215"/>
      <c r="AV267" s="215"/>
      <c r="AW267" s="215"/>
      <c r="AX267" s="215"/>
      <c r="AY267" s="215"/>
      <c r="AZ267" s="215"/>
      <c r="BA267" s="215"/>
      <c r="BB267" s="215"/>
      <c r="BC267" s="215"/>
      <c r="BD267" s="215"/>
      <c r="BE267" s="215"/>
      <c r="BF267" s="215"/>
      <c r="BG267" s="215"/>
      <c r="BH267" s="215"/>
    </row>
    <row r="268" spans="1:60" outlineLevel="1" x14ac:dyDescent="0.2">
      <c r="A268" s="237">
        <v>102</v>
      </c>
      <c r="B268" s="238" t="s">
        <v>536</v>
      </c>
      <c r="C268" s="249" t="s">
        <v>537</v>
      </c>
      <c r="D268" s="239" t="s">
        <v>166</v>
      </c>
      <c r="E268" s="240">
        <v>6</v>
      </c>
      <c r="F268" s="241"/>
      <c r="G268" s="242">
        <f>ROUND(E268*F268,2)</f>
        <v>0</v>
      </c>
      <c r="H268" s="241"/>
      <c r="I268" s="242">
        <f>ROUND(E268*H268,2)</f>
        <v>0</v>
      </c>
      <c r="J268" s="241"/>
      <c r="K268" s="242">
        <f>ROUND(E268*J268,2)</f>
        <v>0</v>
      </c>
      <c r="L268" s="242">
        <v>21</v>
      </c>
      <c r="M268" s="242">
        <f>G268*(1+L268/100)</f>
        <v>0</v>
      </c>
      <c r="N268" s="242">
        <v>5.0000000000000001E-4</v>
      </c>
      <c r="O268" s="242">
        <f>ROUND(E268*N268,2)</f>
        <v>0</v>
      </c>
      <c r="P268" s="242">
        <v>0</v>
      </c>
      <c r="Q268" s="242">
        <f>ROUND(E268*P268,2)</f>
        <v>0</v>
      </c>
      <c r="R268" s="242"/>
      <c r="S268" s="242" t="s">
        <v>189</v>
      </c>
      <c r="T268" s="243" t="s">
        <v>168</v>
      </c>
      <c r="U268" s="224">
        <v>0</v>
      </c>
      <c r="V268" s="224">
        <f>ROUND(E268*U268,2)</f>
        <v>0</v>
      </c>
      <c r="W268" s="224"/>
      <c r="X268" s="224" t="s">
        <v>190</v>
      </c>
      <c r="Y268" s="215"/>
      <c r="Z268" s="215"/>
      <c r="AA268" s="215"/>
      <c r="AB268" s="215"/>
      <c r="AC268" s="215"/>
      <c r="AD268" s="215"/>
      <c r="AE268" s="215"/>
      <c r="AF268" s="215"/>
      <c r="AG268" s="215" t="s">
        <v>449</v>
      </c>
      <c r="AH268" s="215"/>
      <c r="AI268" s="215"/>
      <c r="AJ268" s="215"/>
      <c r="AK268" s="215"/>
      <c r="AL268" s="215"/>
      <c r="AM268" s="215"/>
      <c r="AN268" s="215"/>
      <c r="AO268" s="215"/>
      <c r="AP268" s="215"/>
      <c r="AQ268" s="215"/>
      <c r="AR268" s="215"/>
      <c r="AS268" s="215"/>
      <c r="AT268" s="215"/>
      <c r="AU268" s="215"/>
      <c r="AV268" s="215"/>
      <c r="AW268" s="215"/>
      <c r="AX268" s="215"/>
      <c r="AY268" s="215"/>
      <c r="AZ268" s="215"/>
      <c r="BA268" s="215"/>
      <c r="BB268" s="215"/>
      <c r="BC268" s="215"/>
      <c r="BD268" s="215"/>
      <c r="BE268" s="215"/>
      <c r="BF268" s="215"/>
      <c r="BG268" s="215"/>
      <c r="BH268" s="215"/>
    </row>
    <row r="269" spans="1:60" outlineLevel="1" x14ac:dyDescent="0.2">
      <c r="A269" s="222"/>
      <c r="B269" s="223"/>
      <c r="C269" s="250" t="s">
        <v>538</v>
      </c>
      <c r="D269" s="245"/>
      <c r="E269" s="245"/>
      <c r="F269" s="245"/>
      <c r="G269" s="245"/>
      <c r="H269" s="224"/>
      <c r="I269" s="224"/>
      <c r="J269" s="224"/>
      <c r="K269" s="224"/>
      <c r="L269" s="224"/>
      <c r="M269" s="224"/>
      <c r="N269" s="224"/>
      <c r="O269" s="224"/>
      <c r="P269" s="224"/>
      <c r="Q269" s="224"/>
      <c r="R269" s="224"/>
      <c r="S269" s="224"/>
      <c r="T269" s="224"/>
      <c r="U269" s="224"/>
      <c r="V269" s="224"/>
      <c r="W269" s="224"/>
      <c r="X269" s="224"/>
      <c r="Y269" s="215"/>
      <c r="Z269" s="215"/>
      <c r="AA269" s="215"/>
      <c r="AB269" s="215"/>
      <c r="AC269" s="215"/>
      <c r="AD269" s="215"/>
      <c r="AE269" s="215"/>
      <c r="AF269" s="215"/>
      <c r="AG269" s="215" t="s">
        <v>172</v>
      </c>
      <c r="AH269" s="215"/>
      <c r="AI269" s="215"/>
      <c r="AJ269" s="215"/>
      <c r="AK269" s="215"/>
      <c r="AL269" s="215"/>
      <c r="AM269" s="215"/>
      <c r="AN269" s="215"/>
      <c r="AO269" s="215"/>
      <c r="AP269" s="215"/>
      <c r="AQ269" s="215"/>
      <c r="AR269" s="215"/>
      <c r="AS269" s="215"/>
      <c r="AT269" s="215"/>
      <c r="AU269" s="215"/>
      <c r="AV269" s="215"/>
      <c r="AW269" s="215"/>
      <c r="AX269" s="215"/>
      <c r="AY269" s="215"/>
      <c r="AZ269" s="215"/>
      <c r="BA269" s="215"/>
      <c r="BB269" s="215"/>
      <c r="BC269" s="215"/>
      <c r="BD269" s="215"/>
      <c r="BE269" s="215"/>
      <c r="BF269" s="215"/>
      <c r="BG269" s="215"/>
      <c r="BH269" s="215"/>
    </row>
    <row r="270" spans="1:60" outlineLevel="1" x14ac:dyDescent="0.2">
      <c r="A270" s="257">
        <v>103</v>
      </c>
      <c r="B270" s="258" t="s">
        <v>539</v>
      </c>
      <c r="C270" s="264" t="s">
        <v>540</v>
      </c>
      <c r="D270" s="259" t="s">
        <v>246</v>
      </c>
      <c r="E270" s="260">
        <v>4</v>
      </c>
      <c r="F270" s="261"/>
      <c r="G270" s="262">
        <f>ROUND(E270*F270,2)</f>
        <v>0</v>
      </c>
      <c r="H270" s="261"/>
      <c r="I270" s="262">
        <f>ROUND(E270*H270,2)</f>
        <v>0</v>
      </c>
      <c r="J270" s="261"/>
      <c r="K270" s="262">
        <f>ROUND(E270*J270,2)</f>
        <v>0</v>
      </c>
      <c r="L270" s="262">
        <v>21</v>
      </c>
      <c r="M270" s="262">
        <f>G270*(1+L270/100)</f>
        <v>0</v>
      </c>
      <c r="N270" s="262">
        <v>3.5000000000000001E-3</v>
      </c>
      <c r="O270" s="262">
        <f>ROUND(E270*N270,2)</f>
        <v>0.01</v>
      </c>
      <c r="P270" s="262">
        <v>0</v>
      </c>
      <c r="Q270" s="262">
        <f>ROUND(E270*P270,2)</f>
        <v>0</v>
      </c>
      <c r="R270" s="262"/>
      <c r="S270" s="262" t="s">
        <v>189</v>
      </c>
      <c r="T270" s="263" t="s">
        <v>168</v>
      </c>
      <c r="U270" s="224">
        <v>0</v>
      </c>
      <c r="V270" s="224">
        <f>ROUND(E270*U270,2)</f>
        <v>0</v>
      </c>
      <c r="W270" s="224"/>
      <c r="X270" s="224" t="s">
        <v>190</v>
      </c>
      <c r="Y270" s="215"/>
      <c r="Z270" s="215"/>
      <c r="AA270" s="215"/>
      <c r="AB270" s="215"/>
      <c r="AC270" s="215"/>
      <c r="AD270" s="215"/>
      <c r="AE270" s="215"/>
      <c r="AF270" s="215"/>
      <c r="AG270" s="215" t="s">
        <v>449</v>
      </c>
      <c r="AH270" s="215"/>
      <c r="AI270" s="215"/>
      <c r="AJ270" s="215"/>
      <c r="AK270" s="215"/>
      <c r="AL270" s="215"/>
      <c r="AM270" s="215"/>
      <c r="AN270" s="215"/>
      <c r="AO270" s="215"/>
      <c r="AP270" s="215"/>
      <c r="AQ270" s="215"/>
      <c r="AR270" s="215"/>
      <c r="AS270" s="215"/>
      <c r="AT270" s="215"/>
      <c r="AU270" s="215"/>
      <c r="AV270" s="215"/>
      <c r="AW270" s="215"/>
      <c r="AX270" s="215"/>
      <c r="AY270" s="215"/>
      <c r="AZ270" s="215"/>
      <c r="BA270" s="215"/>
      <c r="BB270" s="215"/>
      <c r="BC270" s="215"/>
      <c r="BD270" s="215"/>
      <c r="BE270" s="215"/>
      <c r="BF270" s="215"/>
      <c r="BG270" s="215"/>
      <c r="BH270" s="215"/>
    </row>
    <row r="271" spans="1:60" outlineLevel="1" x14ac:dyDescent="0.2">
      <c r="A271" s="237">
        <v>104</v>
      </c>
      <c r="B271" s="238" t="s">
        <v>541</v>
      </c>
      <c r="C271" s="249" t="s">
        <v>542</v>
      </c>
      <c r="D271" s="239" t="s">
        <v>326</v>
      </c>
      <c r="E271" s="240">
        <v>20</v>
      </c>
      <c r="F271" s="241"/>
      <c r="G271" s="242">
        <f>ROUND(E271*F271,2)</f>
        <v>0</v>
      </c>
      <c r="H271" s="241"/>
      <c r="I271" s="242">
        <f>ROUND(E271*H271,2)</f>
        <v>0</v>
      </c>
      <c r="J271" s="241"/>
      <c r="K271" s="242">
        <f>ROUND(E271*J271,2)</f>
        <v>0</v>
      </c>
      <c r="L271" s="242">
        <v>21</v>
      </c>
      <c r="M271" s="242">
        <f>G271*(1+L271/100)</f>
        <v>0</v>
      </c>
      <c r="N271" s="242">
        <v>2.9E-4</v>
      </c>
      <c r="O271" s="242">
        <f>ROUND(E271*N271,2)</f>
        <v>0.01</v>
      </c>
      <c r="P271" s="242">
        <v>0</v>
      </c>
      <c r="Q271" s="242">
        <f>ROUND(E271*P271,2)</f>
        <v>0</v>
      </c>
      <c r="R271" s="242"/>
      <c r="S271" s="242" t="s">
        <v>189</v>
      </c>
      <c r="T271" s="243" t="s">
        <v>168</v>
      </c>
      <c r="U271" s="224">
        <v>0</v>
      </c>
      <c r="V271" s="224">
        <f>ROUND(E271*U271,2)</f>
        <v>0</v>
      </c>
      <c r="W271" s="224"/>
      <c r="X271" s="224" t="s">
        <v>190</v>
      </c>
      <c r="Y271" s="215"/>
      <c r="Z271" s="215"/>
      <c r="AA271" s="215"/>
      <c r="AB271" s="215"/>
      <c r="AC271" s="215"/>
      <c r="AD271" s="215"/>
      <c r="AE271" s="215"/>
      <c r="AF271" s="215"/>
      <c r="AG271" s="215" t="s">
        <v>449</v>
      </c>
      <c r="AH271" s="215"/>
      <c r="AI271" s="215"/>
      <c r="AJ271" s="215"/>
      <c r="AK271" s="215"/>
      <c r="AL271" s="215"/>
      <c r="AM271" s="215"/>
      <c r="AN271" s="215"/>
      <c r="AO271" s="215"/>
      <c r="AP271" s="215"/>
      <c r="AQ271" s="215"/>
      <c r="AR271" s="215"/>
      <c r="AS271" s="215"/>
      <c r="AT271" s="215"/>
      <c r="AU271" s="215"/>
      <c r="AV271" s="215"/>
      <c r="AW271" s="215"/>
      <c r="AX271" s="215"/>
      <c r="AY271" s="215"/>
      <c r="AZ271" s="215"/>
      <c r="BA271" s="215"/>
      <c r="BB271" s="215"/>
      <c r="BC271" s="215"/>
      <c r="BD271" s="215"/>
      <c r="BE271" s="215"/>
      <c r="BF271" s="215"/>
      <c r="BG271" s="215"/>
      <c r="BH271" s="215"/>
    </row>
    <row r="272" spans="1:60" outlineLevel="1" x14ac:dyDescent="0.2">
      <c r="A272" s="222"/>
      <c r="B272" s="223"/>
      <c r="C272" s="250" t="s">
        <v>543</v>
      </c>
      <c r="D272" s="245"/>
      <c r="E272" s="245"/>
      <c r="F272" s="245"/>
      <c r="G272" s="245"/>
      <c r="H272" s="224"/>
      <c r="I272" s="224"/>
      <c r="J272" s="224"/>
      <c r="K272" s="224"/>
      <c r="L272" s="224"/>
      <c r="M272" s="224"/>
      <c r="N272" s="224"/>
      <c r="O272" s="224"/>
      <c r="P272" s="224"/>
      <c r="Q272" s="224"/>
      <c r="R272" s="224"/>
      <c r="S272" s="224"/>
      <c r="T272" s="224"/>
      <c r="U272" s="224"/>
      <c r="V272" s="224"/>
      <c r="W272" s="224"/>
      <c r="X272" s="224"/>
      <c r="Y272" s="215"/>
      <c r="Z272" s="215"/>
      <c r="AA272" s="215"/>
      <c r="AB272" s="215"/>
      <c r="AC272" s="215"/>
      <c r="AD272" s="215"/>
      <c r="AE272" s="215"/>
      <c r="AF272" s="215"/>
      <c r="AG272" s="215" t="s">
        <v>172</v>
      </c>
      <c r="AH272" s="215"/>
      <c r="AI272" s="215"/>
      <c r="AJ272" s="215"/>
      <c r="AK272" s="215"/>
      <c r="AL272" s="215"/>
      <c r="AM272" s="215"/>
      <c r="AN272" s="215"/>
      <c r="AO272" s="215"/>
      <c r="AP272" s="215"/>
      <c r="AQ272" s="215"/>
      <c r="AR272" s="215"/>
      <c r="AS272" s="215"/>
      <c r="AT272" s="215"/>
      <c r="AU272" s="215"/>
      <c r="AV272" s="215"/>
      <c r="AW272" s="215"/>
      <c r="AX272" s="215"/>
      <c r="AY272" s="215"/>
      <c r="AZ272" s="215"/>
      <c r="BA272" s="215"/>
      <c r="BB272" s="215"/>
      <c r="BC272" s="215"/>
      <c r="BD272" s="215"/>
      <c r="BE272" s="215"/>
      <c r="BF272" s="215"/>
      <c r="BG272" s="215"/>
      <c r="BH272" s="215"/>
    </row>
    <row r="273" spans="1:60" outlineLevel="1" x14ac:dyDescent="0.2">
      <c r="A273" s="257">
        <v>105</v>
      </c>
      <c r="B273" s="258" t="s">
        <v>544</v>
      </c>
      <c r="C273" s="264" t="s">
        <v>545</v>
      </c>
      <c r="D273" s="259" t="s">
        <v>0</v>
      </c>
      <c r="E273" s="260">
        <v>199.94200000000001</v>
      </c>
      <c r="F273" s="261"/>
      <c r="G273" s="262">
        <f>ROUND(E273*F273,2)</f>
        <v>0</v>
      </c>
      <c r="H273" s="261"/>
      <c r="I273" s="262">
        <f>ROUND(E273*H273,2)</f>
        <v>0</v>
      </c>
      <c r="J273" s="261"/>
      <c r="K273" s="262">
        <f>ROUND(E273*J273,2)</f>
        <v>0</v>
      </c>
      <c r="L273" s="262">
        <v>21</v>
      </c>
      <c r="M273" s="262">
        <f>G273*(1+L273/100)</f>
        <v>0</v>
      </c>
      <c r="N273" s="262">
        <v>0</v>
      </c>
      <c r="O273" s="262">
        <f>ROUND(E273*N273,2)</f>
        <v>0</v>
      </c>
      <c r="P273" s="262">
        <v>0</v>
      </c>
      <c r="Q273" s="262">
        <f>ROUND(E273*P273,2)</f>
        <v>0</v>
      </c>
      <c r="R273" s="262"/>
      <c r="S273" s="262" t="s">
        <v>167</v>
      </c>
      <c r="T273" s="263" t="s">
        <v>168</v>
      </c>
      <c r="U273" s="224">
        <v>0</v>
      </c>
      <c r="V273" s="224">
        <f>ROUND(E273*U273,2)</f>
        <v>0</v>
      </c>
      <c r="W273" s="224"/>
      <c r="X273" s="224" t="s">
        <v>190</v>
      </c>
      <c r="Y273" s="215"/>
      <c r="Z273" s="215"/>
      <c r="AA273" s="215"/>
      <c r="AB273" s="215"/>
      <c r="AC273" s="215"/>
      <c r="AD273" s="215"/>
      <c r="AE273" s="215"/>
      <c r="AF273" s="215"/>
      <c r="AG273" s="215" t="s">
        <v>449</v>
      </c>
      <c r="AH273" s="215"/>
      <c r="AI273" s="215"/>
      <c r="AJ273" s="215"/>
      <c r="AK273" s="215"/>
      <c r="AL273" s="215"/>
      <c r="AM273" s="215"/>
      <c r="AN273" s="215"/>
      <c r="AO273" s="215"/>
      <c r="AP273" s="215"/>
      <c r="AQ273" s="215"/>
      <c r="AR273" s="215"/>
      <c r="AS273" s="215"/>
      <c r="AT273" s="215"/>
      <c r="AU273" s="215"/>
      <c r="AV273" s="215"/>
      <c r="AW273" s="215"/>
      <c r="AX273" s="215"/>
      <c r="AY273" s="215"/>
      <c r="AZ273" s="215"/>
      <c r="BA273" s="215"/>
      <c r="BB273" s="215"/>
      <c r="BC273" s="215"/>
      <c r="BD273" s="215"/>
      <c r="BE273" s="215"/>
      <c r="BF273" s="215"/>
      <c r="BG273" s="215"/>
      <c r="BH273" s="215"/>
    </row>
    <row r="274" spans="1:60" x14ac:dyDescent="0.2">
      <c r="A274" s="231" t="s">
        <v>162</v>
      </c>
      <c r="B274" s="232" t="s">
        <v>116</v>
      </c>
      <c r="C274" s="248" t="s">
        <v>117</v>
      </c>
      <c r="D274" s="233"/>
      <c r="E274" s="234"/>
      <c r="F274" s="235"/>
      <c r="G274" s="235">
        <f>SUMIF(AG275:AG280,"&lt;&gt;NOR",G275:G280)</f>
        <v>0</v>
      </c>
      <c r="H274" s="235"/>
      <c r="I274" s="235">
        <f>SUM(I275:I280)</f>
        <v>0</v>
      </c>
      <c r="J274" s="235"/>
      <c r="K274" s="235">
        <f>SUM(K275:K280)</f>
        <v>0</v>
      </c>
      <c r="L274" s="235"/>
      <c r="M274" s="235">
        <f>SUM(M275:M280)</f>
        <v>0</v>
      </c>
      <c r="N274" s="235"/>
      <c r="O274" s="235">
        <f>SUM(O275:O280)</f>
        <v>0.05</v>
      </c>
      <c r="P274" s="235"/>
      <c r="Q274" s="235">
        <f>SUM(Q275:Q280)</f>
        <v>0</v>
      </c>
      <c r="R274" s="235"/>
      <c r="S274" s="235"/>
      <c r="T274" s="236"/>
      <c r="U274" s="230"/>
      <c r="V274" s="230">
        <f>SUM(V275:V280)</f>
        <v>0</v>
      </c>
      <c r="W274" s="230"/>
      <c r="X274" s="230"/>
      <c r="AG274" t="s">
        <v>163</v>
      </c>
    </row>
    <row r="275" spans="1:60" outlineLevel="1" x14ac:dyDescent="0.2">
      <c r="A275" s="257">
        <v>106</v>
      </c>
      <c r="B275" s="258" t="s">
        <v>546</v>
      </c>
      <c r="C275" s="264" t="s">
        <v>547</v>
      </c>
      <c r="D275" s="259" t="s">
        <v>246</v>
      </c>
      <c r="E275" s="260">
        <v>2</v>
      </c>
      <c r="F275" s="261"/>
      <c r="G275" s="262">
        <f>ROUND(E275*F275,2)</f>
        <v>0</v>
      </c>
      <c r="H275" s="261"/>
      <c r="I275" s="262">
        <f>ROUND(E275*H275,2)</f>
        <v>0</v>
      </c>
      <c r="J275" s="261"/>
      <c r="K275" s="262">
        <f>ROUND(E275*J275,2)</f>
        <v>0</v>
      </c>
      <c r="L275" s="262">
        <v>21</v>
      </c>
      <c r="M275" s="262">
        <f>G275*(1+L275/100)</f>
        <v>0</v>
      </c>
      <c r="N275" s="262">
        <v>2.5999999999999998E-4</v>
      </c>
      <c r="O275" s="262">
        <f>ROUND(E275*N275,2)</f>
        <v>0</v>
      </c>
      <c r="P275" s="262">
        <v>0</v>
      </c>
      <c r="Q275" s="262">
        <f>ROUND(E275*P275,2)</f>
        <v>0</v>
      </c>
      <c r="R275" s="262"/>
      <c r="S275" s="262" t="s">
        <v>189</v>
      </c>
      <c r="T275" s="263" t="s">
        <v>168</v>
      </c>
      <c r="U275" s="224">
        <v>0</v>
      </c>
      <c r="V275" s="224">
        <f>ROUND(E275*U275,2)</f>
        <v>0</v>
      </c>
      <c r="W275" s="224"/>
      <c r="X275" s="224" t="s">
        <v>190</v>
      </c>
      <c r="Y275" s="215"/>
      <c r="Z275" s="215"/>
      <c r="AA275" s="215"/>
      <c r="AB275" s="215"/>
      <c r="AC275" s="215"/>
      <c r="AD275" s="215"/>
      <c r="AE275" s="215"/>
      <c r="AF275" s="215"/>
      <c r="AG275" s="215" t="s">
        <v>449</v>
      </c>
      <c r="AH275" s="215"/>
      <c r="AI275" s="215"/>
      <c r="AJ275" s="215"/>
      <c r="AK275" s="215"/>
      <c r="AL275" s="215"/>
      <c r="AM275" s="215"/>
      <c r="AN275" s="215"/>
      <c r="AO275" s="215"/>
      <c r="AP275" s="215"/>
      <c r="AQ275" s="215"/>
      <c r="AR275" s="215"/>
      <c r="AS275" s="215"/>
      <c r="AT275" s="215"/>
      <c r="AU275" s="215"/>
      <c r="AV275" s="215"/>
      <c r="AW275" s="215"/>
      <c r="AX275" s="215"/>
      <c r="AY275" s="215"/>
      <c r="AZ275" s="215"/>
      <c r="BA275" s="215"/>
      <c r="BB275" s="215"/>
      <c r="BC275" s="215"/>
      <c r="BD275" s="215"/>
      <c r="BE275" s="215"/>
      <c r="BF275" s="215"/>
      <c r="BG275" s="215"/>
      <c r="BH275" s="215"/>
    </row>
    <row r="276" spans="1:60" outlineLevel="1" x14ac:dyDescent="0.2">
      <c r="A276" s="257">
        <v>107</v>
      </c>
      <c r="B276" s="258" t="s">
        <v>548</v>
      </c>
      <c r="C276" s="264" t="s">
        <v>549</v>
      </c>
      <c r="D276" s="259" t="s">
        <v>246</v>
      </c>
      <c r="E276" s="260">
        <v>1</v>
      </c>
      <c r="F276" s="261"/>
      <c r="G276" s="262">
        <f>ROUND(E276*F276,2)</f>
        <v>0</v>
      </c>
      <c r="H276" s="261"/>
      <c r="I276" s="262">
        <f>ROUND(E276*H276,2)</f>
        <v>0</v>
      </c>
      <c r="J276" s="261"/>
      <c r="K276" s="262">
        <f>ROUND(E276*J276,2)</f>
        <v>0</v>
      </c>
      <c r="L276" s="262">
        <v>21</v>
      </c>
      <c r="M276" s="262">
        <f>G276*(1+L276/100)</f>
        <v>0</v>
      </c>
      <c r="N276" s="262">
        <v>2.5999999999999998E-4</v>
      </c>
      <c r="O276" s="262">
        <f>ROUND(E276*N276,2)</f>
        <v>0</v>
      </c>
      <c r="P276" s="262">
        <v>0</v>
      </c>
      <c r="Q276" s="262">
        <f>ROUND(E276*P276,2)</f>
        <v>0</v>
      </c>
      <c r="R276" s="262"/>
      <c r="S276" s="262" t="s">
        <v>189</v>
      </c>
      <c r="T276" s="263" t="s">
        <v>168</v>
      </c>
      <c r="U276" s="224">
        <v>0</v>
      </c>
      <c r="V276" s="224">
        <f>ROUND(E276*U276,2)</f>
        <v>0</v>
      </c>
      <c r="W276" s="224"/>
      <c r="X276" s="224" t="s">
        <v>190</v>
      </c>
      <c r="Y276" s="215"/>
      <c r="Z276" s="215"/>
      <c r="AA276" s="215"/>
      <c r="AB276" s="215"/>
      <c r="AC276" s="215"/>
      <c r="AD276" s="215"/>
      <c r="AE276" s="215"/>
      <c r="AF276" s="215"/>
      <c r="AG276" s="215" t="s">
        <v>449</v>
      </c>
      <c r="AH276" s="215"/>
      <c r="AI276" s="215"/>
      <c r="AJ276" s="215"/>
      <c r="AK276" s="215"/>
      <c r="AL276" s="215"/>
      <c r="AM276" s="215"/>
      <c r="AN276" s="215"/>
      <c r="AO276" s="215"/>
      <c r="AP276" s="215"/>
      <c r="AQ276" s="215"/>
      <c r="AR276" s="215"/>
      <c r="AS276" s="215"/>
      <c r="AT276" s="215"/>
      <c r="AU276" s="215"/>
      <c r="AV276" s="215"/>
      <c r="AW276" s="215"/>
      <c r="AX276" s="215"/>
      <c r="AY276" s="215"/>
      <c r="AZ276" s="215"/>
      <c r="BA276" s="215"/>
      <c r="BB276" s="215"/>
      <c r="BC276" s="215"/>
      <c r="BD276" s="215"/>
      <c r="BE276" s="215"/>
      <c r="BF276" s="215"/>
      <c r="BG276" s="215"/>
      <c r="BH276" s="215"/>
    </row>
    <row r="277" spans="1:60" outlineLevel="1" x14ac:dyDescent="0.2">
      <c r="A277" s="257">
        <v>108</v>
      </c>
      <c r="B277" s="258" t="s">
        <v>550</v>
      </c>
      <c r="C277" s="264" t="s">
        <v>551</v>
      </c>
      <c r="D277" s="259" t="s">
        <v>246</v>
      </c>
      <c r="E277" s="260">
        <v>2</v>
      </c>
      <c r="F277" s="261"/>
      <c r="G277" s="262">
        <f>ROUND(E277*F277,2)</f>
        <v>0</v>
      </c>
      <c r="H277" s="261"/>
      <c r="I277" s="262">
        <f>ROUND(E277*H277,2)</f>
        <v>0</v>
      </c>
      <c r="J277" s="261"/>
      <c r="K277" s="262">
        <f>ROUND(E277*J277,2)</f>
        <v>0</v>
      </c>
      <c r="L277" s="262">
        <v>21</v>
      </c>
      <c r="M277" s="262">
        <f>G277*(1+L277/100)</f>
        <v>0</v>
      </c>
      <c r="N277" s="262">
        <v>1.55E-2</v>
      </c>
      <c r="O277" s="262">
        <f>ROUND(E277*N277,2)</f>
        <v>0.03</v>
      </c>
      <c r="P277" s="262">
        <v>0</v>
      </c>
      <c r="Q277" s="262">
        <f>ROUND(E277*P277,2)</f>
        <v>0</v>
      </c>
      <c r="R277" s="262"/>
      <c r="S277" s="262" t="s">
        <v>189</v>
      </c>
      <c r="T277" s="263" t="s">
        <v>168</v>
      </c>
      <c r="U277" s="224">
        <v>0</v>
      </c>
      <c r="V277" s="224">
        <f>ROUND(E277*U277,2)</f>
        <v>0</v>
      </c>
      <c r="W277" s="224"/>
      <c r="X277" s="224" t="s">
        <v>306</v>
      </c>
      <c r="Y277" s="215"/>
      <c r="Z277" s="215"/>
      <c r="AA277" s="215"/>
      <c r="AB277" s="215"/>
      <c r="AC277" s="215"/>
      <c r="AD277" s="215"/>
      <c r="AE277" s="215"/>
      <c r="AF277" s="215"/>
      <c r="AG277" s="215" t="s">
        <v>307</v>
      </c>
      <c r="AH277" s="215"/>
      <c r="AI277" s="215"/>
      <c r="AJ277" s="215"/>
      <c r="AK277" s="215"/>
      <c r="AL277" s="215"/>
      <c r="AM277" s="215"/>
      <c r="AN277" s="215"/>
      <c r="AO277" s="215"/>
      <c r="AP277" s="215"/>
      <c r="AQ277" s="215"/>
      <c r="AR277" s="215"/>
      <c r="AS277" s="215"/>
      <c r="AT277" s="215"/>
      <c r="AU277" s="215"/>
      <c r="AV277" s="215"/>
      <c r="AW277" s="215"/>
      <c r="AX277" s="215"/>
      <c r="AY277" s="215"/>
      <c r="AZ277" s="215"/>
      <c r="BA277" s="215"/>
      <c r="BB277" s="215"/>
      <c r="BC277" s="215"/>
      <c r="BD277" s="215"/>
      <c r="BE277" s="215"/>
      <c r="BF277" s="215"/>
      <c r="BG277" s="215"/>
      <c r="BH277" s="215"/>
    </row>
    <row r="278" spans="1:60" outlineLevel="1" x14ac:dyDescent="0.2">
      <c r="A278" s="237">
        <v>109</v>
      </c>
      <c r="B278" s="238" t="s">
        <v>552</v>
      </c>
      <c r="C278" s="249" t="s">
        <v>553</v>
      </c>
      <c r="D278" s="239" t="s">
        <v>246</v>
      </c>
      <c r="E278" s="240">
        <v>1</v>
      </c>
      <c r="F278" s="241"/>
      <c r="G278" s="242">
        <f>ROUND(E278*F278,2)</f>
        <v>0</v>
      </c>
      <c r="H278" s="241"/>
      <c r="I278" s="242">
        <f>ROUND(E278*H278,2)</f>
        <v>0</v>
      </c>
      <c r="J278" s="241"/>
      <c r="K278" s="242">
        <f>ROUND(E278*J278,2)</f>
        <v>0</v>
      </c>
      <c r="L278" s="242">
        <v>21</v>
      </c>
      <c r="M278" s="242">
        <f>G278*(1+L278/100)</f>
        <v>0</v>
      </c>
      <c r="N278" s="242">
        <v>1.55E-2</v>
      </c>
      <c r="O278" s="242">
        <f>ROUND(E278*N278,2)</f>
        <v>0.02</v>
      </c>
      <c r="P278" s="242">
        <v>0</v>
      </c>
      <c r="Q278" s="242">
        <f>ROUND(E278*P278,2)</f>
        <v>0</v>
      </c>
      <c r="R278" s="242"/>
      <c r="S278" s="242" t="s">
        <v>189</v>
      </c>
      <c r="T278" s="243" t="s">
        <v>168</v>
      </c>
      <c r="U278" s="224">
        <v>0</v>
      </c>
      <c r="V278" s="224">
        <f>ROUND(E278*U278,2)</f>
        <v>0</v>
      </c>
      <c r="W278" s="224"/>
      <c r="X278" s="224" t="s">
        <v>306</v>
      </c>
      <c r="Y278" s="215"/>
      <c r="Z278" s="215"/>
      <c r="AA278" s="215"/>
      <c r="AB278" s="215"/>
      <c r="AC278" s="215"/>
      <c r="AD278" s="215"/>
      <c r="AE278" s="215"/>
      <c r="AF278" s="215"/>
      <c r="AG278" s="215" t="s">
        <v>307</v>
      </c>
      <c r="AH278" s="215"/>
      <c r="AI278" s="215"/>
      <c r="AJ278" s="215"/>
      <c r="AK278" s="215"/>
      <c r="AL278" s="215"/>
      <c r="AM278" s="215"/>
      <c r="AN278" s="215"/>
      <c r="AO278" s="215"/>
      <c r="AP278" s="215"/>
      <c r="AQ278" s="215"/>
      <c r="AR278" s="215"/>
      <c r="AS278" s="215"/>
      <c r="AT278" s="215"/>
      <c r="AU278" s="215"/>
      <c r="AV278" s="215"/>
      <c r="AW278" s="215"/>
      <c r="AX278" s="215"/>
      <c r="AY278" s="215"/>
      <c r="AZ278" s="215"/>
      <c r="BA278" s="215"/>
      <c r="BB278" s="215"/>
      <c r="BC278" s="215"/>
      <c r="BD278" s="215"/>
      <c r="BE278" s="215"/>
      <c r="BF278" s="215"/>
      <c r="BG278" s="215"/>
      <c r="BH278" s="215"/>
    </row>
    <row r="279" spans="1:60" outlineLevel="1" x14ac:dyDescent="0.2">
      <c r="A279" s="222"/>
      <c r="B279" s="223"/>
      <c r="C279" s="250" t="s">
        <v>554</v>
      </c>
      <c r="D279" s="245"/>
      <c r="E279" s="245"/>
      <c r="F279" s="245"/>
      <c r="G279" s="245"/>
      <c r="H279" s="224"/>
      <c r="I279" s="224"/>
      <c r="J279" s="224"/>
      <c r="K279" s="224"/>
      <c r="L279" s="224"/>
      <c r="M279" s="224"/>
      <c r="N279" s="224"/>
      <c r="O279" s="224"/>
      <c r="P279" s="224"/>
      <c r="Q279" s="224"/>
      <c r="R279" s="224"/>
      <c r="S279" s="224"/>
      <c r="T279" s="224"/>
      <c r="U279" s="224"/>
      <c r="V279" s="224"/>
      <c r="W279" s="224"/>
      <c r="X279" s="224"/>
      <c r="Y279" s="215"/>
      <c r="Z279" s="215"/>
      <c r="AA279" s="215"/>
      <c r="AB279" s="215"/>
      <c r="AC279" s="215"/>
      <c r="AD279" s="215"/>
      <c r="AE279" s="215"/>
      <c r="AF279" s="215"/>
      <c r="AG279" s="215" t="s">
        <v>172</v>
      </c>
      <c r="AH279" s="215"/>
      <c r="AI279" s="215"/>
      <c r="AJ279" s="215"/>
      <c r="AK279" s="215"/>
      <c r="AL279" s="215"/>
      <c r="AM279" s="215"/>
      <c r="AN279" s="215"/>
      <c r="AO279" s="215"/>
      <c r="AP279" s="215"/>
      <c r="AQ279" s="215"/>
      <c r="AR279" s="215"/>
      <c r="AS279" s="215"/>
      <c r="AT279" s="215"/>
      <c r="AU279" s="215"/>
      <c r="AV279" s="215"/>
      <c r="AW279" s="215"/>
      <c r="AX279" s="215"/>
      <c r="AY279" s="215"/>
      <c r="AZ279" s="215"/>
      <c r="BA279" s="215"/>
      <c r="BB279" s="215"/>
      <c r="BC279" s="215"/>
      <c r="BD279" s="215"/>
      <c r="BE279" s="215"/>
      <c r="BF279" s="215"/>
      <c r="BG279" s="215"/>
      <c r="BH279" s="215"/>
    </row>
    <row r="280" spans="1:60" outlineLevel="1" x14ac:dyDescent="0.2">
      <c r="A280" s="257">
        <v>110</v>
      </c>
      <c r="B280" s="258" t="s">
        <v>555</v>
      </c>
      <c r="C280" s="264" t="s">
        <v>556</v>
      </c>
      <c r="D280" s="259" t="s">
        <v>0</v>
      </c>
      <c r="E280" s="260">
        <v>492.81</v>
      </c>
      <c r="F280" s="261"/>
      <c r="G280" s="262">
        <f>ROUND(E280*F280,2)</f>
        <v>0</v>
      </c>
      <c r="H280" s="261"/>
      <c r="I280" s="262">
        <f>ROUND(E280*H280,2)</f>
        <v>0</v>
      </c>
      <c r="J280" s="261"/>
      <c r="K280" s="262">
        <f>ROUND(E280*J280,2)</f>
        <v>0</v>
      </c>
      <c r="L280" s="262">
        <v>21</v>
      </c>
      <c r="M280" s="262">
        <f>G280*(1+L280/100)</f>
        <v>0</v>
      </c>
      <c r="N280" s="262">
        <v>0</v>
      </c>
      <c r="O280" s="262">
        <f>ROUND(E280*N280,2)</f>
        <v>0</v>
      </c>
      <c r="P280" s="262">
        <v>0</v>
      </c>
      <c r="Q280" s="262">
        <f>ROUND(E280*P280,2)</f>
        <v>0</v>
      </c>
      <c r="R280" s="262"/>
      <c r="S280" s="262" t="s">
        <v>167</v>
      </c>
      <c r="T280" s="263" t="s">
        <v>168</v>
      </c>
      <c r="U280" s="224">
        <v>0</v>
      </c>
      <c r="V280" s="224">
        <f>ROUND(E280*U280,2)</f>
        <v>0</v>
      </c>
      <c r="W280" s="224"/>
      <c r="X280" s="224" t="s">
        <v>190</v>
      </c>
      <c r="Y280" s="215"/>
      <c r="Z280" s="215"/>
      <c r="AA280" s="215"/>
      <c r="AB280" s="215"/>
      <c r="AC280" s="215"/>
      <c r="AD280" s="215"/>
      <c r="AE280" s="215"/>
      <c r="AF280" s="215"/>
      <c r="AG280" s="215" t="s">
        <v>449</v>
      </c>
      <c r="AH280" s="215"/>
      <c r="AI280" s="215"/>
      <c r="AJ280" s="215"/>
      <c r="AK280" s="215"/>
      <c r="AL280" s="215"/>
      <c r="AM280" s="215"/>
      <c r="AN280" s="215"/>
      <c r="AO280" s="215"/>
      <c r="AP280" s="215"/>
      <c r="AQ280" s="215"/>
      <c r="AR280" s="215"/>
      <c r="AS280" s="215"/>
      <c r="AT280" s="215"/>
      <c r="AU280" s="215"/>
      <c r="AV280" s="215"/>
      <c r="AW280" s="215"/>
      <c r="AX280" s="215"/>
      <c r="AY280" s="215"/>
      <c r="AZ280" s="215"/>
      <c r="BA280" s="215"/>
      <c r="BB280" s="215"/>
      <c r="BC280" s="215"/>
      <c r="BD280" s="215"/>
      <c r="BE280" s="215"/>
      <c r="BF280" s="215"/>
      <c r="BG280" s="215"/>
      <c r="BH280" s="215"/>
    </row>
    <row r="281" spans="1:60" x14ac:dyDescent="0.2">
      <c r="A281" s="231" t="s">
        <v>162</v>
      </c>
      <c r="B281" s="232" t="s">
        <v>118</v>
      </c>
      <c r="C281" s="248" t="s">
        <v>119</v>
      </c>
      <c r="D281" s="233"/>
      <c r="E281" s="234"/>
      <c r="F281" s="235"/>
      <c r="G281" s="235">
        <f>SUMIF(AG282:AG315,"&lt;&gt;NOR",G282:G315)</f>
        <v>0</v>
      </c>
      <c r="H281" s="235"/>
      <c r="I281" s="235">
        <f>SUM(I282:I315)</f>
        <v>0</v>
      </c>
      <c r="J281" s="235"/>
      <c r="K281" s="235">
        <f>SUM(K282:K315)</f>
        <v>0</v>
      </c>
      <c r="L281" s="235"/>
      <c r="M281" s="235">
        <f>SUM(M282:M315)</f>
        <v>0</v>
      </c>
      <c r="N281" s="235"/>
      <c r="O281" s="235">
        <f>SUM(O282:O315)</f>
        <v>2</v>
      </c>
      <c r="P281" s="235"/>
      <c r="Q281" s="235">
        <f>SUM(Q282:Q315)</f>
        <v>0</v>
      </c>
      <c r="R281" s="235"/>
      <c r="S281" s="235"/>
      <c r="T281" s="236"/>
      <c r="U281" s="230"/>
      <c r="V281" s="230">
        <f>SUM(V282:V315)</f>
        <v>98.14</v>
      </c>
      <c r="W281" s="230"/>
      <c r="X281" s="230"/>
      <c r="AG281" t="s">
        <v>163</v>
      </c>
    </row>
    <row r="282" spans="1:60" outlineLevel="1" x14ac:dyDescent="0.2">
      <c r="A282" s="237">
        <v>111</v>
      </c>
      <c r="B282" s="238" t="s">
        <v>557</v>
      </c>
      <c r="C282" s="249" t="s">
        <v>558</v>
      </c>
      <c r="D282" s="239" t="s">
        <v>326</v>
      </c>
      <c r="E282" s="240">
        <v>29.17</v>
      </c>
      <c r="F282" s="241"/>
      <c r="G282" s="242">
        <f>ROUND(E282*F282,2)</f>
        <v>0</v>
      </c>
      <c r="H282" s="241"/>
      <c r="I282" s="242">
        <f>ROUND(E282*H282,2)</f>
        <v>0</v>
      </c>
      <c r="J282" s="241"/>
      <c r="K282" s="242">
        <f>ROUND(E282*J282,2)</f>
        <v>0</v>
      </c>
      <c r="L282" s="242">
        <v>21</v>
      </c>
      <c r="M282" s="242">
        <f>G282*(1+L282/100)</f>
        <v>0</v>
      </c>
      <c r="N282" s="242">
        <v>5.1799999999999997E-3</v>
      </c>
      <c r="O282" s="242">
        <f>ROUND(E282*N282,2)</f>
        <v>0.15</v>
      </c>
      <c r="P282" s="242">
        <v>0</v>
      </c>
      <c r="Q282" s="242">
        <f>ROUND(E282*P282,2)</f>
        <v>0</v>
      </c>
      <c r="R282" s="242"/>
      <c r="S282" s="242" t="s">
        <v>167</v>
      </c>
      <c r="T282" s="243" t="s">
        <v>168</v>
      </c>
      <c r="U282" s="224">
        <v>0.29399999999999998</v>
      </c>
      <c r="V282" s="224">
        <f>ROUND(E282*U282,2)</f>
        <v>8.58</v>
      </c>
      <c r="W282" s="224"/>
      <c r="X282" s="224" t="s">
        <v>190</v>
      </c>
      <c r="Y282" s="215"/>
      <c r="Z282" s="215"/>
      <c r="AA282" s="215"/>
      <c r="AB282" s="215"/>
      <c r="AC282" s="215"/>
      <c r="AD282" s="215"/>
      <c r="AE282" s="215"/>
      <c r="AF282" s="215"/>
      <c r="AG282" s="215" t="s">
        <v>449</v>
      </c>
      <c r="AH282" s="215"/>
      <c r="AI282" s="215"/>
      <c r="AJ282" s="215"/>
      <c r="AK282" s="215"/>
      <c r="AL282" s="215"/>
      <c r="AM282" s="215"/>
      <c r="AN282" s="215"/>
      <c r="AO282" s="215"/>
      <c r="AP282" s="215"/>
      <c r="AQ282" s="215"/>
      <c r="AR282" s="215"/>
      <c r="AS282" s="215"/>
      <c r="AT282" s="215"/>
      <c r="AU282" s="215"/>
      <c r="AV282" s="215"/>
      <c r="AW282" s="215"/>
      <c r="AX282" s="215"/>
      <c r="AY282" s="215"/>
      <c r="AZ282" s="215"/>
      <c r="BA282" s="215"/>
      <c r="BB282" s="215"/>
      <c r="BC282" s="215"/>
      <c r="BD282" s="215"/>
      <c r="BE282" s="215"/>
      <c r="BF282" s="215"/>
      <c r="BG282" s="215"/>
      <c r="BH282" s="215"/>
    </row>
    <row r="283" spans="1:60" outlineLevel="1" x14ac:dyDescent="0.2">
      <c r="A283" s="222"/>
      <c r="B283" s="223"/>
      <c r="C283" s="253" t="s">
        <v>559</v>
      </c>
      <c r="D283" s="228"/>
      <c r="E283" s="229">
        <v>29.17</v>
      </c>
      <c r="F283" s="224"/>
      <c r="G283" s="224"/>
      <c r="H283" s="224"/>
      <c r="I283" s="224"/>
      <c r="J283" s="224"/>
      <c r="K283" s="224"/>
      <c r="L283" s="224"/>
      <c r="M283" s="224"/>
      <c r="N283" s="224"/>
      <c r="O283" s="224"/>
      <c r="P283" s="224"/>
      <c r="Q283" s="224"/>
      <c r="R283" s="224"/>
      <c r="S283" s="224"/>
      <c r="T283" s="224"/>
      <c r="U283" s="224"/>
      <c r="V283" s="224"/>
      <c r="W283" s="224"/>
      <c r="X283" s="224"/>
      <c r="Y283" s="215"/>
      <c r="Z283" s="215"/>
      <c r="AA283" s="215"/>
      <c r="AB283" s="215"/>
      <c r="AC283" s="215"/>
      <c r="AD283" s="215"/>
      <c r="AE283" s="215"/>
      <c r="AF283" s="215"/>
      <c r="AG283" s="215" t="s">
        <v>176</v>
      </c>
      <c r="AH283" s="215">
        <v>0</v>
      </c>
      <c r="AI283" s="215"/>
      <c r="AJ283" s="215"/>
      <c r="AK283" s="215"/>
      <c r="AL283" s="215"/>
      <c r="AM283" s="215"/>
      <c r="AN283" s="215"/>
      <c r="AO283" s="215"/>
      <c r="AP283" s="215"/>
      <c r="AQ283" s="215"/>
      <c r="AR283" s="215"/>
      <c r="AS283" s="215"/>
      <c r="AT283" s="215"/>
      <c r="AU283" s="215"/>
      <c r="AV283" s="215"/>
      <c r="AW283" s="215"/>
      <c r="AX283" s="215"/>
      <c r="AY283" s="215"/>
      <c r="AZ283" s="215"/>
      <c r="BA283" s="215"/>
      <c r="BB283" s="215"/>
      <c r="BC283" s="215"/>
      <c r="BD283" s="215"/>
      <c r="BE283" s="215"/>
      <c r="BF283" s="215"/>
      <c r="BG283" s="215"/>
      <c r="BH283" s="215"/>
    </row>
    <row r="284" spans="1:60" outlineLevel="1" x14ac:dyDescent="0.2">
      <c r="A284" s="237">
        <v>112</v>
      </c>
      <c r="B284" s="238" t="s">
        <v>560</v>
      </c>
      <c r="C284" s="249" t="s">
        <v>561</v>
      </c>
      <c r="D284" s="239" t="s">
        <v>326</v>
      </c>
      <c r="E284" s="240">
        <v>29.17</v>
      </c>
      <c r="F284" s="241"/>
      <c r="G284" s="242">
        <f>ROUND(E284*F284,2)</f>
        <v>0</v>
      </c>
      <c r="H284" s="241"/>
      <c r="I284" s="242">
        <f>ROUND(E284*H284,2)</f>
        <v>0</v>
      </c>
      <c r="J284" s="241"/>
      <c r="K284" s="242">
        <f>ROUND(E284*J284,2)</f>
        <v>0</v>
      </c>
      <c r="L284" s="242">
        <v>21</v>
      </c>
      <c r="M284" s="242">
        <f>G284*(1+L284/100)</f>
        <v>0</v>
      </c>
      <c r="N284" s="242">
        <v>0</v>
      </c>
      <c r="O284" s="242">
        <f>ROUND(E284*N284,2)</f>
        <v>0</v>
      </c>
      <c r="P284" s="242">
        <v>0</v>
      </c>
      <c r="Q284" s="242">
        <f>ROUND(E284*P284,2)</f>
        <v>0</v>
      </c>
      <c r="R284" s="242"/>
      <c r="S284" s="242" t="s">
        <v>167</v>
      </c>
      <c r="T284" s="243" t="s">
        <v>168</v>
      </c>
      <c r="U284" s="224">
        <v>0.154</v>
      </c>
      <c r="V284" s="224">
        <f>ROUND(E284*U284,2)</f>
        <v>4.49</v>
      </c>
      <c r="W284" s="224"/>
      <c r="X284" s="224" t="s">
        <v>190</v>
      </c>
      <c r="Y284" s="215"/>
      <c r="Z284" s="215"/>
      <c r="AA284" s="215"/>
      <c r="AB284" s="215"/>
      <c r="AC284" s="215"/>
      <c r="AD284" s="215"/>
      <c r="AE284" s="215"/>
      <c r="AF284" s="215"/>
      <c r="AG284" s="215" t="s">
        <v>449</v>
      </c>
      <c r="AH284" s="215"/>
      <c r="AI284" s="215"/>
      <c r="AJ284" s="215"/>
      <c r="AK284" s="215"/>
      <c r="AL284" s="215"/>
      <c r="AM284" s="215"/>
      <c r="AN284" s="215"/>
      <c r="AO284" s="215"/>
      <c r="AP284" s="215"/>
      <c r="AQ284" s="215"/>
      <c r="AR284" s="215"/>
      <c r="AS284" s="215"/>
      <c r="AT284" s="215"/>
      <c r="AU284" s="215"/>
      <c r="AV284" s="215"/>
      <c r="AW284" s="215"/>
      <c r="AX284" s="215"/>
      <c r="AY284" s="215"/>
      <c r="AZ284" s="215"/>
      <c r="BA284" s="215"/>
      <c r="BB284" s="215"/>
      <c r="BC284" s="215"/>
      <c r="BD284" s="215"/>
      <c r="BE284" s="215"/>
      <c r="BF284" s="215"/>
      <c r="BG284" s="215"/>
      <c r="BH284" s="215"/>
    </row>
    <row r="285" spans="1:60" outlineLevel="1" x14ac:dyDescent="0.2">
      <c r="A285" s="222"/>
      <c r="B285" s="223"/>
      <c r="C285" s="253" t="s">
        <v>559</v>
      </c>
      <c r="D285" s="228"/>
      <c r="E285" s="229">
        <v>29.17</v>
      </c>
      <c r="F285" s="224"/>
      <c r="G285" s="224"/>
      <c r="H285" s="224"/>
      <c r="I285" s="224"/>
      <c r="J285" s="224"/>
      <c r="K285" s="224"/>
      <c r="L285" s="224"/>
      <c r="M285" s="224"/>
      <c r="N285" s="224"/>
      <c r="O285" s="224"/>
      <c r="P285" s="224"/>
      <c r="Q285" s="224"/>
      <c r="R285" s="224"/>
      <c r="S285" s="224"/>
      <c r="T285" s="224"/>
      <c r="U285" s="224"/>
      <c r="V285" s="224"/>
      <c r="W285" s="224"/>
      <c r="X285" s="224"/>
      <c r="Y285" s="215"/>
      <c r="Z285" s="215"/>
      <c r="AA285" s="215"/>
      <c r="AB285" s="215"/>
      <c r="AC285" s="215"/>
      <c r="AD285" s="215"/>
      <c r="AE285" s="215"/>
      <c r="AF285" s="215"/>
      <c r="AG285" s="215" t="s">
        <v>176</v>
      </c>
      <c r="AH285" s="215">
        <v>0</v>
      </c>
      <c r="AI285" s="215"/>
      <c r="AJ285" s="215"/>
      <c r="AK285" s="215"/>
      <c r="AL285" s="215"/>
      <c r="AM285" s="215"/>
      <c r="AN285" s="215"/>
      <c r="AO285" s="215"/>
      <c r="AP285" s="215"/>
      <c r="AQ285" s="215"/>
      <c r="AR285" s="215"/>
      <c r="AS285" s="215"/>
      <c r="AT285" s="215"/>
      <c r="AU285" s="215"/>
      <c r="AV285" s="215"/>
      <c r="AW285" s="215"/>
      <c r="AX285" s="215"/>
      <c r="AY285" s="215"/>
      <c r="AZ285" s="215"/>
      <c r="BA285" s="215"/>
      <c r="BB285" s="215"/>
      <c r="BC285" s="215"/>
      <c r="BD285" s="215"/>
      <c r="BE285" s="215"/>
      <c r="BF285" s="215"/>
      <c r="BG285" s="215"/>
      <c r="BH285" s="215"/>
    </row>
    <row r="286" spans="1:60" outlineLevel="1" x14ac:dyDescent="0.2">
      <c r="A286" s="237">
        <v>113</v>
      </c>
      <c r="B286" s="238" t="s">
        <v>562</v>
      </c>
      <c r="C286" s="249" t="s">
        <v>563</v>
      </c>
      <c r="D286" s="239" t="s">
        <v>268</v>
      </c>
      <c r="E286" s="240">
        <v>42.12</v>
      </c>
      <c r="F286" s="241"/>
      <c r="G286" s="242">
        <f>ROUND(E286*F286,2)</f>
        <v>0</v>
      </c>
      <c r="H286" s="241"/>
      <c r="I286" s="242">
        <f>ROUND(E286*H286,2)</f>
        <v>0</v>
      </c>
      <c r="J286" s="241"/>
      <c r="K286" s="242">
        <f>ROUND(E286*J286,2)</f>
        <v>0</v>
      </c>
      <c r="L286" s="242">
        <v>21</v>
      </c>
      <c r="M286" s="242">
        <f>G286*(1+L286/100)</f>
        <v>0</v>
      </c>
      <c r="N286" s="242">
        <v>4.7499999999999999E-3</v>
      </c>
      <c r="O286" s="242">
        <f>ROUND(E286*N286,2)</f>
        <v>0.2</v>
      </c>
      <c r="P286" s="242">
        <v>0</v>
      </c>
      <c r="Q286" s="242">
        <f>ROUND(E286*P286,2)</f>
        <v>0</v>
      </c>
      <c r="R286" s="242"/>
      <c r="S286" s="242" t="s">
        <v>167</v>
      </c>
      <c r="T286" s="243" t="s">
        <v>168</v>
      </c>
      <c r="U286" s="224">
        <v>0.97799999999999998</v>
      </c>
      <c r="V286" s="224">
        <f>ROUND(E286*U286,2)</f>
        <v>41.19</v>
      </c>
      <c r="W286" s="224"/>
      <c r="X286" s="224" t="s">
        <v>190</v>
      </c>
      <c r="Y286" s="215"/>
      <c r="Z286" s="215"/>
      <c r="AA286" s="215"/>
      <c r="AB286" s="215"/>
      <c r="AC286" s="215"/>
      <c r="AD286" s="215"/>
      <c r="AE286" s="215"/>
      <c r="AF286" s="215"/>
      <c r="AG286" s="215" t="s">
        <v>449</v>
      </c>
      <c r="AH286" s="215"/>
      <c r="AI286" s="215"/>
      <c r="AJ286" s="215"/>
      <c r="AK286" s="215"/>
      <c r="AL286" s="215"/>
      <c r="AM286" s="215"/>
      <c r="AN286" s="215"/>
      <c r="AO286" s="215"/>
      <c r="AP286" s="215"/>
      <c r="AQ286" s="215"/>
      <c r="AR286" s="215"/>
      <c r="AS286" s="215"/>
      <c r="AT286" s="215"/>
      <c r="AU286" s="215"/>
      <c r="AV286" s="215"/>
      <c r="AW286" s="215"/>
      <c r="AX286" s="215"/>
      <c r="AY286" s="215"/>
      <c r="AZ286" s="215"/>
      <c r="BA286" s="215"/>
      <c r="BB286" s="215"/>
      <c r="BC286" s="215"/>
      <c r="BD286" s="215"/>
      <c r="BE286" s="215"/>
      <c r="BF286" s="215"/>
      <c r="BG286" s="215"/>
      <c r="BH286" s="215"/>
    </row>
    <row r="287" spans="1:60" outlineLevel="1" x14ac:dyDescent="0.2">
      <c r="A287" s="222"/>
      <c r="B287" s="223"/>
      <c r="C287" s="253" t="s">
        <v>461</v>
      </c>
      <c r="D287" s="228"/>
      <c r="E287" s="229">
        <v>42.12</v>
      </c>
      <c r="F287" s="224"/>
      <c r="G287" s="224"/>
      <c r="H287" s="224"/>
      <c r="I287" s="224"/>
      <c r="J287" s="224"/>
      <c r="K287" s="224"/>
      <c r="L287" s="224"/>
      <c r="M287" s="224"/>
      <c r="N287" s="224"/>
      <c r="O287" s="224"/>
      <c r="P287" s="224"/>
      <c r="Q287" s="224"/>
      <c r="R287" s="224"/>
      <c r="S287" s="224"/>
      <c r="T287" s="224"/>
      <c r="U287" s="224"/>
      <c r="V287" s="224"/>
      <c r="W287" s="224"/>
      <c r="X287" s="224"/>
      <c r="Y287" s="215"/>
      <c r="Z287" s="215"/>
      <c r="AA287" s="215"/>
      <c r="AB287" s="215"/>
      <c r="AC287" s="215"/>
      <c r="AD287" s="215"/>
      <c r="AE287" s="215"/>
      <c r="AF287" s="215"/>
      <c r="AG287" s="215" t="s">
        <v>176</v>
      </c>
      <c r="AH287" s="215">
        <v>0</v>
      </c>
      <c r="AI287" s="215"/>
      <c r="AJ287" s="215"/>
      <c r="AK287" s="215"/>
      <c r="AL287" s="215"/>
      <c r="AM287" s="215"/>
      <c r="AN287" s="215"/>
      <c r="AO287" s="215"/>
      <c r="AP287" s="215"/>
      <c r="AQ287" s="215"/>
      <c r="AR287" s="215"/>
      <c r="AS287" s="215"/>
      <c r="AT287" s="215"/>
      <c r="AU287" s="215"/>
      <c r="AV287" s="215"/>
      <c r="AW287" s="215"/>
      <c r="AX287" s="215"/>
      <c r="AY287" s="215"/>
      <c r="AZ287" s="215"/>
      <c r="BA287" s="215"/>
      <c r="BB287" s="215"/>
      <c r="BC287" s="215"/>
      <c r="BD287" s="215"/>
      <c r="BE287" s="215"/>
      <c r="BF287" s="215"/>
      <c r="BG287" s="215"/>
      <c r="BH287" s="215"/>
    </row>
    <row r="288" spans="1:60" outlineLevel="1" x14ac:dyDescent="0.2">
      <c r="A288" s="237">
        <v>114</v>
      </c>
      <c r="B288" s="238" t="s">
        <v>564</v>
      </c>
      <c r="C288" s="249" t="s">
        <v>565</v>
      </c>
      <c r="D288" s="239" t="s">
        <v>268</v>
      </c>
      <c r="E288" s="240">
        <v>23.28</v>
      </c>
      <c r="F288" s="241"/>
      <c r="G288" s="242">
        <f>ROUND(E288*F288,2)</f>
        <v>0</v>
      </c>
      <c r="H288" s="241"/>
      <c r="I288" s="242">
        <f>ROUND(E288*H288,2)</f>
        <v>0</v>
      </c>
      <c r="J288" s="241"/>
      <c r="K288" s="242">
        <f>ROUND(E288*J288,2)</f>
        <v>0</v>
      </c>
      <c r="L288" s="242">
        <v>21</v>
      </c>
      <c r="M288" s="242">
        <f>G288*(1+L288/100)</f>
        <v>0</v>
      </c>
      <c r="N288" s="242">
        <v>6.9300000000000004E-3</v>
      </c>
      <c r="O288" s="242">
        <f>ROUND(E288*N288,2)</f>
        <v>0.16</v>
      </c>
      <c r="P288" s="242">
        <v>0</v>
      </c>
      <c r="Q288" s="242">
        <f>ROUND(E288*P288,2)</f>
        <v>0</v>
      </c>
      <c r="R288" s="242"/>
      <c r="S288" s="242" t="s">
        <v>167</v>
      </c>
      <c r="T288" s="243" t="s">
        <v>168</v>
      </c>
      <c r="U288" s="224">
        <v>1.3466</v>
      </c>
      <c r="V288" s="224">
        <f>ROUND(E288*U288,2)</f>
        <v>31.35</v>
      </c>
      <c r="W288" s="224"/>
      <c r="X288" s="224" t="s">
        <v>190</v>
      </c>
      <c r="Y288" s="215"/>
      <c r="Z288" s="215"/>
      <c r="AA288" s="215"/>
      <c r="AB288" s="215"/>
      <c r="AC288" s="215"/>
      <c r="AD288" s="215"/>
      <c r="AE288" s="215"/>
      <c r="AF288" s="215"/>
      <c r="AG288" s="215" t="s">
        <v>449</v>
      </c>
      <c r="AH288" s="215"/>
      <c r="AI288" s="215"/>
      <c r="AJ288" s="215"/>
      <c r="AK288" s="215"/>
      <c r="AL288" s="215"/>
      <c r="AM288" s="215"/>
      <c r="AN288" s="215"/>
      <c r="AO288" s="215"/>
      <c r="AP288" s="215"/>
      <c r="AQ288" s="215"/>
      <c r="AR288" s="215"/>
      <c r="AS288" s="215"/>
      <c r="AT288" s="215"/>
      <c r="AU288" s="215"/>
      <c r="AV288" s="215"/>
      <c r="AW288" s="215"/>
      <c r="AX288" s="215"/>
      <c r="AY288" s="215"/>
      <c r="AZ288" s="215"/>
      <c r="BA288" s="215"/>
      <c r="BB288" s="215"/>
      <c r="BC288" s="215"/>
      <c r="BD288" s="215"/>
      <c r="BE288" s="215"/>
      <c r="BF288" s="215"/>
      <c r="BG288" s="215"/>
      <c r="BH288" s="215"/>
    </row>
    <row r="289" spans="1:60" outlineLevel="1" x14ac:dyDescent="0.2">
      <c r="A289" s="222"/>
      <c r="B289" s="223"/>
      <c r="C289" s="253" t="s">
        <v>278</v>
      </c>
      <c r="D289" s="228"/>
      <c r="E289" s="229">
        <v>23.28</v>
      </c>
      <c r="F289" s="224"/>
      <c r="G289" s="224"/>
      <c r="H289" s="224"/>
      <c r="I289" s="224"/>
      <c r="J289" s="224"/>
      <c r="K289" s="224"/>
      <c r="L289" s="224"/>
      <c r="M289" s="224"/>
      <c r="N289" s="224"/>
      <c r="O289" s="224"/>
      <c r="P289" s="224"/>
      <c r="Q289" s="224"/>
      <c r="R289" s="224"/>
      <c r="S289" s="224"/>
      <c r="T289" s="224"/>
      <c r="U289" s="224"/>
      <c r="V289" s="224"/>
      <c r="W289" s="224"/>
      <c r="X289" s="224"/>
      <c r="Y289" s="215"/>
      <c r="Z289" s="215"/>
      <c r="AA289" s="215"/>
      <c r="AB289" s="215"/>
      <c r="AC289" s="215"/>
      <c r="AD289" s="215"/>
      <c r="AE289" s="215"/>
      <c r="AF289" s="215"/>
      <c r="AG289" s="215" t="s">
        <v>176</v>
      </c>
      <c r="AH289" s="215">
        <v>0</v>
      </c>
      <c r="AI289" s="215"/>
      <c r="AJ289" s="215"/>
      <c r="AK289" s="215"/>
      <c r="AL289" s="215"/>
      <c r="AM289" s="215"/>
      <c r="AN289" s="215"/>
      <c r="AO289" s="215"/>
      <c r="AP289" s="215"/>
      <c r="AQ289" s="215"/>
      <c r="AR289" s="215"/>
      <c r="AS289" s="215"/>
      <c r="AT289" s="215"/>
      <c r="AU289" s="215"/>
      <c r="AV289" s="215"/>
      <c r="AW289" s="215"/>
      <c r="AX289" s="215"/>
      <c r="AY289" s="215"/>
      <c r="AZ289" s="215"/>
      <c r="BA289" s="215"/>
      <c r="BB289" s="215"/>
      <c r="BC289" s="215"/>
      <c r="BD289" s="215"/>
      <c r="BE289" s="215"/>
      <c r="BF289" s="215"/>
      <c r="BG289" s="215"/>
      <c r="BH289" s="215"/>
    </row>
    <row r="290" spans="1:60" outlineLevel="1" x14ac:dyDescent="0.2">
      <c r="A290" s="237">
        <v>115</v>
      </c>
      <c r="B290" s="238" t="s">
        <v>566</v>
      </c>
      <c r="C290" s="249" t="s">
        <v>567</v>
      </c>
      <c r="D290" s="239" t="s">
        <v>326</v>
      </c>
      <c r="E290" s="240">
        <v>94.88</v>
      </c>
      <c r="F290" s="241"/>
      <c r="G290" s="242">
        <f>ROUND(E290*F290,2)</f>
        <v>0</v>
      </c>
      <c r="H290" s="241"/>
      <c r="I290" s="242">
        <f>ROUND(E290*H290,2)</f>
        <v>0</v>
      </c>
      <c r="J290" s="241"/>
      <c r="K290" s="242">
        <f>ROUND(E290*J290,2)</f>
        <v>0</v>
      </c>
      <c r="L290" s="242">
        <v>21</v>
      </c>
      <c r="M290" s="242">
        <f>G290*(1+L290/100)</f>
        <v>0</v>
      </c>
      <c r="N290" s="242">
        <v>4.0000000000000003E-5</v>
      </c>
      <c r="O290" s="242">
        <f>ROUND(E290*N290,2)</f>
        <v>0</v>
      </c>
      <c r="P290" s="242">
        <v>0</v>
      </c>
      <c r="Q290" s="242">
        <f>ROUND(E290*P290,2)</f>
        <v>0</v>
      </c>
      <c r="R290" s="242"/>
      <c r="S290" s="242" t="s">
        <v>167</v>
      </c>
      <c r="T290" s="243" t="s">
        <v>168</v>
      </c>
      <c r="U290" s="224">
        <v>7.0000000000000007E-2</v>
      </c>
      <c r="V290" s="224">
        <f>ROUND(E290*U290,2)</f>
        <v>6.64</v>
      </c>
      <c r="W290" s="224"/>
      <c r="X290" s="224" t="s">
        <v>190</v>
      </c>
      <c r="Y290" s="215"/>
      <c r="Z290" s="215"/>
      <c r="AA290" s="215"/>
      <c r="AB290" s="215"/>
      <c r="AC290" s="215"/>
      <c r="AD290" s="215"/>
      <c r="AE290" s="215"/>
      <c r="AF290" s="215"/>
      <c r="AG290" s="215" t="s">
        <v>449</v>
      </c>
      <c r="AH290" s="215"/>
      <c r="AI290" s="215"/>
      <c r="AJ290" s="215"/>
      <c r="AK290" s="215"/>
      <c r="AL290" s="215"/>
      <c r="AM290" s="215"/>
      <c r="AN290" s="215"/>
      <c r="AO290" s="215"/>
      <c r="AP290" s="215"/>
      <c r="AQ290" s="215"/>
      <c r="AR290" s="215"/>
      <c r="AS290" s="215"/>
      <c r="AT290" s="215"/>
      <c r="AU290" s="215"/>
      <c r="AV290" s="215"/>
      <c r="AW290" s="215"/>
      <c r="AX290" s="215"/>
      <c r="AY290" s="215"/>
      <c r="AZ290" s="215"/>
      <c r="BA290" s="215"/>
      <c r="BB290" s="215"/>
      <c r="BC290" s="215"/>
      <c r="BD290" s="215"/>
      <c r="BE290" s="215"/>
      <c r="BF290" s="215"/>
      <c r="BG290" s="215"/>
      <c r="BH290" s="215"/>
    </row>
    <row r="291" spans="1:60" outlineLevel="1" x14ac:dyDescent="0.2">
      <c r="A291" s="222"/>
      <c r="B291" s="223"/>
      <c r="C291" s="253" t="s">
        <v>568</v>
      </c>
      <c r="D291" s="228"/>
      <c r="E291" s="229">
        <v>65.709999999999994</v>
      </c>
      <c r="F291" s="224"/>
      <c r="G291" s="224"/>
      <c r="H291" s="224"/>
      <c r="I291" s="224"/>
      <c r="J291" s="224"/>
      <c r="K291" s="224"/>
      <c r="L291" s="224"/>
      <c r="M291" s="224"/>
      <c r="N291" s="224"/>
      <c r="O291" s="224"/>
      <c r="P291" s="224"/>
      <c r="Q291" s="224"/>
      <c r="R291" s="224"/>
      <c r="S291" s="224"/>
      <c r="T291" s="224"/>
      <c r="U291" s="224"/>
      <c r="V291" s="224"/>
      <c r="W291" s="224"/>
      <c r="X291" s="224"/>
      <c r="Y291" s="215"/>
      <c r="Z291" s="215"/>
      <c r="AA291" s="215"/>
      <c r="AB291" s="215"/>
      <c r="AC291" s="215"/>
      <c r="AD291" s="215"/>
      <c r="AE291" s="215"/>
      <c r="AF291" s="215"/>
      <c r="AG291" s="215" t="s">
        <v>176</v>
      </c>
      <c r="AH291" s="215">
        <v>0</v>
      </c>
      <c r="AI291" s="215"/>
      <c r="AJ291" s="215"/>
      <c r="AK291" s="215"/>
      <c r="AL291" s="215"/>
      <c r="AM291" s="215"/>
      <c r="AN291" s="215"/>
      <c r="AO291" s="215"/>
      <c r="AP291" s="215"/>
      <c r="AQ291" s="215"/>
      <c r="AR291" s="215"/>
      <c r="AS291" s="215"/>
      <c r="AT291" s="215"/>
      <c r="AU291" s="215"/>
      <c r="AV291" s="215"/>
      <c r="AW291" s="215"/>
      <c r="AX291" s="215"/>
      <c r="AY291" s="215"/>
      <c r="AZ291" s="215"/>
      <c r="BA291" s="215"/>
      <c r="BB291" s="215"/>
      <c r="BC291" s="215"/>
      <c r="BD291" s="215"/>
      <c r="BE291" s="215"/>
      <c r="BF291" s="215"/>
      <c r="BG291" s="215"/>
      <c r="BH291" s="215"/>
    </row>
    <row r="292" spans="1:60" outlineLevel="1" x14ac:dyDescent="0.2">
      <c r="A292" s="222"/>
      <c r="B292" s="223"/>
      <c r="C292" s="253" t="s">
        <v>559</v>
      </c>
      <c r="D292" s="228"/>
      <c r="E292" s="229">
        <v>29.17</v>
      </c>
      <c r="F292" s="224"/>
      <c r="G292" s="224"/>
      <c r="H292" s="224"/>
      <c r="I292" s="224"/>
      <c r="J292" s="224"/>
      <c r="K292" s="224"/>
      <c r="L292" s="224"/>
      <c r="M292" s="224"/>
      <c r="N292" s="224"/>
      <c r="O292" s="224"/>
      <c r="P292" s="224"/>
      <c r="Q292" s="224"/>
      <c r="R292" s="224"/>
      <c r="S292" s="224"/>
      <c r="T292" s="224"/>
      <c r="U292" s="224"/>
      <c r="V292" s="224"/>
      <c r="W292" s="224"/>
      <c r="X292" s="224"/>
      <c r="Y292" s="215"/>
      <c r="Z292" s="215"/>
      <c r="AA292" s="215"/>
      <c r="AB292" s="215"/>
      <c r="AC292" s="215"/>
      <c r="AD292" s="215"/>
      <c r="AE292" s="215"/>
      <c r="AF292" s="215"/>
      <c r="AG292" s="215" t="s">
        <v>176</v>
      </c>
      <c r="AH292" s="215">
        <v>0</v>
      </c>
      <c r="AI292" s="215"/>
      <c r="AJ292" s="215"/>
      <c r="AK292" s="215"/>
      <c r="AL292" s="215"/>
      <c r="AM292" s="215"/>
      <c r="AN292" s="215"/>
      <c r="AO292" s="215"/>
      <c r="AP292" s="215"/>
      <c r="AQ292" s="215"/>
      <c r="AR292" s="215"/>
      <c r="AS292" s="215"/>
      <c r="AT292" s="215"/>
      <c r="AU292" s="215"/>
      <c r="AV292" s="215"/>
      <c r="AW292" s="215"/>
      <c r="AX292" s="215"/>
      <c r="AY292" s="215"/>
      <c r="AZ292" s="215"/>
      <c r="BA292" s="215"/>
      <c r="BB292" s="215"/>
      <c r="BC292" s="215"/>
      <c r="BD292" s="215"/>
      <c r="BE292" s="215"/>
      <c r="BF292" s="215"/>
      <c r="BG292" s="215"/>
      <c r="BH292" s="215"/>
    </row>
    <row r="293" spans="1:60" outlineLevel="1" x14ac:dyDescent="0.2">
      <c r="A293" s="237">
        <v>116</v>
      </c>
      <c r="B293" s="238" t="s">
        <v>569</v>
      </c>
      <c r="C293" s="249" t="s">
        <v>570</v>
      </c>
      <c r="D293" s="239" t="s">
        <v>268</v>
      </c>
      <c r="E293" s="240">
        <v>65.400000000000006</v>
      </c>
      <c r="F293" s="241"/>
      <c r="G293" s="242">
        <f>ROUND(E293*F293,2)</f>
        <v>0</v>
      </c>
      <c r="H293" s="241"/>
      <c r="I293" s="242">
        <f>ROUND(E293*H293,2)</f>
        <v>0</v>
      </c>
      <c r="J293" s="241"/>
      <c r="K293" s="242">
        <f>ROUND(E293*J293,2)</f>
        <v>0</v>
      </c>
      <c r="L293" s="242">
        <v>21</v>
      </c>
      <c r="M293" s="242">
        <f>G293*(1+L293/100)</f>
        <v>0</v>
      </c>
      <c r="N293" s="242">
        <v>8.0000000000000004E-4</v>
      </c>
      <c r="O293" s="242">
        <f>ROUND(E293*N293,2)</f>
        <v>0.05</v>
      </c>
      <c r="P293" s="242">
        <v>0</v>
      </c>
      <c r="Q293" s="242">
        <f>ROUND(E293*P293,2)</f>
        <v>0</v>
      </c>
      <c r="R293" s="242"/>
      <c r="S293" s="242" t="s">
        <v>571</v>
      </c>
      <c r="T293" s="243" t="s">
        <v>168</v>
      </c>
      <c r="U293" s="224">
        <v>0</v>
      </c>
      <c r="V293" s="224">
        <f>ROUND(E293*U293,2)</f>
        <v>0</v>
      </c>
      <c r="W293" s="224"/>
      <c r="X293" s="224" t="s">
        <v>190</v>
      </c>
      <c r="Y293" s="215"/>
      <c r="Z293" s="215"/>
      <c r="AA293" s="215"/>
      <c r="AB293" s="215"/>
      <c r="AC293" s="215"/>
      <c r="AD293" s="215"/>
      <c r="AE293" s="215"/>
      <c r="AF293" s="215"/>
      <c r="AG293" s="215" t="s">
        <v>449</v>
      </c>
      <c r="AH293" s="215"/>
      <c r="AI293" s="215"/>
      <c r="AJ293" s="215"/>
      <c r="AK293" s="215"/>
      <c r="AL293" s="215"/>
      <c r="AM293" s="215"/>
      <c r="AN293" s="215"/>
      <c r="AO293" s="215"/>
      <c r="AP293" s="215"/>
      <c r="AQ293" s="215"/>
      <c r="AR293" s="215"/>
      <c r="AS293" s="215"/>
      <c r="AT293" s="215"/>
      <c r="AU293" s="215"/>
      <c r="AV293" s="215"/>
      <c r="AW293" s="215"/>
      <c r="AX293" s="215"/>
      <c r="AY293" s="215"/>
      <c r="AZ293" s="215"/>
      <c r="BA293" s="215"/>
      <c r="BB293" s="215"/>
      <c r="BC293" s="215"/>
      <c r="BD293" s="215"/>
      <c r="BE293" s="215"/>
      <c r="BF293" s="215"/>
      <c r="BG293" s="215"/>
      <c r="BH293" s="215"/>
    </row>
    <row r="294" spans="1:60" outlineLevel="1" x14ac:dyDescent="0.2">
      <c r="A294" s="222"/>
      <c r="B294" s="223"/>
      <c r="C294" s="253" t="s">
        <v>278</v>
      </c>
      <c r="D294" s="228"/>
      <c r="E294" s="229">
        <v>23.28</v>
      </c>
      <c r="F294" s="224"/>
      <c r="G294" s="224"/>
      <c r="H294" s="224"/>
      <c r="I294" s="224"/>
      <c r="J294" s="224"/>
      <c r="K294" s="224"/>
      <c r="L294" s="224"/>
      <c r="M294" s="224"/>
      <c r="N294" s="224"/>
      <c r="O294" s="224"/>
      <c r="P294" s="224"/>
      <c r="Q294" s="224"/>
      <c r="R294" s="224"/>
      <c r="S294" s="224"/>
      <c r="T294" s="224"/>
      <c r="U294" s="224"/>
      <c r="V294" s="224"/>
      <c r="W294" s="224"/>
      <c r="X294" s="224"/>
      <c r="Y294" s="215"/>
      <c r="Z294" s="215"/>
      <c r="AA294" s="215"/>
      <c r="AB294" s="215"/>
      <c r="AC294" s="215"/>
      <c r="AD294" s="215"/>
      <c r="AE294" s="215"/>
      <c r="AF294" s="215"/>
      <c r="AG294" s="215" t="s">
        <v>176</v>
      </c>
      <c r="AH294" s="215">
        <v>0</v>
      </c>
      <c r="AI294" s="215"/>
      <c r="AJ294" s="215"/>
      <c r="AK294" s="215"/>
      <c r="AL294" s="215"/>
      <c r="AM294" s="215"/>
      <c r="AN294" s="215"/>
      <c r="AO294" s="215"/>
      <c r="AP294" s="215"/>
      <c r="AQ294" s="215"/>
      <c r="AR294" s="215"/>
      <c r="AS294" s="215"/>
      <c r="AT294" s="215"/>
      <c r="AU294" s="215"/>
      <c r="AV294" s="215"/>
      <c r="AW294" s="215"/>
      <c r="AX294" s="215"/>
      <c r="AY294" s="215"/>
      <c r="AZ294" s="215"/>
      <c r="BA294" s="215"/>
      <c r="BB294" s="215"/>
      <c r="BC294" s="215"/>
      <c r="BD294" s="215"/>
      <c r="BE294" s="215"/>
      <c r="BF294" s="215"/>
      <c r="BG294" s="215"/>
      <c r="BH294" s="215"/>
    </row>
    <row r="295" spans="1:60" outlineLevel="1" x14ac:dyDescent="0.2">
      <c r="A295" s="222"/>
      <c r="B295" s="223"/>
      <c r="C295" s="253" t="s">
        <v>461</v>
      </c>
      <c r="D295" s="228"/>
      <c r="E295" s="229">
        <v>42.12</v>
      </c>
      <c r="F295" s="224"/>
      <c r="G295" s="224"/>
      <c r="H295" s="224"/>
      <c r="I295" s="224"/>
      <c r="J295" s="224"/>
      <c r="K295" s="224"/>
      <c r="L295" s="224"/>
      <c r="M295" s="224"/>
      <c r="N295" s="224"/>
      <c r="O295" s="224"/>
      <c r="P295" s="224"/>
      <c r="Q295" s="224"/>
      <c r="R295" s="224"/>
      <c r="S295" s="224"/>
      <c r="T295" s="224"/>
      <c r="U295" s="224"/>
      <c r="V295" s="224"/>
      <c r="W295" s="224"/>
      <c r="X295" s="224"/>
      <c r="Y295" s="215"/>
      <c r="Z295" s="215"/>
      <c r="AA295" s="215"/>
      <c r="AB295" s="215"/>
      <c r="AC295" s="215"/>
      <c r="AD295" s="215"/>
      <c r="AE295" s="215"/>
      <c r="AF295" s="215"/>
      <c r="AG295" s="215" t="s">
        <v>176</v>
      </c>
      <c r="AH295" s="215">
        <v>0</v>
      </c>
      <c r="AI295" s="215"/>
      <c r="AJ295" s="215"/>
      <c r="AK295" s="215"/>
      <c r="AL295" s="215"/>
      <c r="AM295" s="215"/>
      <c r="AN295" s="215"/>
      <c r="AO295" s="215"/>
      <c r="AP295" s="215"/>
      <c r="AQ295" s="215"/>
      <c r="AR295" s="215"/>
      <c r="AS295" s="215"/>
      <c r="AT295" s="215"/>
      <c r="AU295" s="215"/>
      <c r="AV295" s="215"/>
      <c r="AW295" s="215"/>
      <c r="AX295" s="215"/>
      <c r="AY295" s="215"/>
      <c r="AZ295" s="215"/>
      <c r="BA295" s="215"/>
      <c r="BB295" s="215"/>
      <c r="BC295" s="215"/>
      <c r="BD295" s="215"/>
      <c r="BE295" s="215"/>
      <c r="BF295" s="215"/>
      <c r="BG295" s="215"/>
      <c r="BH295" s="215"/>
    </row>
    <row r="296" spans="1:60" outlineLevel="1" x14ac:dyDescent="0.2">
      <c r="A296" s="237">
        <v>117</v>
      </c>
      <c r="B296" s="238" t="s">
        <v>572</v>
      </c>
      <c r="C296" s="249" t="s">
        <v>573</v>
      </c>
      <c r="D296" s="239" t="s">
        <v>268</v>
      </c>
      <c r="E296" s="240">
        <v>65.400000000000006</v>
      </c>
      <c r="F296" s="241"/>
      <c r="G296" s="242">
        <f>ROUND(E296*F296,2)</f>
        <v>0</v>
      </c>
      <c r="H296" s="241"/>
      <c r="I296" s="242">
        <f>ROUND(E296*H296,2)</f>
        <v>0</v>
      </c>
      <c r="J296" s="241"/>
      <c r="K296" s="242">
        <f>ROUND(E296*J296,2)</f>
        <v>0</v>
      </c>
      <c r="L296" s="242">
        <v>21</v>
      </c>
      <c r="M296" s="242">
        <f>G296*(1+L296/100)</f>
        <v>0</v>
      </c>
      <c r="N296" s="242">
        <v>2.1000000000000001E-4</v>
      </c>
      <c r="O296" s="242">
        <f>ROUND(E296*N296,2)</f>
        <v>0.01</v>
      </c>
      <c r="P296" s="242">
        <v>0</v>
      </c>
      <c r="Q296" s="242">
        <f>ROUND(E296*P296,2)</f>
        <v>0</v>
      </c>
      <c r="R296" s="242"/>
      <c r="S296" s="242" t="s">
        <v>167</v>
      </c>
      <c r="T296" s="243" t="s">
        <v>168</v>
      </c>
      <c r="U296" s="224">
        <v>0.09</v>
      </c>
      <c r="V296" s="224">
        <f>ROUND(E296*U296,2)</f>
        <v>5.89</v>
      </c>
      <c r="W296" s="224"/>
      <c r="X296" s="224" t="s">
        <v>190</v>
      </c>
      <c r="Y296" s="215"/>
      <c r="Z296" s="215"/>
      <c r="AA296" s="215"/>
      <c r="AB296" s="215"/>
      <c r="AC296" s="215"/>
      <c r="AD296" s="215"/>
      <c r="AE296" s="215"/>
      <c r="AF296" s="215"/>
      <c r="AG296" s="215" t="s">
        <v>449</v>
      </c>
      <c r="AH296" s="215"/>
      <c r="AI296" s="215"/>
      <c r="AJ296" s="215"/>
      <c r="AK296" s="215"/>
      <c r="AL296" s="215"/>
      <c r="AM296" s="215"/>
      <c r="AN296" s="215"/>
      <c r="AO296" s="215"/>
      <c r="AP296" s="215"/>
      <c r="AQ296" s="215"/>
      <c r="AR296" s="215"/>
      <c r="AS296" s="215"/>
      <c r="AT296" s="215"/>
      <c r="AU296" s="215"/>
      <c r="AV296" s="215"/>
      <c r="AW296" s="215"/>
      <c r="AX296" s="215"/>
      <c r="AY296" s="215"/>
      <c r="AZ296" s="215"/>
      <c r="BA296" s="215"/>
      <c r="BB296" s="215"/>
      <c r="BC296" s="215"/>
      <c r="BD296" s="215"/>
      <c r="BE296" s="215"/>
      <c r="BF296" s="215"/>
      <c r="BG296" s="215"/>
      <c r="BH296" s="215"/>
    </row>
    <row r="297" spans="1:60" outlineLevel="1" x14ac:dyDescent="0.2">
      <c r="A297" s="222"/>
      <c r="B297" s="223"/>
      <c r="C297" s="253" t="s">
        <v>278</v>
      </c>
      <c r="D297" s="228"/>
      <c r="E297" s="229">
        <v>23.28</v>
      </c>
      <c r="F297" s="224"/>
      <c r="G297" s="224"/>
      <c r="H297" s="224"/>
      <c r="I297" s="224"/>
      <c r="J297" s="224"/>
      <c r="K297" s="224"/>
      <c r="L297" s="224"/>
      <c r="M297" s="224"/>
      <c r="N297" s="224"/>
      <c r="O297" s="224"/>
      <c r="P297" s="224"/>
      <c r="Q297" s="224"/>
      <c r="R297" s="224"/>
      <c r="S297" s="224"/>
      <c r="T297" s="224"/>
      <c r="U297" s="224"/>
      <c r="V297" s="224"/>
      <c r="W297" s="224"/>
      <c r="X297" s="224"/>
      <c r="Y297" s="215"/>
      <c r="Z297" s="215"/>
      <c r="AA297" s="215"/>
      <c r="AB297" s="215"/>
      <c r="AC297" s="215"/>
      <c r="AD297" s="215"/>
      <c r="AE297" s="215"/>
      <c r="AF297" s="215"/>
      <c r="AG297" s="215" t="s">
        <v>176</v>
      </c>
      <c r="AH297" s="215">
        <v>0</v>
      </c>
      <c r="AI297" s="215"/>
      <c r="AJ297" s="215"/>
      <c r="AK297" s="215"/>
      <c r="AL297" s="215"/>
      <c r="AM297" s="215"/>
      <c r="AN297" s="215"/>
      <c r="AO297" s="215"/>
      <c r="AP297" s="215"/>
      <c r="AQ297" s="215"/>
      <c r="AR297" s="215"/>
      <c r="AS297" s="215"/>
      <c r="AT297" s="215"/>
      <c r="AU297" s="215"/>
      <c r="AV297" s="215"/>
      <c r="AW297" s="215"/>
      <c r="AX297" s="215"/>
      <c r="AY297" s="215"/>
      <c r="AZ297" s="215"/>
      <c r="BA297" s="215"/>
      <c r="BB297" s="215"/>
      <c r="BC297" s="215"/>
      <c r="BD297" s="215"/>
      <c r="BE297" s="215"/>
      <c r="BF297" s="215"/>
      <c r="BG297" s="215"/>
      <c r="BH297" s="215"/>
    </row>
    <row r="298" spans="1:60" outlineLevel="1" x14ac:dyDescent="0.2">
      <c r="A298" s="222"/>
      <c r="B298" s="223"/>
      <c r="C298" s="253" t="s">
        <v>461</v>
      </c>
      <c r="D298" s="228"/>
      <c r="E298" s="229">
        <v>42.12</v>
      </c>
      <c r="F298" s="224"/>
      <c r="G298" s="224"/>
      <c r="H298" s="224"/>
      <c r="I298" s="224"/>
      <c r="J298" s="224"/>
      <c r="K298" s="224"/>
      <c r="L298" s="224"/>
      <c r="M298" s="224"/>
      <c r="N298" s="224"/>
      <c r="O298" s="224"/>
      <c r="P298" s="224"/>
      <c r="Q298" s="224"/>
      <c r="R298" s="224"/>
      <c r="S298" s="224"/>
      <c r="T298" s="224"/>
      <c r="U298" s="224"/>
      <c r="V298" s="224"/>
      <c r="W298" s="224"/>
      <c r="X298" s="224"/>
      <c r="Y298" s="215"/>
      <c r="Z298" s="215"/>
      <c r="AA298" s="215"/>
      <c r="AB298" s="215"/>
      <c r="AC298" s="215"/>
      <c r="AD298" s="215"/>
      <c r="AE298" s="215"/>
      <c r="AF298" s="215"/>
      <c r="AG298" s="215" t="s">
        <v>176</v>
      </c>
      <c r="AH298" s="215">
        <v>0</v>
      </c>
      <c r="AI298" s="215"/>
      <c r="AJ298" s="215"/>
      <c r="AK298" s="215"/>
      <c r="AL298" s="215"/>
      <c r="AM298" s="215"/>
      <c r="AN298" s="215"/>
      <c r="AO298" s="215"/>
      <c r="AP298" s="215"/>
      <c r="AQ298" s="215"/>
      <c r="AR298" s="215"/>
      <c r="AS298" s="215"/>
      <c r="AT298" s="215"/>
      <c r="AU298" s="215"/>
      <c r="AV298" s="215"/>
      <c r="AW298" s="215"/>
      <c r="AX298" s="215"/>
      <c r="AY298" s="215"/>
      <c r="AZ298" s="215"/>
      <c r="BA298" s="215"/>
      <c r="BB298" s="215"/>
      <c r="BC298" s="215"/>
      <c r="BD298" s="215"/>
      <c r="BE298" s="215"/>
      <c r="BF298" s="215"/>
      <c r="BG298" s="215"/>
      <c r="BH298" s="215"/>
    </row>
    <row r="299" spans="1:60" outlineLevel="1" x14ac:dyDescent="0.2">
      <c r="A299" s="237">
        <v>118</v>
      </c>
      <c r="B299" s="238" t="s">
        <v>574</v>
      </c>
      <c r="C299" s="249" t="s">
        <v>575</v>
      </c>
      <c r="D299" s="239" t="s">
        <v>268</v>
      </c>
      <c r="E299" s="240">
        <v>43.34</v>
      </c>
      <c r="F299" s="241"/>
      <c r="G299" s="242">
        <f>ROUND(E299*F299,2)</f>
        <v>0</v>
      </c>
      <c r="H299" s="241"/>
      <c r="I299" s="242">
        <f>ROUND(E299*H299,2)</f>
        <v>0</v>
      </c>
      <c r="J299" s="241"/>
      <c r="K299" s="242">
        <f>ROUND(E299*J299,2)</f>
        <v>0</v>
      </c>
      <c r="L299" s="242">
        <v>21</v>
      </c>
      <c r="M299" s="242">
        <f>G299*(1+L299/100)</f>
        <v>0</v>
      </c>
      <c r="N299" s="242">
        <v>1.9E-2</v>
      </c>
      <c r="O299" s="242">
        <f>ROUND(E299*N299,2)</f>
        <v>0.82</v>
      </c>
      <c r="P299" s="242">
        <v>0</v>
      </c>
      <c r="Q299" s="242">
        <f>ROUND(E299*P299,2)</f>
        <v>0</v>
      </c>
      <c r="R299" s="242"/>
      <c r="S299" s="242" t="s">
        <v>189</v>
      </c>
      <c r="T299" s="243" t="s">
        <v>168</v>
      </c>
      <c r="U299" s="224">
        <v>0</v>
      </c>
      <c r="V299" s="224">
        <f>ROUND(E299*U299,2)</f>
        <v>0</v>
      </c>
      <c r="W299" s="224"/>
      <c r="X299" s="224" t="s">
        <v>306</v>
      </c>
      <c r="Y299" s="215"/>
      <c r="Z299" s="215"/>
      <c r="AA299" s="215"/>
      <c r="AB299" s="215"/>
      <c r="AC299" s="215"/>
      <c r="AD299" s="215"/>
      <c r="AE299" s="215"/>
      <c r="AF299" s="215"/>
      <c r="AG299" s="215" t="s">
        <v>307</v>
      </c>
      <c r="AH299" s="215"/>
      <c r="AI299" s="215"/>
      <c r="AJ299" s="215"/>
      <c r="AK299" s="215"/>
      <c r="AL299" s="215"/>
      <c r="AM299" s="215"/>
      <c r="AN299" s="215"/>
      <c r="AO299" s="215"/>
      <c r="AP299" s="215"/>
      <c r="AQ299" s="215"/>
      <c r="AR299" s="215"/>
      <c r="AS299" s="215"/>
      <c r="AT299" s="215"/>
      <c r="AU299" s="215"/>
      <c r="AV299" s="215"/>
      <c r="AW299" s="215"/>
      <c r="AX299" s="215"/>
      <c r="AY299" s="215"/>
      <c r="AZ299" s="215"/>
      <c r="BA299" s="215"/>
      <c r="BB299" s="215"/>
      <c r="BC299" s="215"/>
      <c r="BD299" s="215"/>
      <c r="BE299" s="215"/>
      <c r="BF299" s="215"/>
      <c r="BG299" s="215"/>
      <c r="BH299" s="215"/>
    </row>
    <row r="300" spans="1:60" outlineLevel="1" x14ac:dyDescent="0.2">
      <c r="A300" s="222"/>
      <c r="B300" s="223"/>
      <c r="C300" s="250" t="s">
        <v>576</v>
      </c>
      <c r="D300" s="245"/>
      <c r="E300" s="245"/>
      <c r="F300" s="245"/>
      <c r="G300" s="245"/>
      <c r="H300" s="224"/>
      <c r="I300" s="224"/>
      <c r="J300" s="224"/>
      <c r="K300" s="224"/>
      <c r="L300" s="224"/>
      <c r="M300" s="224"/>
      <c r="N300" s="224"/>
      <c r="O300" s="224"/>
      <c r="P300" s="224"/>
      <c r="Q300" s="224"/>
      <c r="R300" s="224"/>
      <c r="S300" s="224"/>
      <c r="T300" s="224"/>
      <c r="U300" s="224"/>
      <c r="V300" s="224"/>
      <c r="W300" s="224"/>
      <c r="X300" s="224"/>
      <c r="Y300" s="215"/>
      <c r="Z300" s="215"/>
      <c r="AA300" s="215"/>
      <c r="AB300" s="215"/>
      <c r="AC300" s="215"/>
      <c r="AD300" s="215"/>
      <c r="AE300" s="215"/>
      <c r="AF300" s="215"/>
      <c r="AG300" s="215" t="s">
        <v>172</v>
      </c>
      <c r="AH300" s="215"/>
      <c r="AI300" s="215"/>
      <c r="AJ300" s="215"/>
      <c r="AK300" s="215"/>
      <c r="AL300" s="215"/>
      <c r="AM300" s="215"/>
      <c r="AN300" s="215"/>
      <c r="AO300" s="215"/>
      <c r="AP300" s="215"/>
      <c r="AQ300" s="215"/>
      <c r="AR300" s="215"/>
      <c r="AS300" s="215"/>
      <c r="AT300" s="215"/>
      <c r="AU300" s="215"/>
      <c r="AV300" s="215"/>
      <c r="AW300" s="215"/>
      <c r="AX300" s="215"/>
      <c r="AY300" s="215"/>
      <c r="AZ300" s="215"/>
      <c r="BA300" s="215"/>
      <c r="BB300" s="215"/>
      <c r="BC300" s="215"/>
      <c r="BD300" s="215"/>
      <c r="BE300" s="215"/>
      <c r="BF300" s="215"/>
      <c r="BG300" s="215"/>
      <c r="BH300" s="215"/>
    </row>
    <row r="301" spans="1:60" ht="22.5" outlineLevel="1" x14ac:dyDescent="0.2">
      <c r="A301" s="222"/>
      <c r="B301" s="223"/>
      <c r="C301" s="252" t="s">
        <v>577</v>
      </c>
      <c r="D301" s="246"/>
      <c r="E301" s="246"/>
      <c r="F301" s="246"/>
      <c r="G301" s="246"/>
      <c r="H301" s="224"/>
      <c r="I301" s="224"/>
      <c r="J301" s="224"/>
      <c r="K301" s="224"/>
      <c r="L301" s="224"/>
      <c r="M301" s="224"/>
      <c r="N301" s="224"/>
      <c r="O301" s="224"/>
      <c r="P301" s="224"/>
      <c r="Q301" s="224"/>
      <c r="R301" s="224"/>
      <c r="S301" s="224"/>
      <c r="T301" s="224"/>
      <c r="U301" s="224"/>
      <c r="V301" s="224"/>
      <c r="W301" s="224"/>
      <c r="X301" s="224"/>
      <c r="Y301" s="215"/>
      <c r="Z301" s="215"/>
      <c r="AA301" s="215"/>
      <c r="AB301" s="215"/>
      <c r="AC301" s="215"/>
      <c r="AD301" s="215"/>
      <c r="AE301" s="215"/>
      <c r="AF301" s="215"/>
      <c r="AG301" s="215" t="s">
        <v>172</v>
      </c>
      <c r="AH301" s="215"/>
      <c r="AI301" s="215"/>
      <c r="AJ301" s="215"/>
      <c r="AK301" s="215"/>
      <c r="AL301" s="215"/>
      <c r="AM301" s="215"/>
      <c r="AN301" s="215"/>
      <c r="AO301" s="215"/>
      <c r="AP301" s="215"/>
      <c r="AQ301" s="215"/>
      <c r="AR301" s="215"/>
      <c r="AS301" s="215"/>
      <c r="AT301" s="215"/>
      <c r="AU301" s="215"/>
      <c r="AV301" s="215"/>
      <c r="AW301" s="215"/>
      <c r="AX301" s="215"/>
      <c r="AY301" s="215"/>
      <c r="AZ301" s="215"/>
      <c r="BA301" s="244" t="str">
        <f>C301</f>
        <v>určené k obkladům podlah v exteriérech a interiérech, které jsou vystaveny povětrnostním vlivům a vysokému až extremnímu mechanickému namáhání, obrusu a znečištění.</v>
      </c>
      <c r="BB301" s="215"/>
      <c r="BC301" s="215"/>
      <c r="BD301" s="215"/>
      <c r="BE301" s="215"/>
      <c r="BF301" s="215"/>
      <c r="BG301" s="215"/>
      <c r="BH301" s="215"/>
    </row>
    <row r="302" spans="1:60" outlineLevel="1" x14ac:dyDescent="0.2">
      <c r="A302" s="222"/>
      <c r="B302" s="223"/>
      <c r="C302" s="251" t="s">
        <v>173</v>
      </c>
      <c r="D302" s="225"/>
      <c r="E302" s="226"/>
      <c r="F302" s="227"/>
      <c r="G302" s="227"/>
      <c r="H302" s="224"/>
      <c r="I302" s="224"/>
      <c r="J302" s="224"/>
      <c r="K302" s="224"/>
      <c r="L302" s="224"/>
      <c r="M302" s="224"/>
      <c r="N302" s="224"/>
      <c r="O302" s="224"/>
      <c r="P302" s="224"/>
      <c r="Q302" s="224"/>
      <c r="R302" s="224"/>
      <c r="S302" s="224"/>
      <c r="T302" s="224"/>
      <c r="U302" s="224"/>
      <c r="V302" s="224"/>
      <c r="W302" s="224"/>
      <c r="X302" s="224"/>
      <c r="Y302" s="215"/>
      <c r="Z302" s="215"/>
      <c r="AA302" s="215"/>
      <c r="AB302" s="215"/>
      <c r="AC302" s="215"/>
      <c r="AD302" s="215"/>
      <c r="AE302" s="215"/>
      <c r="AF302" s="215"/>
      <c r="AG302" s="215" t="s">
        <v>172</v>
      </c>
      <c r="AH302" s="215"/>
      <c r="AI302" s="215"/>
      <c r="AJ302" s="215"/>
      <c r="AK302" s="215"/>
      <c r="AL302" s="215"/>
      <c r="AM302" s="215"/>
      <c r="AN302" s="215"/>
      <c r="AO302" s="215"/>
      <c r="AP302" s="215"/>
      <c r="AQ302" s="215"/>
      <c r="AR302" s="215"/>
      <c r="AS302" s="215"/>
      <c r="AT302" s="215"/>
      <c r="AU302" s="215"/>
      <c r="AV302" s="215"/>
      <c r="AW302" s="215"/>
      <c r="AX302" s="215"/>
      <c r="AY302" s="215"/>
      <c r="AZ302" s="215"/>
      <c r="BA302" s="215"/>
      <c r="BB302" s="215"/>
      <c r="BC302" s="215"/>
      <c r="BD302" s="215"/>
      <c r="BE302" s="215"/>
      <c r="BF302" s="215"/>
      <c r="BG302" s="215"/>
      <c r="BH302" s="215"/>
    </row>
    <row r="303" spans="1:60" outlineLevel="1" x14ac:dyDescent="0.2">
      <c r="A303" s="222"/>
      <c r="B303" s="223"/>
      <c r="C303" s="252" t="s">
        <v>578</v>
      </c>
      <c r="D303" s="246"/>
      <c r="E303" s="246"/>
      <c r="F303" s="246"/>
      <c r="G303" s="246"/>
      <c r="H303" s="224"/>
      <c r="I303" s="224"/>
      <c r="J303" s="224"/>
      <c r="K303" s="224"/>
      <c r="L303" s="224"/>
      <c r="M303" s="224"/>
      <c r="N303" s="224"/>
      <c r="O303" s="224"/>
      <c r="P303" s="224"/>
      <c r="Q303" s="224"/>
      <c r="R303" s="224"/>
      <c r="S303" s="224"/>
      <c r="T303" s="224"/>
      <c r="U303" s="224"/>
      <c r="V303" s="224"/>
      <c r="W303" s="224"/>
      <c r="X303" s="224"/>
      <c r="Y303" s="215"/>
      <c r="Z303" s="215"/>
      <c r="AA303" s="215"/>
      <c r="AB303" s="215"/>
      <c r="AC303" s="215"/>
      <c r="AD303" s="215"/>
      <c r="AE303" s="215"/>
      <c r="AF303" s="215"/>
      <c r="AG303" s="215" t="s">
        <v>172</v>
      </c>
      <c r="AH303" s="215"/>
      <c r="AI303" s="215"/>
      <c r="AJ303" s="215"/>
      <c r="AK303" s="215"/>
      <c r="AL303" s="215"/>
      <c r="AM303" s="215"/>
      <c r="AN303" s="215"/>
      <c r="AO303" s="215"/>
      <c r="AP303" s="215"/>
      <c r="AQ303" s="215"/>
      <c r="AR303" s="215"/>
      <c r="AS303" s="215"/>
      <c r="AT303" s="215"/>
      <c r="AU303" s="215"/>
      <c r="AV303" s="215"/>
      <c r="AW303" s="215"/>
      <c r="AX303" s="215"/>
      <c r="AY303" s="215"/>
      <c r="AZ303" s="215"/>
      <c r="BA303" s="215"/>
      <c r="BB303" s="215"/>
      <c r="BC303" s="215"/>
      <c r="BD303" s="215"/>
      <c r="BE303" s="215"/>
      <c r="BF303" s="215"/>
      <c r="BG303" s="215"/>
      <c r="BH303" s="215"/>
    </row>
    <row r="304" spans="1:60" outlineLevel="1" x14ac:dyDescent="0.2">
      <c r="A304" s="222"/>
      <c r="B304" s="223"/>
      <c r="C304" s="253" t="s">
        <v>579</v>
      </c>
      <c r="D304" s="228"/>
      <c r="E304" s="229">
        <v>46.33</v>
      </c>
      <c r="F304" s="224"/>
      <c r="G304" s="224"/>
      <c r="H304" s="224"/>
      <c r="I304" s="224"/>
      <c r="J304" s="224"/>
      <c r="K304" s="224"/>
      <c r="L304" s="224"/>
      <c r="M304" s="224"/>
      <c r="N304" s="224"/>
      <c r="O304" s="224"/>
      <c r="P304" s="224"/>
      <c r="Q304" s="224"/>
      <c r="R304" s="224"/>
      <c r="S304" s="224"/>
      <c r="T304" s="224"/>
      <c r="U304" s="224"/>
      <c r="V304" s="224"/>
      <c r="W304" s="224"/>
      <c r="X304" s="224"/>
      <c r="Y304" s="215"/>
      <c r="Z304" s="215"/>
      <c r="AA304" s="215"/>
      <c r="AB304" s="215"/>
      <c r="AC304" s="215"/>
      <c r="AD304" s="215"/>
      <c r="AE304" s="215"/>
      <c r="AF304" s="215"/>
      <c r="AG304" s="215" t="s">
        <v>176</v>
      </c>
      <c r="AH304" s="215">
        <v>0</v>
      </c>
      <c r="AI304" s="215"/>
      <c r="AJ304" s="215"/>
      <c r="AK304" s="215"/>
      <c r="AL304" s="215"/>
      <c r="AM304" s="215"/>
      <c r="AN304" s="215"/>
      <c r="AO304" s="215"/>
      <c r="AP304" s="215"/>
      <c r="AQ304" s="215"/>
      <c r="AR304" s="215"/>
      <c r="AS304" s="215"/>
      <c r="AT304" s="215"/>
      <c r="AU304" s="215"/>
      <c r="AV304" s="215"/>
      <c r="AW304" s="215"/>
      <c r="AX304" s="215"/>
      <c r="AY304" s="215"/>
      <c r="AZ304" s="215"/>
      <c r="BA304" s="215"/>
      <c r="BB304" s="215"/>
      <c r="BC304" s="215"/>
      <c r="BD304" s="215"/>
      <c r="BE304" s="215"/>
      <c r="BF304" s="215"/>
      <c r="BG304" s="215"/>
      <c r="BH304" s="215"/>
    </row>
    <row r="305" spans="1:60" outlineLevel="1" x14ac:dyDescent="0.2">
      <c r="A305" s="222"/>
      <c r="B305" s="223"/>
      <c r="C305" s="253" t="s">
        <v>580</v>
      </c>
      <c r="D305" s="228"/>
      <c r="E305" s="229">
        <v>-2.99</v>
      </c>
      <c r="F305" s="224"/>
      <c r="G305" s="224"/>
      <c r="H305" s="224"/>
      <c r="I305" s="224"/>
      <c r="J305" s="224"/>
      <c r="K305" s="224"/>
      <c r="L305" s="224"/>
      <c r="M305" s="224"/>
      <c r="N305" s="224"/>
      <c r="O305" s="224"/>
      <c r="P305" s="224"/>
      <c r="Q305" s="224"/>
      <c r="R305" s="224"/>
      <c r="S305" s="224"/>
      <c r="T305" s="224"/>
      <c r="U305" s="224"/>
      <c r="V305" s="224"/>
      <c r="W305" s="224"/>
      <c r="X305" s="224"/>
      <c r="Y305" s="215"/>
      <c r="Z305" s="215"/>
      <c r="AA305" s="215"/>
      <c r="AB305" s="215"/>
      <c r="AC305" s="215"/>
      <c r="AD305" s="215"/>
      <c r="AE305" s="215"/>
      <c r="AF305" s="215"/>
      <c r="AG305" s="215" t="s">
        <v>176</v>
      </c>
      <c r="AH305" s="215">
        <v>0</v>
      </c>
      <c r="AI305" s="215"/>
      <c r="AJ305" s="215"/>
      <c r="AK305" s="215"/>
      <c r="AL305" s="215"/>
      <c r="AM305" s="215"/>
      <c r="AN305" s="215"/>
      <c r="AO305" s="215"/>
      <c r="AP305" s="215"/>
      <c r="AQ305" s="215"/>
      <c r="AR305" s="215"/>
      <c r="AS305" s="215"/>
      <c r="AT305" s="215"/>
      <c r="AU305" s="215"/>
      <c r="AV305" s="215"/>
      <c r="AW305" s="215"/>
      <c r="AX305" s="215"/>
      <c r="AY305" s="215"/>
      <c r="AZ305" s="215"/>
      <c r="BA305" s="215"/>
      <c r="BB305" s="215"/>
      <c r="BC305" s="215"/>
      <c r="BD305" s="215"/>
      <c r="BE305" s="215"/>
      <c r="BF305" s="215"/>
      <c r="BG305" s="215"/>
      <c r="BH305" s="215"/>
    </row>
    <row r="306" spans="1:60" outlineLevel="1" x14ac:dyDescent="0.2">
      <c r="A306" s="237">
        <v>119</v>
      </c>
      <c r="B306" s="238" t="s">
        <v>581</v>
      </c>
      <c r="C306" s="249" t="s">
        <v>582</v>
      </c>
      <c r="D306" s="239" t="s">
        <v>268</v>
      </c>
      <c r="E306" s="240">
        <v>2.992</v>
      </c>
      <c r="F306" s="241"/>
      <c r="G306" s="242">
        <f>ROUND(E306*F306,2)</f>
        <v>0</v>
      </c>
      <c r="H306" s="241"/>
      <c r="I306" s="242">
        <f>ROUND(E306*H306,2)</f>
        <v>0</v>
      </c>
      <c r="J306" s="241"/>
      <c r="K306" s="242">
        <f>ROUND(E306*J306,2)</f>
        <v>0</v>
      </c>
      <c r="L306" s="242">
        <v>21</v>
      </c>
      <c r="M306" s="242">
        <f>G306*(1+L306/100)</f>
        <v>0</v>
      </c>
      <c r="N306" s="242">
        <v>1.9199999999999998E-2</v>
      </c>
      <c r="O306" s="242">
        <f>ROUND(E306*N306,2)</f>
        <v>0.06</v>
      </c>
      <c r="P306" s="242">
        <v>0</v>
      </c>
      <c r="Q306" s="242">
        <f>ROUND(E306*P306,2)</f>
        <v>0</v>
      </c>
      <c r="R306" s="242"/>
      <c r="S306" s="242" t="s">
        <v>189</v>
      </c>
      <c r="T306" s="243" t="s">
        <v>168</v>
      </c>
      <c r="U306" s="224">
        <v>0</v>
      </c>
      <c r="V306" s="224">
        <f>ROUND(E306*U306,2)</f>
        <v>0</v>
      </c>
      <c r="W306" s="224"/>
      <c r="X306" s="224" t="s">
        <v>306</v>
      </c>
      <c r="Y306" s="215"/>
      <c r="Z306" s="215"/>
      <c r="AA306" s="215"/>
      <c r="AB306" s="215"/>
      <c r="AC306" s="215"/>
      <c r="AD306" s="215"/>
      <c r="AE306" s="215"/>
      <c r="AF306" s="215"/>
      <c r="AG306" s="215" t="s">
        <v>307</v>
      </c>
      <c r="AH306" s="215"/>
      <c r="AI306" s="215"/>
      <c r="AJ306" s="215"/>
      <c r="AK306" s="215"/>
      <c r="AL306" s="215"/>
      <c r="AM306" s="215"/>
      <c r="AN306" s="215"/>
      <c r="AO306" s="215"/>
      <c r="AP306" s="215"/>
      <c r="AQ306" s="215"/>
      <c r="AR306" s="215"/>
      <c r="AS306" s="215"/>
      <c r="AT306" s="215"/>
      <c r="AU306" s="215"/>
      <c r="AV306" s="215"/>
      <c r="AW306" s="215"/>
      <c r="AX306" s="215"/>
      <c r="AY306" s="215"/>
      <c r="AZ306" s="215"/>
      <c r="BA306" s="215"/>
      <c r="BB306" s="215"/>
      <c r="BC306" s="215"/>
      <c r="BD306" s="215"/>
      <c r="BE306" s="215"/>
      <c r="BF306" s="215"/>
      <c r="BG306" s="215"/>
      <c r="BH306" s="215"/>
    </row>
    <row r="307" spans="1:60" outlineLevel="1" x14ac:dyDescent="0.2">
      <c r="A307" s="222"/>
      <c r="B307" s="223"/>
      <c r="C307" s="250" t="s">
        <v>576</v>
      </c>
      <c r="D307" s="245"/>
      <c r="E307" s="245"/>
      <c r="F307" s="245"/>
      <c r="G307" s="245"/>
      <c r="H307" s="224"/>
      <c r="I307" s="224"/>
      <c r="J307" s="224"/>
      <c r="K307" s="224"/>
      <c r="L307" s="224"/>
      <c r="M307" s="224"/>
      <c r="N307" s="224"/>
      <c r="O307" s="224"/>
      <c r="P307" s="224"/>
      <c r="Q307" s="224"/>
      <c r="R307" s="224"/>
      <c r="S307" s="224"/>
      <c r="T307" s="224"/>
      <c r="U307" s="224"/>
      <c r="V307" s="224"/>
      <c r="W307" s="224"/>
      <c r="X307" s="224"/>
      <c r="Y307" s="215"/>
      <c r="Z307" s="215"/>
      <c r="AA307" s="215"/>
      <c r="AB307" s="215"/>
      <c r="AC307" s="215"/>
      <c r="AD307" s="215"/>
      <c r="AE307" s="215"/>
      <c r="AF307" s="215"/>
      <c r="AG307" s="215" t="s">
        <v>172</v>
      </c>
      <c r="AH307" s="215"/>
      <c r="AI307" s="215"/>
      <c r="AJ307" s="215"/>
      <c r="AK307" s="215"/>
      <c r="AL307" s="215"/>
      <c r="AM307" s="215"/>
      <c r="AN307" s="215"/>
      <c r="AO307" s="215"/>
      <c r="AP307" s="215"/>
      <c r="AQ307" s="215"/>
      <c r="AR307" s="215"/>
      <c r="AS307" s="215"/>
      <c r="AT307" s="215"/>
      <c r="AU307" s="215"/>
      <c r="AV307" s="215"/>
      <c r="AW307" s="215"/>
      <c r="AX307" s="215"/>
      <c r="AY307" s="215"/>
      <c r="AZ307" s="215"/>
      <c r="BA307" s="215"/>
      <c r="BB307" s="215"/>
      <c r="BC307" s="215"/>
      <c r="BD307" s="215"/>
      <c r="BE307" s="215"/>
      <c r="BF307" s="215"/>
      <c r="BG307" s="215"/>
      <c r="BH307" s="215"/>
    </row>
    <row r="308" spans="1:60" ht="22.5" outlineLevel="1" x14ac:dyDescent="0.2">
      <c r="A308" s="222"/>
      <c r="B308" s="223"/>
      <c r="C308" s="252" t="s">
        <v>577</v>
      </c>
      <c r="D308" s="246"/>
      <c r="E308" s="246"/>
      <c r="F308" s="246"/>
      <c r="G308" s="246"/>
      <c r="H308" s="224"/>
      <c r="I308" s="224"/>
      <c r="J308" s="224"/>
      <c r="K308" s="224"/>
      <c r="L308" s="224"/>
      <c r="M308" s="224"/>
      <c r="N308" s="224"/>
      <c r="O308" s="224"/>
      <c r="P308" s="224"/>
      <c r="Q308" s="224"/>
      <c r="R308" s="224"/>
      <c r="S308" s="224"/>
      <c r="T308" s="224"/>
      <c r="U308" s="224"/>
      <c r="V308" s="224"/>
      <c r="W308" s="224"/>
      <c r="X308" s="224"/>
      <c r="Y308" s="215"/>
      <c r="Z308" s="215"/>
      <c r="AA308" s="215"/>
      <c r="AB308" s="215"/>
      <c r="AC308" s="215"/>
      <c r="AD308" s="215"/>
      <c r="AE308" s="215"/>
      <c r="AF308" s="215"/>
      <c r="AG308" s="215" t="s">
        <v>172</v>
      </c>
      <c r="AH308" s="215"/>
      <c r="AI308" s="215"/>
      <c r="AJ308" s="215"/>
      <c r="AK308" s="215"/>
      <c r="AL308" s="215"/>
      <c r="AM308" s="215"/>
      <c r="AN308" s="215"/>
      <c r="AO308" s="215"/>
      <c r="AP308" s="215"/>
      <c r="AQ308" s="215"/>
      <c r="AR308" s="215"/>
      <c r="AS308" s="215"/>
      <c r="AT308" s="215"/>
      <c r="AU308" s="215"/>
      <c r="AV308" s="215"/>
      <c r="AW308" s="215"/>
      <c r="AX308" s="215"/>
      <c r="AY308" s="215"/>
      <c r="AZ308" s="215"/>
      <c r="BA308" s="244" t="str">
        <f>C308</f>
        <v>určené k obkladům podlah v exteriérech a interiérech, které jsou vystaveny povětrnostním vlivům a vysokému až extremnímu mechanickému namáhání, obrusu a znečištění.</v>
      </c>
      <c r="BB308" s="215"/>
      <c r="BC308" s="215"/>
      <c r="BD308" s="215"/>
      <c r="BE308" s="215"/>
      <c r="BF308" s="215"/>
      <c r="BG308" s="215"/>
      <c r="BH308" s="215"/>
    </row>
    <row r="309" spans="1:60" outlineLevel="1" x14ac:dyDescent="0.2">
      <c r="A309" s="222"/>
      <c r="B309" s="223"/>
      <c r="C309" s="251" t="s">
        <v>173</v>
      </c>
      <c r="D309" s="225"/>
      <c r="E309" s="226"/>
      <c r="F309" s="227"/>
      <c r="G309" s="227"/>
      <c r="H309" s="224"/>
      <c r="I309" s="224"/>
      <c r="J309" s="224"/>
      <c r="K309" s="224"/>
      <c r="L309" s="224"/>
      <c r="M309" s="224"/>
      <c r="N309" s="224"/>
      <c r="O309" s="224"/>
      <c r="P309" s="224"/>
      <c r="Q309" s="224"/>
      <c r="R309" s="224"/>
      <c r="S309" s="224"/>
      <c r="T309" s="224"/>
      <c r="U309" s="224"/>
      <c r="V309" s="224"/>
      <c r="W309" s="224"/>
      <c r="X309" s="224"/>
      <c r="Y309" s="215"/>
      <c r="Z309" s="215"/>
      <c r="AA309" s="215"/>
      <c r="AB309" s="215"/>
      <c r="AC309" s="215"/>
      <c r="AD309" s="215"/>
      <c r="AE309" s="215"/>
      <c r="AF309" s="215"/>
      <c r="AG309" s="215" t="s">
        <v>172</v>
      </c>
      <c r="AH309" s="215"/>
      <c r="AI309" s="215"/>
      <c r="AJ309" s="215"/>
      <c r="AK309" s="215"/>
      <c r="AL309" s="215"/>
      <c r="AM309" s="215"/>
      <c r="AN309" s="215"/>
      <c r="AO309" s="215"/>
      <c r="AP309" s="215"/>
      <c r="AQ309" s="215"/>
      <c r="AR309" s="215"/>
      <c r="AS309" s="215"/>
      <c r="AT309" s="215"/>
      <c r="AU309" s="215"/>
      <c r="AV309" s="215"/>
      <c r="AW309" s="215"/>
      <c r="AX309" s="215"/>
      <c r="AY309" s="215"/>
      <c r="AZ309" s="215"/>
      <c r="BA309" s="215"/>
      <c r="BB309" s="215"/>
      <c r="BC309" s="215"/>
      <c r="BD309" s="215"/>
      <c r="BE309" s="215"/>
      <c r="BF309" s="215"/>
      <c r="BG309" s="215"/>
      <c r="BH309" s="215"/>
    </row>
    <row r="310" spans="1:60" outlineLevel="1" x14ac:dyDescent="0.2">
      <c r="A310" s="222"/>
      <c r="B310" s="223"/>
      <c r="C310" s="252" t="s">
        <v>578</v>
      </c>
      <c r="D310" s="246"/>
      <c r="E310" s="246"/>
      <c r="F310" s="246"/>
      <c r="G310" s="246"/>
      <c r="H310" s="224"/>
      <c r="I310" s="224"/>
      <c r="J310" s="224"/>
      <c r="K310" s="224"/>
      <c r="L310" s="224"/>
      <c r="M310" s="224"/>
      <c r="N310" s="224"/>
      <c r="O310" s="224"/>
      <c r="P310" s="224"/>
      <c r="Q310" s="224"/>
      <c r="R310" s="224"/>
      <c r="S310" s="224"/>
      <c r="T310" s="224"/>
      <c r="U310" s="224"/>
      <c r="V310" s="224"/>
      <c r="W310" s="224"/>
      <c r="X310" s="224"/>
      <c r="Y310" s="215"/>
      <c r="Z310" s="215"/>
      <c r="AA310" s="215"/>
      <c r="AB310" s="215"/>
      <c r="AC310" s="215"/>
      <c r="AD310" s="215"/>
      <c r="AE310" s="215"/>
      <c r="AF310" s="215"/>
      <c r="AG310" s="215" t="s">
        <v>172</v>
      </c>
      <c r="AH310" s="215"/>
      <c r="AI310" s="215"/>
      <c r="AJ310" s="215"/>
      <c r="AK310" s="215"/>
      <c r="AL310" s="215"/>
      <c r="AM310" s="215"/>
      <c r="AN310" s="215"/>
      <c r="AO310" s="215"/>
      <c r="AP310" s="215"/>
      <c r="AQ310" s="215"/>
      <c r="AR310" s="215"/>
      <c r="AS310" s="215"/>
      <c r="AT310" s="215"/>
      <c r="AU310" s="215"/>
      <c r="AV310" s="215"/>
      <c r="AW310" s="215"/>
      <c r="AX310" s="215"/>
      <c r="AY310" s="215"/>
      <c r="AZ310" s="215"/>
      <c r="BA310" s="215"/>
      <c r="BB310" s="215"/>
      <c r="BC310" s="215"/>
      <c r="BD310" s="215"/>
      <c r="BE310" s="215"/>
      <c r="BF310" s="215"/>
      <c r="BG310" s="215"/>
      <c r="BH310" s="215"/>
    </row>
    <row r="311" spans="1:60" outlineLevel="1" x14ac:dyDescent="0.2">
      <c r="A311" s="222"/>
      <c r="B311" s="223"/>
      <c r="C311" s="253" t="s">
        <v>583</v>
      </c>
      <c r="D311" s="228"/>
      <c r="E311" s="229">
        <v>2.99</v>
      </c>
      <c r="F311" s="224"/>
      <c r="G311" s="224"/>
      <c r="H311" s="224"/>
      <c r="I311" s="224"/>
      <c r="J311" s="224"/>
      <c r="K311" s="224"/>
      <c r="L311" s="224"/>
      <c r="M311" s="224"/>
      <c r="N311" s="224"/>
      <c r="O311" s="224"/>
      <c r="P311" s="224"/>
      <c r="Q311" s="224"/>
      <c r="R311" s="224"/>
      <c r="S311" s="224"/>
      <c r="T311" s="224"/>
      <c r="U311" s="224"/>
      <c r="V311" s="224"/>
      <c r="W311" s="224"/>
      <c r="X311" s="224"/>
      <c r="Y311" s="215"/>
      <c r="Z311" s="215"/>
      <c r="AA311" s="215"/>
      <c r="AB311" s="215"/>
      <c r="AC311" s="215"/>
      <c r="AD311" s="215"/>
      <c r="AE311" s="215"/>
      <c r="AF311" s="215"/>
      <c r="AG311" s="215" t="s">
        <v>176</v>
      </c>
      <c r="AH311" s="215">
        <v>0</v>
      </c>
      <c r="AI311" s="215"/>
      <c r="AJ311" s="215"/>
      <c r="AK311" s="215"/>
      <c r="AL311" s="215"/>
      <c r="AM311" s="215"/>
      <c r="AN311" s="215"/>
      <c r="AO311" s="215"/>
      <c r="AP311" s="215"/>
      <c r="AQ311" s="215"/>
      <c r="AR311" s="215"/>
      <c r="AS311" s="215"/>
      <c r="AT311" s="215"/>
      <c r="AU311" s="215"/>
      <c r="AV311" s="215"/>
      <c r="AW311" s="215"/>
      <c r="AX311" s="215"/>
      <c r="AY311" s="215"/>
      <c r="AZ311" s="215"/>
      <c r="BA311" s="215"/>
      <c r="BB311" s="215"/>
      <c r="BC311" s="215"/>
      <c r="BD311" s="215"/>
      <c r="BE311" s="215"/>
      <c r="BF311" s="215"/>
      <c r="BG311" s="215"/>
      <c r="BH311" s="215"/>
    </row>
    <row r="312" spans="1:60" outlineLevel="1" x14ac:dyDescent="0.2">
      <c r="A312" s="237">
        <v>120</v>
      </c>
      <c r="B312" s="238" t="s">
        <v>584</v>
      </c>
      <c r="C312" s="249" t="s">
        <v>585</v>
      </c>
      <c r="D312" s="239" t="s">
        <v>268</v>
      </c>
      <c r="E312" s="240">
        <v>28.816700000000001</v>
      </c>
      <c r="F312" s="241"/>
      <c r="G312" s="242">
        <f>ROUND(E312*F312,2)</f>
        <v>0</v>
      </c>
      <c r="H312" s="241"/>
      <c r="I312" s="242">
        <f>ROUND(E312*H312,2)</f>
        <v>0</v>
      </c>
      <c r="J312" s="241"/>
      <c r="K312" s="242">
        <f>ROUND(E312*J312,2)</f>
        <v>0</v>
      </c>
      <c r="L312" s="242">
        <v>21</v>
      </c>
      <c r="M312" s="242">
        <f>G312*(1+L312/100)</f>
        <v>0</v>
      </c>
      <c r="N312" s="242">
        <v>1.9199999999999998E-2</v>
      </c>
      <c r="O312" s="242">
        <f>ROUND(E312*N312,2)</f>
        <v>0.55000000000000004</v>
      </c>
      <c r="P312" s="242">
        <v>0</v>
      </c>
      <c r="Q312" s="242">
        <f>ROUND(E312*P312,2)</f>
        <v>0</v>
      </c>
      <c r="R312" s="242" t="s">
        <v>304</v>
      </c>
      <c r="S312" s="242" t="s">
        <v>167</v>
      </c>
      <c r="T312" s="243" t="s">
        <v>168</v>
      </c>
      <c r="U312" s="224">
        <v>0</v>
      </c>
      <c r="V312" s="224">
        <f>ROUND(E312*U312,2)</f>
        <v>0</v>
      </c>
      <c r="W312" s="224"/>
      <c r="X312" s="224" t="s">
        <v>306</v>
      </c>
      <c r="Y312" s="215"/>
      <c r="Z312" s="215"/>
      <c r="AA312" s="215"/>
      <c r="AB312" s="215"/>
      <c r="AC312" s="215"/>
      <c r="AD312" s="215"/>
      <c r="AE312" s="215"/>
      <c r="AF312" s="215"/>
      <c r="AG312" s="215" t="s">
        <v>307</v>
      </c>
      <c r="AH312" s="215"/>
      <c r="AI312" s="215"/>
      <c r="AJ312" s="215"/>
      <c r="AK312" s="215"/>
      <c r="AL312" s="215"/>
      <c r="AM312" s="215"/>
      <c r="AN312" s="215"/>
      <c r="AO312" s="215"/>
      <c r="AP312" s="215"/>
      <c r="AQ312" s="215"/>
      <c r="AR312" s="215"/>
      <c r="AS312" s="215"/>
      <c r="AT312" s="215"/>
      <c r="AU312" s="215"/>
      <c r="AV312" s="215"/>
      <c r="AW312" s="215"/>
      <c r="AX312" s="215"/>
      <c r="AY312" s="215"/>
      <c r="AZ312" s="215"/>
      <c r="BA312" s="215"/>
      <c r="BB312" s="215"/>
      <c r="BC312" s="215"/>
      <c r="BD312" s="215"/>
      <c r="BE312" s="215"/>
      <c r="BF312" s="215"/>
      <c r="BG312" s="215"/>
      <c r="BH312" s="215"/>
    </row>
    <row r="313" spans="1:60" outlineLevel="1" x14ac:dyDescent="0.2">
      <c r="A313" s="222"/>
      <c r="B313" s="223"/>
      <c r="C313" s="253" t="s">
        <v>586</v>
      </c>
      <c r="D313" s="228"/>
      <c r="E313" s="229">
        <v>3.21</v>
      </c>
      <c r="F313" s="224"/>
      <c r="G313" s="224"/>
      <c r="H313" s="224"/>
      <c r="I313" s="224"/>
      <c r="J313" s="224"/>
      <c r="K313" s="224"/>
      <c r="L313" s="224"/>
      <c r="M313" s="224"/>
      <c r="N313" s="224"/>
      <c r="O313" s="224"/>
      <c r="P313" s="224"/>
      <c r="Q313" s="224"/>
      <c r="R313" s="224"/>
      <c r="S313" s="224"/>
      <c r="T313" s="224"/>
      <c r="U313" s="224"/>
      <c r="V313" s="224"/>
      <c r="W313" s="224"/>
      <c r="X313" s="224"/>
      <c r="Y313" s="215"/>
      <c r="Z313" s="215"/>
      <c r="AA313" s="215"/>
      <c r="AB313" s="215"/>
      <c r="AC313" s="215"/>
      <c r="AD313" s="215"/>
      <c r="AE313" s="215"/>
      <c r="AF313" s="215"/>
      <c r="AG313" s="215" t="s">
        <v>176</v>
      </c>
      <c r="AH313" s="215">
        <v>0</v>
      </c>
      <c r="AI313" s="215"/>
      <c r="AJ313" s="215"/>
      <c r="AK313" s="215"/>
      <c r="AL313" s="215"/>
      <c r="AM313" s="215"/>
      <c r="AN313" s="215"/>
      <c r="AO313" s="215"/>
      <c r="AP313" s="215"/>
      <c r="AQ313" s="215"/>
      <c r="AR313" s="215"/>
      <c r="AS313" s="215"/>
      <c r="AT313" s="215"/>
      <c r="AU313" s="215"/>
      <c r="AV313" s="215"/>
      <c r="AW313" s="215"/>
      <c r="AX313" s="215"/>
      <c r="AY313" s="215"/>
      <c r="AZ313" s="215"/>
      <c r="BA313" s="215"/>
      <c r="BB313" s="215"/>
      <c r="BC313" s="215"/>
      <c r="BD313" s="215"/>
      <c r="BE313" s="215"/>
      <c r="BF313" s="215"/>
      <c r="BG313" s="215"/>
      <c r="BH313" s="215"/>
    </row>
    <row r="314" spans="1:60" outlineLevel="1" x14ac:dyDescent="0.2">
      <c r="A314" s="222"/>
      <c r="B314" s="223"/>
      <c r="C314" s="253" t="s">
        <v>587</v>
      </c>
      <c r="D314" s="228"/>
      <c r="E314" s="229">
        <v>25.61</v>
      </c>
      <c r="F314" s="224"/>
      <c r="G314" s="224"/>
      <c r="H314" s="224"/>
      <c r="I314" s="224"/>
      <c r="J314" s="224"/>
      <c r="K314" s="224"/>
      <c r="L314" s="224"/>
      <c r="M314" s="224"/>
      <c r="N314" s="224"/>
      <c r="O314" s="224"/>
      <c r="P314" s="224"/>
      <c r="Q314" s="224"/>
      <c r="R314" s="224"/>
      <c r="S314" s="224"/>
      <c r="T314" s="224"/>
      <c r="U314" s="224"/>
      <c r="V314" s="224"/>
      <c r="W314" s="224"/>
      <c r="X314" s="224"/>
      <c r="Y314" s="215"/>
      <c r="Z314" s="215"/>
      <c r="AA314" s="215"/>
      <c r="AB314" s="215"/>
      <c r="AC314" s="215"/>
      <c r="AD314" s="215"/>
      <c r="AE314" s="215"/>
      <c r="AF314" s="215"/>
      <c r="AG314" s="215" t="s">
        <v>176</v>
      </c>
      <c r="AH314" s="215">
        <v>0</v>
      </c>
      <c r="AI314" s="215"/>
      <c r="AJ314" s="215"/>
      <c r="AK314" s="215"/>
      <c r="AL314" s="215"/>
      <c r="AM314" s="215"/>
      <c r="AN314" s="215"/>
      <c r="AO314" s="215"/>
      <c r="AP314" s="215"/>
      <c r="AQ314" s="215"/>
      <c r="AR314" s="215"/>
      <c r="AS314" s="215"/>
      <c r="AT314" s="215"/>
      <c r="AU314" s="215"/>
      <c r="AV314" s="215"/>
      <c r="AW314" s="215"/>
      <c r="AX314" s="215"/>
      <c r="AY314" s="215"/>
      <c r="AZ314" s="215"/>
      <c r="BA314" s="215"/>
      <c r="BB314" s="215"/>
      <c r="BC314" s="215"/>
      <c r="BD314" s="215"/>
      <c r="BE314" s="215"/>
      <c r="BF314" s="215"/>
      <c r="BG314" s="215"/>
      <c r="BH314" s="215"/>
    </row>
    <row r="315" spans="1:60" outlineLevel="1" x14ac:dyDescent="0.2">
      <c r="A315" s="257">
        <v>121</v>
      </c>
      <c r="B315" s="258" t="s">
        <v>588</v>
      </c>
      <c r="C315" s="264" t="s">
        <v>589</v>
      </c>
      <c r="D315" s="259" t="s">
        <v>0</v>
      </c>
      <c r="E315" s="260">
        <v>909.64971000000003</v>
      </c>
      <c r="F315" s="261"/>
      <c r="G315" s="262">
        <f>ROUND(E315*F315,2)</f>
        <v>0</v>
      </c>
      <c r="H315" s="261"/>
      <c r="I315" s="262">
        <f>ROUND(E315*H315,2)</f>
        <v>0</v>
      </c>
      <c r="J315" s="261"/>
      <c r="K315" s="262">
        <f>ROUND(E315*J315,2)</f>
        <v>0</v>
      </c>
      <c r="L315" s="262">
        <v>21</v>
      </c>
      <c r="M315" s="262">
        <f>G315*(1+L315/100)</f>
        <v>0</v>
      </c>
      <c r="N315" s="262">
        <v>0</v>
      </c>
      <c r="O315" s="262">
        <f>ROUND(E315*N315,2)</f>
        <v>0</v>
      </c>
      <c r="P315" s="262">
        <v>0</v>
      </c>
      <c r="Q315" s="262">
        <f>ROUND(E315*P315,2)</f>
        <v>0</v>
      </c>
      <c r="R315" s="262"/>
      <c r="S315" s="262" t="s">
        <v>167</v>
      </c>
      <c r="T315" s="263" t="s">
        <v>168</v>
      </c>
      <c r="U315" s="224">
        <v>0</v>
      </c>
      <c r="V315" s="224">
        <f>ROUND(E315*U315,2)</f>
        <v>0</v>
      </c>
      <c r="W315" s="224"/>
      <c r="X315" s="224" t="s">
        <v>190</v>
      </c>
      <c r="Y315" s="215"/>
      <c r="Z315" s="215"/>
      <c r="AA315" s="215"/>
      <c r="AB315" s="215"/>
      <c r="AC315" s="215"/>
      <c r="AD315" s="215"/>
      <c r="AE315" s="215"/>
      <c r="AF315" s="215"/>
      <c r="AG315" s="215" t="s">
        <v>449</v>
      </c>
      <c r="AH315" s="215"/>
      <c r="AI315" s="215"/>
      <c r="AJ315" s="215"/>
      <c r="AK315" s="215"/>
      <c r="AL315" s="215"/>
      <c r="AM315" s="215"/>
      <c r="AN315" s="215"/>
      <c r="AO315" s="215"/>
      <c r="AP315" s="215"/>
      <c r="AQ315" s="215"/>
      <c r="AR315" s="215"/>
      <c r="AS315" s="215"/>
      <c r="AT315" s="215"/>
      <c r="AU315" s="215"/>
      <c r="AV315" s="215"/>
      <c r="AW315" s="215"/>
      <c r="AX315" s="215"/>
      <c r="AY315" s="215"/>
      <c r="AZ315" s="215"/>
      <c r="BA315" s="215"/>
      <c r="BB315" s="215"/>
      <c r="BC315" s="215"/>
      <c r="BD315" s="215"/>
      <c r="BE315" s="215"/>
      <c r="BF315" s="215"/>
      <c r="BG315" s="215"/>
      <c r="BH315" s="215"/>
    </row>
    <row r="316" spans="1:60" x14ac:dyDescent="0.2">
      <c r="A316" s="231" t="s">
        <v>162</v>
      </c>
      <c r="B316" s="232" t="s">
        <v>120</v>
      </c>
      <c r="C316" s="248" t="s">
        <v>121</v>
      </c>
      <c r="D316" s="233"/>
      <c r="E316" s="234"/>
      <c r="F316" s="235"/>
      <c r="G316" s="235">
        <f>SUMIF(AG317:AG331,"&lt;&gt;NOR",G317:G331)</f>
        <v>0</v>
      </c>
      <c r="H316" s="235"/>
      <c r="I316" s="235">
        <f>SUM(I317:I331)</f>
        <v>0</v>
      </c>
      <c r="J316" s="235"/>
      <c r="K316" s="235">
        <f>SUM(K317:K331)</f>
        <v>0</v>
      </c>
      <c r="L316" s="235"/>
      <c r="M316" s="235">
        <f>SUM(M317:M331)</f>
        <v>0</v>
      </c>
      <c r="N316" s="235"/>
      <c r="O316" s="235">
        <f>SUM(O317:O331)</f>
        <v>2.6</v>
      </c>
      <c r="P316" s="235"/>
      <c r="Q316" s="235">
        <f>SUM(Q317:Q331)</f>
        <v>0</v>
      </c>
      <c r="R316" s="235"/>
      <c r="S316" s="235"/>
      <c r="T316" s="236"/>
      <c r="U316" s="230"/>
      <c r="V316" s="230">
        <f>SUM(V317:V331)</f>
        <v>158.05999999999997</v>
      </c>
      <c r="W316" s="230"/>
      <c r="X316" s="230"/>
      <c r="AG316" t="s">
        <v>163</v>
      </c>
    </row>
    <row r="317" spans="1:60" outlineLevel="1" x14ac:dyDescent="0.2">
      <c r="A317" s="237">
        <v>122</v>
      </c>
      <c r="B317" s="238" t="s">
        <v>590</v>
      </c>
      <c r="C317" s="249" t="s">
        <v>591</v>
      </c>
      <c r="D317" s="239" t="s">
        <v>268</v>
      </c>
      <c r="E317" s="240">
        <v>131.41999999999999</v>
      </c>
      <c r="F317" s="241"/>
      <c r="G317" s="242">
        <f>ROUND(E317*F317,2)</f>
        <v>0</v>
      </c>
      <c r="H317" s="241"/>
      <c r="I317" s="242">
        <f>ROUND(E317*H317,2)</f>
        <v>0</v>
      </c>
      <c r="J317" s="241"/>
      <c r="K317" s="242">
        <f>ROUND(E317*J317,2)</f>
        <v>0</v>
      </c>
      <c r="L317" s="242">
        <v>21</v>
      </c>
      <c r="M317" s="242">
        <f>G317*(1+L317/100)</f>
        <v>0</v>
      </c>
      <c r="N317" s="242">
        <v>4.9699999999999996E-3</v>
      </c>
      <c r="O317" s="242">
        <f>ROUND(E317*N317,2)</f>
        <v>0.65</v>
      </c>
      <c r="P317" s="242">
        <v>0</v>
      </c>
      <c r="Q317" s="242">
        <f>ROUND(E317*P317,2)</f>
        <v>0</v>
      </c>
      <c r="R317" s="242"/>
      <c r="S317" s="242" t="s">
        <v>167</v>
      </c>
      <c r="T317" s="243" t="s">
        <v>168</v>
      </c>
      <c r="U317" s="224">
        <v>0.98399999999999999</v>
      </c>
      <c r="V317" s="224">
        <f>ROUND(E317*U317,2)</f>
        <v>129.32</v>
      </c>
      <c r="W317" s="224"/>
      <c r="X317" s="224" t="s">
        <v>190</v>
      </c>
      <c r="Y317" s="215"/>
      <c r="Z317" s="215"/>
      <c r="AA317" s="215"/>
      <c r="AB317" s="215"/>
      <c r="AC317" s="215"/>
      <c r="AD317" s="215"/>
      <c r="AE317" s="215"/>
      <c r="AF317" s="215"/>
      <c r="AG317" s="215" t="s">
        <v>449</v>
      </c>
      <c r="AH317" s="215"/>
      <c r="AI317" s="215"/>
      <c r="AJ317" s="215"/>
      <c r="AK317" s="215"/>
      <c r="AL317" s="215"/>
      <c r="AM317" s="215"/>
      <c r="AN317" s="215"/>
      <c r="AO317" s="215"/>
      <c r="AP317" s="215"/>
      <c r="AQ317" s="215"/>
      <c r="AR317" s="215"/>
      <c r="AS317" s="215"/>
      <c r="AT317" s="215"/>
      <c r="AU317" s="215"/>
      <c r="AV317" s="215"/>
      <c r="AW317" s="215"/>
      <c r="AX317" s="215"/>
      <c r="AY317" s="215"/>
      <c r="AZ317" s="215"/>
      <c r="BA317" s="215"/>
      <c r="BB317" s="215"/>
      <c r="BC317" s="215"/>
      <c r="BD317" s="215"/>
      <c r="BE317" s="215"/>
      <c r="BF317" s="215"/>
      <c r="BG317" s="215"/>
      <c r="BH317" s="215"/>
    </row>
    <row r="318" spans="1:60" outlineLevel="1" x14ac:dyDescent="0.2">
      <c r="A318" s="222"/>
      <c r="B318" s="223"/>
      <c r="C318" s="253" t="s">
        <v>334</v>
      </c>
      <c r="D318" s="228"/>
      <c r="E318" s="229">
        <v>131.41999999999999</v>
      </c>
      <c r="F318" s="224"/>
      <c r="G318" s="224"/>
      <c r="H318" s="224"/>
      <c r="I318" s="224"/>
      <c r="J318" s="224"/>
      <c r="K318" s="224"/>
      <c r="L318" s="224"/>
      <c r="M318" s="224"/>
      <c r="N318" s="224"/>
      <c r="O318" s="224"/>
      <c r="P318" s="224"/>
      <c r="Q318" s="224"/>
      <c r="R318" s="224"/>
      <c r="S318" s="224"/>
      <c r="T318" s="224"/>
      <c r="U318" s="224"/>
      <c r="V318" s="224"/>
      <c r="W318" s="224"/>
      <c r="X318" s="224"/>
      <c r="Y318" s="215"/>
      <c r="Z318" s="215"/>
      <c r="AA318" s="215"/>
      <c r="AB318" s="215"/>
      <c r="AC318" s="215"/>
      <c r="AD318" s="215"/>
      <c r="AE318" s="215"/>
      <c r="AF318" s="215"/>
      <c r="AG318" s="215" t="s">
        <v>176</v>
      </c>
      <c r="AH318" s="215">
        <v>0</v>
      </c>
      <c r="AI318" s="215"/>
      <c r="AJ318" s="215"/>
      <c r="AK318" s="215"/>
      <c r="AL318" s="215"/>
      <c r="AM318" s="215"/>
      <c r="AN318" s="215"/>
      <c r="AO318" s="215"/>
      <c r="AP318" s="215"/>
      <c r="AQ318" s="215"/>
      <c r="AR318" s="215"/>
      <c r="AS318" s="215"/>
      <c r="AT318" s="215"/>
      <c r="AU318" s="215"/>
      <c r="AV318" s="215"/>
      <c r="AW318" s="215"/>
      <c r="AX318" s="215"/>
      <c r="AY318" s="215"/>
      <c r="AZ318" s="215"/>
      <c r="BA318" s="215"/>
      <c r="BB318" s="215"/>
      <c r="BC318" s="215"/>
      <c r="BD318" s="215"/>
      <c r="BE318" s="215"/>
      <c r="BF318" s="215"/>
      <c r="BG318" s="215"/>
      <c r="BH318" s="215"/>
    </row>
    <row r="319" spans="1:60" outlineLevel="1" x14ac:dyDescent="0.2">
      <c r="A319" s="237">
        <v>123</v>
      </c>
      <c r="B319" s="238" t="s">
        <v>592</v>
      </c>
      <c r="C319" s="249" t="s">
        <v>593</v>
      </c>
      <c r="D319" s="239" t="s">
        <v>268</v>
      </c>
      <c r="E319" s="240">
        <v>131.41999999999999</v>
      </c>
      <c r="F319" s="241"/>
      <c r="G319" s="242">
        <f>ROUND(E319*F319,2)</f>
        <v>0</v>
      </c>
      <c r="H319" s="241"/>
      <c r="I319" s="242">
        <f>ROUND(E319*H319,2)</f>
        <v>0</v>
      </c>
      <c r="J319" s="241"/>
      <c r="K319" s="242">
        <f>ROUND(E319*J319,2)</f>
        <v>0</v>
      </c>
      <c r="L319" s="242">
        <v>21</v>
      </c>
      <c r="M319" s="242">
        <f>G319*(1+L319/100)</f>
        <v>0</v>
      </c>
      <c r="N319" s="242">
        <v>0</v>
      </c>
      <c r="O319" s="242">
        <f>ROUND(E319*N319,2)</f>
        <v>0</v>
      </c>
      <c r="P319" s="242">
        <v>0</v>
      </c>
      <c r="Q319" s="242">
        <f>ROUND(E319*P319,2)</f>
        <v>0</v>
      </c>
      <c r="R319" s="242"/>
      <c r="S319" s="242" t="s">
        <v>189</v>
      </c>
      <c r="T319" s="243" t="s">
        <v>168</v>
      </c>
      <c r="U319" s="224">
        <v>0</v>
      </c>
      <c r="V319" s="224">
        <f>ROUND(E319*U319,2)</f>
        <v>0</v>
      </c>
      <c r="W319" s="224"/>
      <c r="X319" s="224" t="s">
        <v>190</v>
      </c>
      <c r="Y319" s="215"/>
      <c r="Z319" s="215"/>
      <c r="AA319" s="215"/>
      <c r="AB319" s="215"/>
      <c r="AC319" s="215"/>
      <c r="AD319" s="215"/>
      <c r="AE319" s="215"/>
      <c r="AF319" s="215"/>
      <c r="AG319" s="215" t="s">
        <v>449</v>
      </c>
      <c r="AH319" s="215"/>
      <c r="AI319" s="215"/>
      <c r="AJ319" s="215"/>
      <c r="AK319" s="215"/>
      <c r="AL319" s="215"/>
      <c r="AM319" s="215"/>
      <c r="AN319" s="215"/>
      <c r="AO319" s="215"/>
      <c r="AP319" s="215"/>
      <c r="AQ319" s="215"/>
      <c r="AR319" s="215"/>
      <c r="AS319" s="215"/>
      <c r="AT319" s="215"/>
      <c r="AU319" s="215"/>
      <c r="AV319" s="215"/>
      <c r="AW319" s="215"/>
      <c r="AX319" s="215"/>
      <c r="AY319" s="215"/>
      <c r="AZ319" s="215"/>
      <c r="BA319" s="215"/>
      <c r="BB319" s="215"/>
      <c r="BC319" s="215"/>
      <c r="BD319" s="215"/>
      <c r="BE319" s="215"/>
      <c r="BF319" s="215"/>
      <c r="BG319" s="215"/>
      <c r="BH319" s="215"/>
    </row>
    <row r="320" spans="1:60" outlineLevel="1" x14ac:dyDescent="0.2">
      <c r="A320" s="222"/>
      <c r="B320" s="223"/>
      <c r="C320" s="253" t="s">
        <v>334</v>
      </c>
      <c r="D320" s="228"/>
      <c r="E320" s="229">
        <v>131.41999999999999</v>
      </c>
      <c r="F320" s="224"/>
      <c r="G320" s="224"/>
      <c r="H320" s="224"/>
      <c r="I320" s="224"/>
      <c r="J320" s="224"/>
      <c r="K320" s="224"/>
      <c r="L320" s="224"/>
      <c r="M320" s="224"/>
      <c r="N320" s="224"/>
      <c r="O320" s="224"/>
      <c r="P320" s="224"/>
      <c r="Q320" s="224"/>
      <c r="R320" s="224"/>
      <c r="S320" s="224"/>
      <c r="T320" s="224"/>
      <c r="U320" s="224"/>
      <c r="V320" s="224"/>
      <c r="W320" s="224"/>
      <c r="X320" s="224"/>
      <c r="Y320" s="215"/>
      <c r="Z320" s="215"/>
      <c r="AA320" s="215"/>
      <c r="AB320" s="215"/>
      <c r="AC320" s="215"/>
      <c r="AD320" s="215"/>
      <c r="AE320" s="215"/>
      <c r="AF320" s="215"/>
      <c r="AG320" s="215" t="s">
        <v>176</v>
      </c>
      <c r="AH320" s="215">
        <v>0</v>
      </c>
      <c r="AI320" s="215"/>
      <c r="AJ320" s="215"/>
      <c r="AK320" s="215"/>
      <c r="AL320" s="215"/>
      <c r="AM320" s="215"/>
      <c r="AN320" s="215"/>
      <c r="AO320" s="215"/>
      <c r="AP320" s="215"/>
      <c r="AQ320" s="215"/>
      <c r="AR320" s="215"/>
      <c r="AS320" s="215"/>
      <c r="AT320" s="215"/>
      <c r="AU320" s="215"/>
      <c r="AV320" s="215"/>
      <c r="AW320" s="215"/>
      <c r="AX320" s="215"/>
      <c r="AY320" s="215"/>
      <c r="AZ320" s="215"/>
      <c r="BA320" s="215"/>
      <c r="BB320" s="215"/>
      <c r="BC320" s="215"/>
      <c r="BD320" s="215"/>
      <c r="BE320" s="215"/>
      <c r="BF320" s="215"/>
      <c r="BG320" s="215"/>
      <c r="BH320" s="215"/>
    </row>
    <row r="321" spans="1:60" outlineLevel="1" x14ac:dyDescent="0.2">
      <c r="A321" s="237">
        <v>124</v>
      </c>
      <c r="B321" s="238" t="s">
        <v>594</v>
      </c>
      <c r="C321" s="249" t="s">
        <v>595</v>
      </c>
      <c r="D321" s="239" t="s">
        <v>268</v>
      </c>
      <c r="E321" s="240">
        <v>131.41999999999999</v>
      </c>
      <c r="F321" s="241"/>
      <c r="G321" s="242">
        <f>ROUND(E321*F321,2)</f>
        <v>0</v>
      </c>
      <c r="H321" s="241"/>
      <c r="I321" s="242">
        <f>ROUND(E321*H321,2)</f>
        <v>0</v>
      </c>
      <c r="J321" s="241"/>
      <c r="K321" s="242">
        <f>ROUND(E321*J321,2)</f>
        <v>0</v>
      </c>
      <c r="L321" s="242">
        <v>21</v>
      </c>
      <c r="M321" s="242">
        <f>G321*(1+L321/100)</f>
        <v>0</v>
      </c>
      <c r="N321" s="242">
        <v>4.0000000000000002E-4</v>
      </c>
      <c r="O321" s="242">
        <f>ROUND(E321*N321,2)</f>
        <v>0.05</v>
      </c>
      <c r="P321" s="242">
        <v>0</v>
      </c>
      <c r="Q321" s="242">
        <f>ROUND(E321*P321,2)</f>
        <v>0</v>
      </c>
      <c r="R321" s="242"/>
      <c r="S321" s="242" t="s">
        <v>167</v>
      </c>
      <c r="T321" s="243" t="s">
        <v>168</v>
      </c>
      <c r="U321" s="224">
        <v>0</v>
      </c>
      <c r="V321" s="224">
        <f>ROUND(E321*U321,2)</f>
        <v>0</v>
      </c>
      <c r="W321" s="224"/>
      <c r="X321" s="224" t="s">
        <v>190</v>
      </c>
      <c r="Y321" s="215"/>
      <c r="Z321" s="215"/>
      <c r="AA321" s="215"/>
      <c r="AB321" s="215"/>
      <c r="AC321" s="215"/>
      <c r="AD321" s="215"/>
      <c r="AE321" s="215"/>
      <c r="AF321" s="215"/>
      <c r="AG321" s="215" t="s">
        <v>449</v>
      </c>
      <c r="AH321" s="215"/>
      <c r="AI321" s="215"/>
      <c r="AJ321" s="215"/>
      <c r="AK321" s="215"/>
      <c r="AL321" s="215"/>
      <c r="AM321" s="215"/>
      <c r="AN321" s="215"/>
      <c r="AO321" s="215"/>
      <c r="AP321" s="215"/>
      <c r="AQ321" s="215"/>
      <c r="AR321" s="215"/>
      <c r="AS321" s="215"/>
      <c r="AT321" s="215"/>
      <c r="AU321" s="215"/>
      <c r="AV321" s="215"/>
      <c r="AW321" s="215"/>
      <c r="AX321" s="215"/>
      <c r="AY321" s="215"/>
      <c r="AZ321" s="215"/>
      <c r="BA321" s="215"/>
      <c r="BB321" s="215"/>
      <c r="BC321" s="215"/>
      <c r="BD321" s="215"/>
      <c r="BE321" s="215"/>
      <c r="BF321" s="215"/>
      <c r="BG321" s="215"/>
      <c r="BH321" s="215"/>
    </row>
    <row r="322" spans="1:60" outlineLevel="1" x14ac:dyDescent="0.2">
      <c r="A322" s="222"/>
      <c r="B322" s="223"/>
      <c r="C322" s="250" t="s">
        <v>596</v>
      </c>
      <c r="D322" s="245"/>
      <c r="E322" s="245"/>
      <c r="F322" s="245"/>
      <c r="G322" s="245"/>
      <c r="H322" s="224"/>
      <c r="I322" s="224"/>
      <c r="J322" s="224"/>
      <c r="K322" s="224"/>
      <c r="L322" s="224"/>
      <c r="M322" s="224"/>
      <c r="N322" s="224"/>
      <c r="O322" s="224"/>
      <c r="P322" s="224"/>
      <c r="Q322" s="224"/>
      <c r="R322" s="224"/>
      <c r="S322" s="224"/>
      <c r="T322" s="224"/>
      <c r="U322" s="224"/>
      <c r="V322" s="224"/>
      <c r="W322" s="224"/>
      <c r="X322" s="224"/>
      <c r="Y322" s="215"/>
      <c r="Z322" s="215"/>
      <c r="AA322" s="215"/>
      <c r="AB322" s="215"/>
      <c r="AC322" s="215"/>
      <c r="AD322" s="215"/>
      <c r="AE322" s="215"/>
      <c r="AF322" s="215"/>
      <c r="AG322" s="215" t="s">
        <v>172</v>
      </c>
      <c r="AH322" s="215"/>
      <c r="AI322" s="215"/>
      <c r="AJ322" s="215"/>
      <c r="AK322" s="215"/>
      <c r="AL322" s="215"/>
      <c r="AM322" s="215"/>
      <c r="AN322" s="215"/>
      <c r="AO322" s="215"/>
      <c r="AP322" s="215"/>
      <c r="AQ322" s="215"/>
      <c r="AR322" s="215"/>
      <c r="AS322" s="215"/>
      <c r="AT322" s="215"/>
      <c r="AU322" s="215"/>
      <c r="AV322" s="215"/>
      <c r="AW322" s="215"/>
      <c r="AX322" s="215"/>
      <c r="AY322" s="215"/>
      <c r="AZ322" s="215"/>
      <c r="BA322" s="215"/>
      <c r="BB322" s="215"/>
      <c r="BC322" s="215"/>
      <c r="BD322" s="215"/>
      <c r="BE322" s="215"/>
      <c r="BF322" s="215"/>
      <c r="BG322" s="215"/>
      <c r="BH322" s="215"/>
    </row>
    <row r="323" spans="1:60" outlineLevel="1" x14ac:dyDescent="0.2">
      <c r="A323" s="222"/>
      <c r="B323" s="223"/>
      <c r="C323" s="253" t="s">
        <v>334</v>
      </c>
      <c r="D323" s="228"/>
      <c r="E323" s="229">
        <v>131.41999999999999</v>
      </c>
      <c r="F323" s="224"/>
      <c r="G323" s="224"/>
      <c r="H323" s="224"/>
      <c r="I323" s="224"/>
      <c r="J323" s="224"/>
      <c r="K323" s="224"/>
      <c r="L323" s="224"/>
      <c r="M323" s="224"/>
      <c r="N323" s="224"/>
      <c r="O323" s="224"/>
      <c r="P323" s="224"/>
      <c r="Q323" s="224"/>
      <c r="R323" s="224"/>
      <c r="S323" s="224"/>
      <c r="T323" s="224"/>
      <c r="U323" s="224"/>
      <c r="V323" s="224"/>
      <c r="W323" s="224"/>
      <c r="X323" s="224"/>
      <c r="Y323" s="215"/>
      <c r="Z323" s="215"/>
      <c r="AA323" s="215"/>
      <c r="AB323" s="215"/>
      <c r="AC323" s="215"/>
      <c r="AD323" s="215"/>
      <c r="AE323" s="215"/>
      <c r="AF323" s="215"/>
      <c r="AG323" s="215" t="s">
        <v>176</v>
      </c>
      <c r="AH323" s="215">
        <v>0</v>
      </c>
      <c r="AI323" s="215"/>
      <c r="AJ323" s="215"/>
      <c r="AK323" s="215"/>
      <c r="AL323" s="215"/>
      <c r="AM323" s="215"/>
      <c r="AN323" s="215"/>
      <c r="AO323" s="215"/>
      <c r="AP323" s="215"/>
      <c r="AQ323" s="215"/>
      <c r="AR323" s="215"/>
      <c r="AS323" s="215"/>
      <c r="AT323" s="215"/>
      <c r="AU323" s="215"/>
      <c r="AV323" s="215"/>
      <c r="AW323" s="215"/>
      <c r="AX323" s="215"/>
      <c r="AY323" s="215"/>
      <c r="AZ323" s="215"/>
      <c r="BA323" s="215"/>
      <c r="BB323" s="215"/>
      <c r="BC323" s="215"/>
      <c r="BD323" s="215"/>
      <c r="BE323" s="215"/>
      <c r="BF323" s="215"/>
      <c r="BG323" s="215"/>
      <c r="BH323" s="215"/>
    </row>
    <row r="324" spans="1:60" outlineLevel="1" x14ac:dyDescent="0.2">
      <c r="A324" s="237">
        <v>125</v>
      </c>
      <c r="B324" s="238" t="s">
        <v>597</v>
      </c>
      <c r="C324" s="249" t="s">
        <v>598</v>
      </c>
      <c r="D324" s="239" t="s">
        <v>268</v>
      </c>
      <c r="E324" s="240">
        <v>131.41999999999999</v>
      </c>
      <c r="F324" s="241"/>
      <c r="G324" s="242">
        <f>ROUND(E324*F324,2)</f>
        <v>0</v>
      </c>
      <c r="H324" s="241"/>
      <c r="I324" s="242">
        <f>ROUND(E324*H324,2)</f>
        <v>0</v>
      </c>
      <c r="J324" s="241"/>
      <c r="K324" s="242">
        <f>ROUND(E324*J324,2)</f>
        <v>0</v>
      </c>
      <c r="L324" s="242">
        <v>21</v>
      </c>
      <c r="M324" s="242">
        <f>G324*(1+L324/100)</f>
        <v>0</v>
      </c>
      <c r="N324" s="242">
        <v>0</v>
      </c>
      <c r="O324" s="242">
        <f>ROUND(E324*N324,2)</f>
        <v>0</v>
      </c>
      <c r="P324" s="242">
        <v>0</v>
      </c>
      <c r="Q324" s="242">
        <f>ROUND(E324*P324,2)</f>
        <v>0</v>
      </c>
      <c r="R324" s="242"/>
      <c r="S324" s="242" t="s">
        <v>167</v>
      </c>
      <c r="T324" s="243" t="s">
        <v>168</v>
      </c>
      <c r="U324" s="224">
        <v>0.1</v>
      </c>
      <c r="V324" s="224">
        <f>ROUND(E324*U324,2)</f>
        <v>13.14</v>
      </c>
      <c r="W324" s="224"/>
      <c r="X324" s="224" t="s">
        <v>190</v>
      </c>
      <c r="Y324" s="215"/>
      <c r="Z324" s="215"/>
      <c r="AA324" s="215"/>
      <c r="AB324" s="215"/>
      <c r="AC324" s="215"/>
      <c r="AD324" s="215"/>
      <c r="AE324" s="215"/>
      <c r="AF324" s="215"/>
      <c r="AG324" s="215" t="s">
        <v>449</v>
      </c>
      <c r="AH324" s="215"/>
      <c r="AI324" s="215"/>
      <c r="AJ324" s="215"/>
      <c r="AK324" s="215"/>
      <c r="AL324" s="215"/>
      <c r="AM324" s="215"/>
      <c r="AN324" s="215"/>
      <c r="AO324" s="215"/>
      <c r="AP324" s="215"/>
      <c r="AQ324" s="215"/>
      <c r="AR324" s="215"/>
      <c r="AS324" s="215"/>
      <c r="AT324" s="215"/>
      <c r="AU324" s="215"/>
      <c r="AV324" s="215"/>
      <c r="AW324" s="215"/>
      <c r="AX324" s="215"/>
      <c r="AY324" s="215"/>
      <c r="AZ324" s="215"/>
      <c r="BA324" s="215"/>
      <c r="BB324" s="215"/>
      <c r="BC324" s="215"/>
      <c r="BD324" s="215"/>
      <c r="BE324" s="215"/>
      <c r="BF324" s="215"/>
      <c r="BG324" s="215"/>
      <c r="BH324" s="215"/>
    </row>
    <row r="325" spans="1:60" outlineLevel="1" x14ac:dyDescent="0.2">
      <c r="A325" s="222"/>
      <c r="B325" s="223"/>
      <c r="C325" s="253" t="s">
        <v>334</v>
      </c>
      <c r="D325" s="228"/>
      <c r="E325" s="229">
        <v>131.41999999999999</v>
      </c>
      <c r="F325" s="224"/>
      <c r="G325" s="224"/>
      <c r="H325" s="224"/>
      <c r="I325" s="224"/>
      <c r="J325" s="224"/>
      <c r="K325" s="224"/>
      <c r="L325" s="224"/>
      <c r="M325" s="224"/>
      <c r="N325" s="224"/>
      <c r="O325" s="224"/>
      <c r="P325" s="224"/>
      <c r="Q325" s="224"/>
      <c r="R325" s="224"/>
      <c r="S325" s="224"/>
      <c r="T325" s="224"/>
      <c r="U325" s="224"/>
      <c r="V325" s="224"/>
      <c r="W325" s="224"/>
      <c r="X325" s="224"/>
      <c r="Y325" s="215"/>
      <c r="Z325" s="215"/>
      <c r="AA325" s="215"/>
      <c r="AB325" s="215"/>
      <c r="AC325" s="215"/>
      <c r="AD325" s="215"/>
      <c r="AE325" s="215"/>
      <c r="AF325" s="215"/>
      <c r="AG325" s="215" t="s">
        <v>176</v>
      </c>
      <c r="AH325" s="215">
        <v>0</v>
      </c>
      <c r="AI325" s="215"/>
      <c r="AJ325" s="215"/>
      <c r="AK325" s="215"/>
      <c r="AL325" s="215"/>
      <c r="AM325" s="215"/>
      <c r="AN325" s="215"/>
      <c r="AO325" s="215"/>
      <c r="AP325" s="215"/>
      <c r="AQ325" s="215"/>
      <c r="AR325" s="215"/>
      <c r="AS325" s="215"/>
      <c r="AT325" s="215"/>
      <c r="AU325" s="215"/>
      <c r="AV325" s="215"/>
      <c r="AW325" s="215"/>
      <c r="AX325" s="215"/>
      <c r="AY325" s="215"/>
      <c r="AZ325" s="215"/>
      <c r="BA325" s="215"/>
      <c r="BB325" s="215"/>
      <c r="BC325" s="215"/>
      <c r="BD325" s="215"/>
      <c r="BE325" s="215"/>
      <c r="BF325" s="215"/>
      <c r="BG325" s="215"/>
      <c r="BH325" s="215"/>
    </row>
    <row r="326" spans="1:60" outlineLevel="1" x14ac:dyDescent="0.2">
      <c r="A326" s="237">
        <v>126</v>
      </c>
      <c r="B326" s="238" t="s">
        <v>599</v>
      </c>
      <c r="C326" s="249" t="s">
        <v>600</v>
      </c>
      <c r="D326" s="239" t="s">
        <v>326</v>
      </c>
      <c r="E326" s="240">
        <v>130</v>
      </c>
      <c r="F326" s="241"/>
      <c r="G326" s="242">
        <f>ROUND(E326*F326,2)</f>
        <v>0</v>
      </c>
      <c r="H326" s="241"/>
      <c r="I326" s="242">
        <f>ROUND(E326*H326,2)</f>
        <v>0</v>
      </c>
      <c r="J326" s="241"/>
      <c r="K326" s="242">
        <f>ROUND(E326*J326,2)</f>
        <v>0</v>
      </c>
      <c r="L326" s="242">
        <v>21</v>
      </c>
      <c r="M326" s="242">
        <f>G326*(1+L326/100)</f>
        <v>0</v>
      </c>
      <c r="N326" s="242">
        <v>0</v>
      </c>
      <c r="O326" s="242">
        <f>ROUND(E326*N326,2)</f>
        <v>0</v>
      </c>
      <c r="P326" s="242">
        <v>0</v>
      </c>
      <c r="Q326" s="242">
        <f>ROUND(E326*P326,2)</f>
        <v>0</v>
      </c>
      <c r="R326" s="242"/>
      <c r="S326" s="242" t="s">
        <v>167</v>
      </c>
      <c r="T326" s="243" t="s">
        <v>168</v>
      </c>
      <c r="U326" s="224">
        <v>0.12</v>
      </c>
      <c r="V326" s="224">
        <f>ROUND(E326*U326,2)</f>
        <v>15.6</v>
      </c>
      <c r="W326" s="224"/>
      <c r="X326" s="224" t="s">
        <v>190</v>
      </c>
      <c r="Y326" s="215"/>
      <c r="Z326" s="215"/>
      <c r="AA326" s="215"/>
      <c r="AB326" s="215"/>
      <c r="AC326" s="215"/>
      <c r="AD326" s="215"/>
      <c r="AE326" s="215"/>
      <c r="AF326" s="215"/>
      <c r="AG326" s="215" t="s">
        <v>449</v>
      </c>
      <c r="AH326" s="215"/>
      <c r="AI326" s="215"/>
      <c r="AJ326" s="215"/>
      <c r="AK326" s="215"/>
      <c r="AL326" s="215"/>
      <c r="AM326" s="215"/>
      <c r="AN326" s="215"/>
      <c r="AO326" s="215"/>
      <c r="AP326" s="215"/>
      <c r="AQ326" s="215"/>
      <c r="AR326" s="215"/>
      <c r="AS326" s="215"/>
      <c r="AT326" s="215"/>
      <c r="AU326" s="215"/>
      <c r="AV326" s="215"/>
      <c r="AW326" s="215"/>
      <c r="AX326" s="215"/>
      <c r="AY326" s="215"/>
      <c r="AZ326" s="215"/>
      <c r="BA326" s="215"/>
      <c r="BB326" s="215"/>
      <c r="BC326" s="215"/>
      <c r="BD326" s="215"/>
      <c r="BE326" s="215"/>
      <c r="BF326" s="215"/>
      <c r="BG326" s="215"/>
      <c r="BH326" s="215"/>
    </row>
    <row r="327" spans="1:60" outlineLevel="1" x14ac:dyDescent="0.2">
      <c r="A327" s="222"/>
      <c r="B327" s="223"/>
      <c r="C327" s="250" t="s">
        <v>601</v>
      </c>
      <c r="D327" s="245"/>
      <c r="E327" s="245"/>
      <c r="F327" s="245"/>
      <c r="G327" s="245"/>
      <c r="H327" s="224"/>
      <c r="I327" s="224"/>
      <c r="J327" s="224"/>
      <c r="K327" s="224"/>
      <c r="L327" s="224"/>
      <c r="M327" s="224"/>
      <c r="N327" s="224"/>
      <c r="O327" s="224"/>
      <c r="P327" s="224"/>
      <c r="Q327" s="224"/>
      <c r="R327" s="224"/>
      <c r="S327" s="224"/>
      <c r="T327" s="224"/>
      <c r="U327" s="224"/>
      <c r="V327" s="224"/>
      <c r="W327" s="224"/>
      <c r="X327" s="224"/>
      <c r="Y327" s="215"/>
      <c r="Z327" s="215"/>
      <c r="AA327" s="215"/>
      <c r="AB327" s="215"/>
      <c r="AC327" s="215"/>
      <c r="AD327" s="215"/>
      <c r="AE327" s="215"/>
      <c r="AF327" s="215"/>
      <c r="AG327" s="215" t="s">
        <v>172</v>
      </c>
      <c r="AH327" s="215"/>
      <c r="AI327" s="215"/>
      <c r="AJ327" s="215"/>
      <c r="AK327" s="215"/>
      <c r="AL327" s="215"/>
      <c r="AM327" s="215"/>
      <c r="AN327" s="215"/>
      <c r="AO327" s="215"/>
      <c r="AP327" s="215"/>
      <c r="AQ327" s="215"/>
      <c r="AR327" s="215"/>
      <c r="AS327" s="215"/>
      <c r="AT327" s="215"/>
      <c r="AU327" s="215"/>
      <c r="AV327" s="215"/>
      <c r="AW327" s="215"/>
      <c r="AX327" s="215"/>
      <c r="AY327" s="215"/>
      <c r="AZ327" s="215"/>
      <c r="BA327" s="215"/>
      <c r="BB327" s="215"/>
      <c r="BC327" s="215"/>
      <c r="BD327" s="215"/>
      <c r="BE327" s="215"/>
      <c r="BF327" s="215"/>
      <c r="BG327" s="215"/>
      <c r="BH327" s="215"/>
    </row>
    <row r="328" spans="1:60" outlineLevel="1" x14ac:dyDescent="0.2">
      <c r="A328" s="237">
        <v>127</v>
      </c>
      <c r="B328" s="238" t="s">
        <v>602</v>
      </c>
      <c r="C328" s="249" t="s">
        <v>603</v>
      </c>
      <c r="D328" s="239" t="s">
        <v>268</v>
      </c>
      <c r="E328" s="240">
        <v>137.99100000000001</v>
      </c>
      <c r="F328" s="241"/>
      <c r="G328" s="242">
        <f>ROUND(E328*F328,2)</f>
        <v>0</v>
      </c>
      <c r="H328" s="241"/>
      <c r="I328" s="242">
        <f>ROUND(E328*H328,2)</f>
        <v>0</v>
      </c>
      <c r="J328" s="241"/>
      <c r="K328" s="242">
        <f>ROUND(E328*J328,2)</f>
        <v>0</v>
      </c>
      <c r="L328" s="242">
        <v>21</v>
      </c>
      <c r="M328" s="242">
        <f>G328*(1+L328/100)</f>
        <v>0</v>
      </c>
      <c r="N328" s="242">
        <v>1.38E-2</v>
      </c>
      <c r="O328" s="242">
        <f>ROUND(E328*N328,2)</f>
        <v>1.9</v>
      </c>
      <c r="P328" s="242">
        <v>0</v>
      </c>
      <c r="Q328" s="242">
        <f>ROUND(E328*P328,2)</f>
        <v>0</v>
      </c>
      <c r="R328" s="242"/>
      <c r="S328" s="242" t="s">
        <v>189</v>
      </c>
      <c r="T328" s="243" t="s">
        <v>168</v>
      </c>
      <c r="U328" s="224">
        <v>0</v>
      </c>
      <c r="V328" s="224">
        <f>ROUND(E328*U328,2)</f>
        <v>0</v>
      </c>
      <c r="W328" s="224"/>
      <c r="X328" s="224" t="s">
        <v>190</v>
      </c>
      <c r="Y328" s="215"/>
      <c r="Z328" s="215"/>
      <c r="AA328" s="215"/>
      <c r="AB328" s="215"/>
      <c r="AC328" s="215"/>
      <c r="AD328" s="215"/>
      <c r="AE328" s="215"/>
      <c r="AF328" s="215"/>
      <c r="AG328" s="215" t="s">
        <v>449</v>
      </c>
      <c r="AH328" s="215"/>
      <c r="AI328" s="215"/>
      <c r="AJ328" s="215"/>
      <c r="AK328" s="215"/>
      <c r="AL328" s="215"/>
      <c r="AM328" s="215"/>
      <c r="AN328" s="215"/>
      <c r="AO328" s="215"/>
      <c r="AP328" s="215"/>
      <c r="AQ328" s="215"/>
      <c r="AR328" s="215"/>
      <c r="AS328" s="215"/>
      <c r="AT328" s="215"/>
      <c r="AU328" s="215"/>
      <c r="AV328" s="215"/>
      <c r="AW328" s="215"/>
      <c r="AX328" s="215"/>
      <c r="AY328" s="215"/>
      <c r="AZ328" s="215"/>
      <c r="BA328" s="215"/>
      <c r="BB328" s="215"/>
      <c r="BC328" s="215"/>
      <c r="BD328" s="215"/>
      <c r="BE328" s="215"/>
      <c r="BF328" s="215"/>
      <c r="BG328" s="215"/>
      <c r="BH328" s="215"/>
    </row>
    <row r="329" spans="1:60" outlineLevel="1" x14ac:dyDescent="0.2">
      <c r="A329" s="222"/>
      <c r="B329" s="223"/>
      <c r="C329" s="250" t="s">
        <v>604</v>
      </c>
      <c r="D329" s="245"/>
      <c r="E329" s="245"/>
      <c r="F329" s="245"/>
      <c r="G329" s="245"/>
      <c r="H329" s="224"/>
      <c r="I329" s="224"/>
      <c r="J329" s="224"/>
      <c r="K329" s="224"/>
      <c r="L329" s="224"/>
      <c r="M329" s="224"/>
      <c r="N329" s="224"/>
      <c r="O329" s="224"/>
      <c r="P329" s="224"/>
      <c r="Q329" s="224"/>
      <c r="R329" s="224"/>
      <c r="S329" s="224"/>
      <c r="T329" s="224"/>
      <c r="U329" s="224"/>
      <c r="V329" s="224"/>
      <c r="W329" s="224"/>
      <c r="X329" s="224"/>
      <c r="Y329" s="215"/>
      <c r="Z329" s="215"/>
      <c r="AA329" s="215"/>
      <c r="AB329" s="215"/>
      <c r="AC329" s="215"/>
      <c r="AD329" s="215"/>
      <c r="AE329" s="215"/>
      <c r="AF329" s="215"/>
      <c r="AG329" s="215" t="s">
        <v>172</v>
      </c>
      <c r="AH329" s="215"/>
      <c r="AI329" s="215"/>
      <c r="AJ329" s="215"/>
      <c r="AK329" s="215"/>
      <c r="AL329" s="215"/>
      <c r="AM329" s="215"/>
      <c r="AN329" s="215"/>
      <c r="AO329" s="215"/>
      <c r="AP329" s="215"/>
      <c r="AQ329" s="215"/>
      <c r="AR329" s="215"/>
      <c r="AS329" s="215"/>
      <c r="AT329" s="215"/>
      <c r="AU329" s="215"/>
      <c r="AV329" s="215"/>
      <c r="AW329" s="215"/>
      <c r="AX329" s="215"/>
      <c r="AY329" s="215"/>
      <c r="AZ329" s="215"/>
      <c r="BA329" s="215"/>
      <c r="BB329" s="215"/>
      <c r="BC329" s="215"/>
      <c r="BD329" s="215"/>
      <c r="BE329" s="215"/>
      <c r="BF329" s="215"/>
      <c r="BG329" s="215"/>
      <c r="BH329" s="215"/>
    </row>
    <row r="330" spans="1:60" outlineLevel="1" x14ac:dyDescent="0.2">
      <c r="A330" s="222"/>
      <c r="B330" s="223"/>
      <c r="C330" s="253" t="s">
        <v>605</v>
      </c>
      <c r="D330" s="228"/>
      <c r="E330" s="229">
        <v>137.99</v>
      </c>
      <c r="F330" s="224"/>
      <c r="G330" s="224"/>
      <c r="H330" s="224"/>
      <c r="I330" s="224"/>
      <c r="J330" s="224"/>
      <c r="K330" s="224"/>
      <c r="L330" s="224"/>
      <c r="M330" s="224"/>
      <c r="N330" s="224"/>
      <c r="O330" s="224"/>
      <c r="P330" s="224"/>
      <c r="Q330" s="224"/>
      <c r="R330" s="224"/>
      <c r="S330" s="224"/>
      <c r="T330" s="224"/>
      <c r="U330" s="224"/>
      <c r="V330" s="224"/>
      <c r="W330" s="224"/>
      <c r="X330" s="224"/>
      <c r="Y330" s="215"/>
      <c r="Z330" s="215"/>
      <c r="AA330" s="215"/>
      <c r="AB330" s="215"/>
      <c r="AC330" s="215"/>
      <c r="AD330" s="215"/>
      <c r="AE330" s="215"/>
      <c r="AF330" s="215"/>
      <c r="AG330" s="215" t="s">
        <v>176</v>
      </c>
      <c r="AH330" s="215">
        <v>0</v>
      </c>
      <c r="AI330" s="215"/>
      <c r="AJ330" s="215"/>
      <c r="AK330" s="215"/>
      <c r="AL330" s="215"/>
      <c r="AM330" s="215"/>
      <c r="AN330" s="215"/>
      <c r="AO330" s="215"/>
      <c r="AP330" s="215"/>
      <c r="AQ330" s="215"/>
      <c r="AR330" s="215"/>
      <c r="AS330" s="215"/>
      <c r="AT330" s="215"/>
      <c r="AU330" s="215"/>
      <c r="AV330" s="215"/>
      <c r="AW330" s="215"/>
      <c r="AX330" s="215"/>
      <c r="AY330" s="215"/>
      <c r="AZ330" s="215"/>
      <c r="BA330" s="215"/>
      <c r="BB330" s="215"/>
      <c r="BC330" s="215"/>
      <c r="BD330" s="215"/>
      <c r="BE330" s="215"/>
      <c r="BF330" s="215"/>
      <c r="BG330" s="215"/>
      <c r="BH330" s="215"/>
    </row>
    <row r="331" spans="1:60" outlineLevel="1" x14ac:dyDescent="0.2">
      <c r="A331" s="257">
        <v>128</v>
      </c>
      <c r="B331" s="258" t="s">
        <v>606</v>
      </c>
      <c r="C331" s="264" t="s">
        <v>607</v>
      </c>
      <c r="D331" s="259" t="s">
        <v>0</v>
      </c>
      <c r="E331" s="260">
        <v>1411.6798699999999</v>
      </c>
      <c r="F331" s="261"/>
      <c r="G331" s="262">
        <f>ROUND(E331*F331,2)</f>
        <v>0</v>
      </c>
      <c r="H331" s="261"/>
      <c r="I331" s="262">
        <f>ROUND(E331*H331,2)</f>
        <v>0</v>
      </c>
      <c r="J331" s="261"/>
      <c r="K331" s="262">
        <f>ROUND(E331*J331,2)</f>
        <v>0</v>
      </c>
      <c r="L331" s="262">
        <v>21</v>
      </c>
      <c r="M331" s="262">
        <f>G331*(1+L331/100)</f>
        <v>0</v>
      </c>
      <c r="N331" s="262">
        <v>0</v>
      </c>
      <c r="O331" s="262">
        <f>ROUND(E331*N331,2)</f>
        <v>0</v>
      </c>
      <c r="P331" s="262">
        <v>0</v>
      </c>
      <c r="Q331" s="262">
        <f>ROUND(E331*P331,2)</f>
        <v>0</v>
      </c>
      <c r="R331" s="262"/>
      <c r="S331" s="262" t="s">
        <v>167</v>
      </c>
      <c r="T331" s="263" t="s">
        <v>168</v>
      </c>
      <c r="U331" s="224">
        <v>0</v>
      </c>
      <c r="V331" s="224">
        <f>ROUND(E331*U331,2)</f>
        <v>0</v>
      </c>
      <c r="W331" s="224"/>
      <c r="X331" s="224" t="s">
        <v>190</v>
      </c>
      <c r="Y331" s="215"/>
      <c r="Z331" s="215"/>
      <c r="AA331" s="215"/>
      <c r="AB331" s="215"/>
      <c r="AC331" s="215"/>
      <c r="AD331" s="215"/>
      <c r="AE331" s="215"/>
      <c r="AF331" s="215"/>
      <c r="AG331" s="215" t="s">
        <v>449</v>
      </c>
      <c r="AH331" s="215"/>
      <c r="AI331" s="215"/>
      <c r="AJ331" s="215"/>
      <c r="AK331" s="215"/>
      <c r="AL331" s="215"/>
      <c r="AM331" s="215"/>
      <c r="AN331" s="215"/>
      <c r="AO331" s="215"/>
      <c r="AP331" s="215"/>
      <c r="AQ331" s="215"/>
      <c r="AR331" s="215"/>
      <c r="AS331" s="215"/>
      <c r="AT331" s="215"/>
      <c r="AU331" s="215"/>
      <c r="AV331" s="215"/>
      <c r="AW331" s="215"/>
      <c r="AX331" s="215"/>
      <c r="AY331" s="215"/>
      <c r="AZ331" s="215"/>
      <c r="BA331" s="215"/>
      <c r="BB331" s="215"/>
      <c r="BC331" s="215"/>
      <c r="BD331" s="215"/>
      <c r="BE331" s="215"/>
      <c r="BF331" s="215"/>
      <c r="BG331" s="215"/>
      <c r="BH331" s="215"/>
    </row>
    <row r="332" spans="1:60" x14ac:dyDescent="0.2">
      <c r="A332" s="231" t="s">
        <v>162</v>
      </c>
      <c r="B332" s="232" t="s">
        <v>122</v>
      </c>
      <c r="C332" s="248" t="s">
        <v>123</v>
      </c>
      <c r="D332" s="233"/>
      <c r="E332" s="234"/>
      <c r="F332" s="235"/>
      <c r="G332" s="235">
        <f>SUMIF(AG333:AG341,"&lt;&gt;NOR",G333:G341)</f>
        <v>0</v>
      </c>
      <c r="H332" s="235"/>
      <c r="I332" s="235">
        <f>SUM(I333:I341)</f>
        <v>0</v>
      </c>
      <c r="J332" s="235"/>
      <c r="K332" s="235">
        <f>SUM(K333:K341)</f>
        <v>0</v>
      </c>
      <c r="L332" s="235"/>
      <c r="M332" s="235">
        <f>SUM(M333:M341)</f>
        <v>0</v>
      </c>
      <c r="N332" s="235"/>
      <c r="O332" s="235">
        <f>SUM(O333:O341)</f>
        <v>0</v>
      </c>
      <c r="P332" s="235"/>
      <c r="Q332" s="235">
        <f>SUM(Q333:Q341)</f>
        <v>0</v>
      </c>
      <c r="R332" s="235"/>
      <c r="S332" s="235"/>
      <c r="T332" s="236"/>
      <c r="U332" s="230"/>
      <c r="V332" s="230">
        <f>SUM(V333:V341)</f>
        <v>1.44</v>
      </c>
      <c r="W332" s="230"/>
      <c r="X332" s="230"/>
      <c r="AG332" t="s">
        <v>163</v>
      </c>
    </row>
    <row r="333" spans="1:60" outlineLevel="1" x14ac:dyDescent="0.2">
      <c r="A333" s="237">
        <v>129</v>
      </c>
      <c r="B333" s="238" t="s">
        <v>608</v>
      </c>
      <c r="C333" s="249" t="s">
        <v>609</v>
      </c>
      <c r="D333" s="239" t="s">
        <v>268</v>
      </c>
      <c r="E333" s="240">
        <v>2.06</v>
      </c>
      <c r="F333" s="241"/>
      <c r="G333" s="242">
        <f>ROUND(E333*F333,2)</f>
        <v>0</v>
      </c>
      <c r="H333" s="241"/>
      <c r="I333" s="242">
        <f>ROUND(E333*H333,2)</f>
        <v>0</v>
      </c>
      <c r="J333" s="241"/>
      <c r="K333" s="242">
        <f>ROUND(E333*J333,2)</f>
        <v>0</v>
      </c>
      <c r="L333" s="242">
        <v>21</v>
      </c>
      <c r="M333" s="242">
        <f>G333*(1+L333/100)</f>
        <v>0</v>
      </c>
      <c r="N333" s="242">
        <v>2.5999999999999998E-4</v>
      </c>
      <c r="O333" s="242">
        <f>ROUND(E333*N333,2)</f>
        <v>0</v>
      </c>
      <c r="P333" s="242">
        <v>0</v>
      </c>
      <c r="Q333" s="242">
        <f>ROUND(E333*P333,2)</f>
        <v>0</v>
      </c>
      <c r="R333" s="242"/>
      <c r="S333" s="242" t="s">
        <v>167</v>
      </c>
      <c r="T333" s="243" t="s">
        <v>168</v>
      </c>
      <c r="U333" s="224">
        <v>0.27300000000000002</v>
      </c>
      <c r="V333" s="224">
        <f>ROUND(E333*U333,2)</f>
        <v>0.56000000000000005</v>
      </c>
      <c r="W333" s="224"/>
      <c r="X333" s="224" t="s">
        <v>190</v>
      </c>
      <c r="Y333" s="215"/>
      <c r="Z333" s="215"/>
      <c r="AA333" s="215"/>
      <c r="AB333" s="215"/>
      <c r="AC333" s="215"/>
      <c r="AD333" s="215"/>
      <c r="AE333" s="215"/>
      <c r="AF333" s="215"/>
      <c r="AG333" s="215" t="s">
        <v>449</v>
      </c>
      <c r="AH333" s="215"/>
      <c r="AI333" s="215"/>
      <c r="AJ333" s="215"/>
      <c r="AK333" s="215"/>
      <c r="AL333" s="215"/>
      <c r="AM333" s="215"/>
      <c r="AN333" s="215"/>
      <c r="AO333" s="215"/>
      <c r="AP333" s="215"/>
      <c r="AQ333" s="215"/>
      <c r="AR333" s="215"/>
      <c r="AS333" s="215"/>
      <c r="AT333" s="215"/>
      <c r="AU333" s="215"/>
      <c r="AV333" s="215"/>
      <c r="AW333" s="215"/>
      <c r="AX333" s="215"/>
      <c r="AY333" s="215"/>
      <c r="AZ333" s="215"/>
      <c r="BA333" s="215"/>
      <c r="BB333" s="215"/>
      <c r="BC333" s="215"/>
      <c r="BD333" s="215"/>
      <c r="BE333" s="215"/>
      <c r="BF333" s="215"/>
      <c r="BG333" s="215"/>
      <c r="BH333" s="215"/>
    </row>
    <row r="334" spans="1:60" outlineLevel="1" x14ac:dyDescent="0.2">
      <c r="A334" s="222"/>
      <c r="B334" s="223"/>
      <c r="C334" s="250" t="s">
        <v>610</v>
      </c>
      <c r="D334" s="245"/>
      <c r="E334" s="245"/>
      <c r="F334" s="245"/>
      <c r="G334" s="245"/>
      <c r="H334" s="224"/>
      <c r="I334" s="224"/>
      <c r="J334" s="224"/>
      <c r="K334" s="224"/>
      <c r="L334" s="224"/>
      <c r="M334" s="224"/>
      <c r="N334" s="224"/>
      <c r="O334" s="224"/>
      <c r="P334" s="224"/>
      <c r="Q334" s="224"/>
      <c r="R334" s="224"/>
      <c r="S334" s="224"/>
      <c r="T334" s="224"/>
      <c r="U334" s="224"/>
      <c r="V334" s="224"/>
      <c r="W334" s="224"/>
      <c r="X334" s="224"/>
      <c r="Y334" s="215"/>
      <c r="Z334" s="215"/>
      <c r="AA334" s="215"/>
      <c r="AB334" s="215"/>
      <c r="AC334" s="215"/>
      <c r="AD334" s="215"/>
      <c r="AE334" s="215"/>
      <c r="AF334" s="215"/>
      <c r="AG334" s="215" t="s">
        <v>172</v>
      </c>
      <c r="AH334" s="215"/>
      <c r="AI334" s="215"/>
      <c r="AJ334" s="215"/>
      <c r="AK334" s="215"/>
      <c r="AL334" s="215"/>
      <c r="AM334" s="215"/>
      <c r="AN334" s="215"/>
      <c r="AO334" s="215"/>
      <c r="AP334" s="215"/>
      <c r="AQ334" s="215"/>
      <c r="AR334" s="215"/>
      <c r="AS334" s="215"/>
      <c r="AT334" s="215"/>
      <c r="AU334" s="215"/>
      <c r="AV334" s="215"/>
      <c r="AW334" s="215"/>
      <c r="AX334" s="215"/>
      <c r="AY334" s="215"/>
      <c r="AZ334" s="215"/>
      <c r="BA334" s="215"/>
      <c r="BB334" s="215"/>
      <c r="BC334" s="215"/>
      <c r="BD334" s="215"/>
      <c r="BE334" s="215"/>
      <c r="BF334" s="215"/>
      <c r="BG334" s="215"/>
      <c r="BH334" s="215"/>
    </row>
    <row r="335" spans="1:60" outlineLevel="1" x14ac:dyDescent="0.2">
      <c r="A335" s="222"/>
      <c r="B335" s="223"/>
      <c r="C335" s="253" t="s">
        <v>611</v>
      </c>
      <c r="D335" s="228"/>
      <c r="E335" s="229">
        <v>2.06</v>
      </c>
      <c r="F335" s="224"/>
      <c r="G335" s="224"/>
      <c r="H335" s="224"/>
      <c r="I335" s="224"/>
      <c r="J335" s="224"/>
      <c r="K335" s="224"/>
      <c r="L335" s="224"/>
      <c r="M335" s="224"/>
      <c r="N335" s="224"/>
      <c r="O335" s="224"/>
      <c r="P335" s="224"/>
      <c r="Q335" s="224"/>
      <c r="R335" s="224"/>
      <c r="S335" s="224"/>
      <c r="T335" s="224"/>
      <c r="U335" s="224"/>
      <c r="V335" s="224"/>
      <c r="W335" s="224"/>
      <c r="X335" s="224"/>
      <c r="Y335" s="215"/>
      <c r="Z335" s="215"/>
      <c r="AA335" s="215"/>
      <c r="AB335" s="215"/>
      <c r="AC335" s="215"/>
      <c r="AD335" s="215"/>
      <c r="AE335" s="215"/>
      <c r="AF335" s="215"/>
      <c r="AG335" s="215" t="s">
        <v>176</v>
      </c>
      <c r="AH335" s="215">
        <v>0</v>
      </c>
      <c r="AI335" s="215"/>
      <c r="AJ335" s="215"/>
      <c r="AK335" s="215"/>
      <c r="AL335" s="215"/>
      <c r="AM335" s="215"/>
      <c r="AN335" s="215"/>
      <c r="AO335" s="215"/>
      <c r="AP335" s="215"/>
      <c r="AQ335" s="215"/>
      <c r="AR335" s="215"/>
      <c r="AS335" s="215"/>
      <c r="AT335" s="215"/>
      <c r="AU335" s="215"/>
      <c r="AV335" s="215"/>
      <c r="AW335" s="215"/>
      <c r="AX335" s="215"/>
      <c r="AY335" s="215"/>
      <c r="AZ335" s="215"/>
      <c r="BA335" s="215"/>
      <c r="BB335" s="215"/>
      <c r="BC335" s="215"/>
      <c r="BD335" s="215"/>
      <c r="BE335" s="215"/>
      <c r="BF335" s="215"/>
      <c r="BG335" s="215"/>
      <c r="BH335" s="215"/>
    </row>
    <row r="336" spans="1:60" outlineLevel="1" x14ac:dyDescent="0.2">
      <c r="A336" s="237">
        <v>130</v>
      </c>
      <c r="B336" s="238" t="s">
        <v>612</v>
      </c>
      <c r="C336" s="249" t="s">
        <v>613</v>
      </c>
      <c r="D336" s="239" t="s">
        <v>268</v>
      </c>
      <c r="E336" s="240">
        <v>5.6319999999999997</v>
      </c>
      <c r="F336" s="241"/>
      <c r="G336" s="242">
        <f>ROUND(E336*F336,2)</f>
        <v>0</v>
      </c>
      <c r="H336" s="241"/>
      <c r="I336" s="242">
        <f>ROUND(E336*H336,2)</f>
        <v>0</v>
      </c>
      <c r="J336" s="241"/>
      <c r="K336" s="242">
        <f>ROUND(E336*J336,2)</f>
        <v>0</v>
      </c>
      <c r="L336" s="242">
        <v>21</v>
      </c>
      <c r="M336" s="242">
        <f>G336*(1+L336/100)</f>
        <v>0</v>
      </c>
      <c r="N336" s="242">
        <v>0</v>
      </c>
      <c r="O336" s="242">
        <f>ROUND(E336*N336,2)</f>
        <v>0</v>
      </c>
      <c r="P336" s="242">
        <v>0</v>
      </c>
      <c r="Q336" s="242">
        <f>ROUND(E336*P336,2)</f>
        <v>0</v>
      </c>
      <c r="R336" s="242"/>
      <c r="S336" s="242" t="s">
        <v>167</v>
      </c>
      <c r="T336" s="243" t="s">
        <v>168</v>
      </c>
      <c r="U336" s="224">
        <v>0.156</v>
      </c>
      <c r="V336" s="224">
        <f>ROUND(E336*U336,2)</f>
        <v>0.88</v>
      </c>
      <c r="W336" s="224"/>
      <c r="X336" s="224" t="s">
        <v>190</v>
      </c>
      <c r="Y336" s="215"/>
      <c r="Z336" s="215"/>
      <c r="AA336" s="215"/>
      <c r="AB336" s="215"/>
      <c r="AC336" s="215"/>
      <c r="AD336" s="215"/>
      <c r="AE336" s="215"/>
      <c r="AF336" s="215"/>
      <c r="AG336" s="215" t="s">
        <v>449</v>
      </c>
      <c r="AH336" s="215"/>
      <c r="AI336" s="215"/>
      <c r="AJ336" s="215"/>
      <c r="AK336" s="215"/>
      <c r="AL336" s="215"/>
      <c r="AM336" s="215"/>
      <c r="AN336" s="215"/>
      <c r="AO336" s="215"/>
      <c r="AP336" s="215"/>
      <c r="AQ336" s="215"/>
      <c r="AR336" s="215"/>
      <c r="AS336" s="215"/>
      <c r="AT336" s="215"/>
      <c r="AU336" s="215"/>
      <c r="AV336" s="215"/>
      <c r="AW336" s="215"/>
      <c r="AX336" s="215"/>
      <c r="AY336" s="215"/>
      <c r="AZ336" s="215"/>
      <c r="BA336" s="215"/>
      <c r="BB336" s="215"/>
      <c r="BC336" s="215"/>
      <c r="BD336" s="215"/>
      <c r="BE336" s="215"/>
      <c r="BF336" s="215"/>
      <c r="BG336" s="215"/>
      <c r="BH336" s="215"/>
    </row>
    <row r="337" spans="1:60" outlineLevel="1" x14ac:dyDescent="0.2">
      <c r="A337" s="222"/>
      <c r="B337" s="223"/>
      <c r="C337" s="250" t="s">
        <v>614</v>
      </c>
      <c r="D337" s="245"/>
      <c r="E337" s="245"/>
      <c r="F337" s="245"/>
      <c r="G337" s="245"/>
      <c r="H337" s="224"/>
      <c r="I337" s="224"/>
      <c r="J337" s="224"/>
      <c r="K337" s="224"/>
      <c r="L337" s="224"/>
      <c r="M337" s="224"/>
      <c r="N337" s="224"/>
      <c r="O337" s="224"/>
      <c r="P337" s="224"/>
      <c r="Q337" s="224"/>
      <c r="R337" s="224"/>
      <c r="S337" s="224"/>
      <c r="T337" s="224"/>
      <c r="U337" s="224"/>
      <c r="V337" s="224"/>
      <c r="W337" s="224"/>
      <c r="X337" s="224"/>
      <c r="Y337" s="215"/>
      <c r="Z337" s="215"/>
      <c r="AA337" s="215"/>
      <c r="AB337" s="215"/>
      <c r="AC337" s="215"/>
      <c r="AD337" s="215"/>
      <c r="AE337" s="215"/>
      <c r="AF337" s="215"/>
      <c r="AG337" s="215" t="s">
        <v>172</v>
      </c>
      <c r="AH337" s="215"/>
      <c r="AI337" s="215"/>
      <c r="AJ337" s="215"/>
      <c r="AK337" s="215"/>
      <c r="AL337" s="215"/>
      <c r="AM337" s="215"/>
      <c r="AN337" s="215"/>
      <c r="AO337" s="215"/>
      <c r="AP337" s="215"/>
      <c r="AQ337" s="215"/>
      <c r="AR337" s="215"/>
      <c r="AS337" s="215"/>
      <c r="AT337" s="215"/>
      <c r="AU337" s="215"/>
      <c r="AV337" s="215"/>
      <c r="AW337" s="215"/>
      <c r="AX337" s="215"/>
      <c r="AY337" s="215"/>
      <c r="AZ337" s="215"/>
      <c r="BA337" s="215"/>
      <c r="BB337" s="215"/>
      <c r="BC337" s="215"/>
      <c r="BD337" s="215"/>
      <c r="BE337" s="215"/>
      <c r="BF337" s="215"/>
      <c r="BG337" s="215"/>
      <c r="BH337" s="215"/>
    </row>
    <row r="338" spans="1:60" outlineLevel="1" x14ac:dyDescent="0.2">
      <c r="A338" s="222"/>
      <c r="B338" s="223"/>
      <c r="C338" s="253" t="s">
        <v>615</v>
      </c>
      <c r="D338" s="228"/>
      <c r="E338" s="229">
        <v>2.04</v>
      </c>
      <c r="F338" s="224"/>
      <c r="G338" s="224"/>
      <c r="H338" s="224"/>
      <c r="I338" s="224"/>
      <c r="J338" s="224"/>
      <c r="K338" s="224"/>
      <c r="L338" s="224"/>
      <c r="M338" s="224"/>
      <c r="N338" s="224"/>
      <c r="O338" s="224"/>
      <c r="P338" s="224"/>
      <c r="Q338" s="224"/>
      <c r="R338" s="224"/>
      <c r="S338" s="224"/>
      <c r="T338" s="224"/>
      <c r="U338" s="224"/>
      <c r="V338" s="224"/>
      <c r="W338" s="224"/>
      <c r="X338" s="224"/>
      <c r="Y338" s="215"/>
      <c r="Z338" s="215"/>
      <c r="AA338" s="215"/>
      <c r="AB338" s="215"/>
      <c r="AC338" s="215"/>
      <c r="AD338" s="215"/>
      <c r="AE338" s="215"/>
      <c r="AF338" s="215"/>
      <c r="AG338" s="215" t="s">
        <v>176</v>
      </c>
      <c r="AH338" s="215">
        <v>0</v>
      </c>
      <c r="AI338" s="215"/>
      <c r="AJ338" s="215"/>
      <c r="AK338" s="215"/>
      <c r="AL338" s="215"/>
      <c r="AM338" s="215"/>
      <c r="AN338" s="215"/>
      <c r="AO338" s="215"/>
      <c r="AP338" s="215"/>
      <c r="AQ338" s="215"/>
      <c r="AR338" s="215"/>
      <c r="AS338" s="215"/>
      <c r="AT338" s="215"/>
      <c r="AU338" s="215"/>
      <c r="AV338" s="215"/>
      <c r="AW338" s="215"/>
      <c r="AX338" s="215"/>
      <c r="AY338" s="215"/>
      <c r="AZ338" s="215"/>
      <c r="BA338" s="215"/>
      <c r="BB338" s="215"/>
      <c r="BC338" s="215"/>
      <c r="BD338" s="215"/>
      <c r="BE338" s="215"/>
      <c r="BF338" s="215"/>
      <c r="BG338" s="215"/>
      <c r="BH338" s="215"/>
    </row>
    <row r="339" spans="1:60" outlineLevel="1" x14ac:dyDescent="0.2">
      <c r="A339" s="222"/>
      <c r="B339" s="223"/>
      <c r="C339" s="253" t="s">
        <v>616</v>
      </c>
      <c r="D339" s="228"/>
      <c r="E339" s="229">
        <v>0.72</v>
      </c>
      <c r="F339" s="224"/>
      <c r="G339" s="224"/>
      <c r="H339" s="224"/>
      <c r="I339" s="224"/>
      <c r="J339" s="224"/>
      <c r="K339" s="224"/>
      <c r="L339" s="224"/>
      <c r="M339" s="224"/>
      <c r="N339" s="224"/>
      <c r="O339" s="224"/>
      <c r="P339" s="224"/>
      <c r="Q339" s="224"/>
      <c r="R339" s="224"/>
      <c r="S339" s="224"/>
      <c r="T339" s="224"/>
      <c r="U339" s="224"/>
      <c r="V339" s="224"/>
      <c r="W339" s="224"/>
      <c r="X339" s="224"/>
      <c r="Y339" s="215"/>
      <c r="Z339" s="215"/>
      <c r="AA339" s="215"/>
      <c r="AB339" s="215"/>
      <c r="AC339" s="215"/>
      <c r="AD339" s="215"/>
      <c r="AE339" s="215"/>
      <c r="AF339" s="215"/>
      <c r="AG339" s="215" t="s">
        <v>176</v>
      </c>
      <c r="AH339" s="215">
        <v>0</v>
      </c>
      <c r="AI339" s="215"/>
      <c r="AJ339" s="215"/>
      <c r="AK339" s="215"/>
      <c r="AL339" s="215"/>
      <c r="AM339" s="215"/>
      <c r="AN339" s="215"/>
      <c r="AO339" s="215"/>
      <c r="AP339" s="215"/>
      <c r="AQ339" s="215"/>
      <c r="AR339" s="215"/>
      <c r="AS339" s="215"/>
      <c r="AT339" s="215"/>
      <c r="AU339" s="215"/>
      <c r="AV339" s="215"/>
      <c r="AW339" s="215"/>
      <c r="AX339" s="215"/>
      <c r="AY339" s="215"/>
      <c r="AZ339" s="215"/>
      <c r="BA339" s="215"/>
      <c r="BB339" s="215"/>
      <c r="BC339" s="215"/>
      <c r="BD339" s="215"/>
      <c r="BE339" s="215"/>
      <c r="BF339" s="215"/>
      <c r="BG339" s="215"/>
      <c r="BH339" s="215"/>
    </row>
    <row r="340" spans="1:60" outlineLevel="1" x14ac:dyDescent="0.2">
      <c r="A340" s="222"/>
      <c r="B340" s="223"/>
      <c r="C340" s="253" t="s">
        <v>617</v>
      </c>
      <c r="D340" s="228"/>
      <c r="E340" s="229">
        <v>2.2999999999999998</v>
      </c>
      <c r="F340" s="224"/>
      <c r="G340" s="224"/>
      <c r="H340" s="224"/>
      <c r="I340" s="224"/>
      <c r="J340" s="224"/>
      <c r="K340" s="224"/>
      <c r="L340" s="224"/>
      <c r="M340" s="224"/>
      <c r="N340" s="224"/>
      <c r="O340" s="224"/>
      <c r="P340" s="224"/>
      <c r="Q340" s="224"/>
      <c r="R340" s="224"/>
      <c r="S340" s="224"/>
      <c r="T340" s="224"/>
      <c r="U340" s="224"/>
      <c r="V340" s="224"/>
      <c r="W340" s="224"/>
      <c r="X340" s="224"/>
      <c r="Y340" s="215"/>
      <c r="Z340" s="215"/>
      <c r="AA340" s="215"/>
      <c r="AB340" s="215"/>
      <c r="AC340" s="215"/>
      <c r="AD340" s="215"/>
      <c r="AE340" s="215"/>
      <c r="AF340" s="215"/>
      <c r="AG340" s="215" t="s">
        <v>176</v>
      </c>
      <c r="AH340" s="215">
        <v>0</v>
      </c>
      <c r="AI340" s="215"/>
      <c r="AJ340" s="215"/>
      <c r="AK340" s="215"/>
      <c r="AL340" s="215"/>
      <c r="AM340" s="215"/>
      <c r="AN340" s="215"/>
      <c r="AO340" s="215"/>
      <c r="AP340" s="215"/>
      <c r="AQ340" s="215"/>
      <c r="AR340" s="215"/>
      <c r="AS340" s="215"/>
      <c r="AT340" s="215"/>
      <c r="AU340" s="215"/>
      <c r="AV340" s="215"/>
      <c r="AW340" s="215"/>
      <c r="AX340" s="215"/>
      <c r="AY340" s="215"/>
      <c r="AZ340" s="215"/>
      <c r="BA340" s="215"/>
      <c r="BB340" s="215"/>
      <c r="BC340" s="215"/>
      <c r="BD340" s="215"/>
      <c r="BE340" s="215"/>
      <c r="BF340" s="215"/>
      <c r="BG340" s="215"/>
      <c r="BH340" s="215"/>
    </row>
    <row r="341" spans="1:60" outlineLevel="1" x14ac:dyDescent="0.2">
      <c r="A341" s="222"/>
      <c r="B341" s="223"/>
      <c r="C341" s="253" t="s">
        <v>618</v>
      </c>
      <c r="D341" s="228"/>
      <c r="E341" s="229">
        <v>0.57999999999999996</v>
      </c>
      <c r="F341" s="224"/>
      <c r="G341" s="224"/>
      <c r="H341" s="224"/>
      <c r="I341" s="224"/>
      <c r="J341" s="224"/>
      <c r="K341" s="224"/>
      <c r="L341" s="224"/>
      <c r="M341" s="224"/>
      <c r="N341" s="224"/>
      <c r="O341" s="224"/>
      <c r="P341" s="224"/>
      <c r="Q341" s="224"/>
      <c r="R341" s="224"/>
      <c r="S341" s="224"/>
      <c r="T341" s="224"/>
      <c r="U341" s="224"/>
      <c r="V341" s="224"/>
      <c r="W341" s="224"/>
      <c r="X341" s="224"/>
      <c r="Y341" s="215"/>
      <c r="Z341" s="215"/>
      <c r="AA341" s="215"/>
      <c r="AB341" s="215"/>
      <c r="AC341" s="215"/>
      <c r="AD341" s="215"/>
      <c r="AE341" s="215"/>
      <c r="AF341" s="215"/>
      <c r="AG341" s="215" t="s">
        <v>176</v>
      </c>
      <c r="AH341" s="215">
        <v>0</v>
      </c>
      <c r="AI341" s="215"/>
      <c r="AJ341" s="215"/>
      <c r="AK341" s="215"/>
      <c r="AL341" s="215"/>
      <c r="AM341" s="215"/>
      <c r="AN341" s="215"/>
      <c r="AO341" s="215"/>
      <c r="AP341" s="215"/>
      <c r="AQ341" s="215"/>
      <c r="AR341" s="215"/>
      <c r="AS341" s="215"/>
      <c r="AT341" s="215"/>
      <c r="AU341" s="215"/>
      <c r="AV341" s="215"/>
      <c r="AW341" s="215"/>
      <c r="AX341" s="215"/>
      <c r="AY341" s="215"/>
      <c r="AZ341" s="215"/>
      <c r="BA341" s="215"/>
      <c r="BB341" s="215"/>
      <c r="BC341" s="215"/>
      <c r="BD341" s="215"/>
      <c r="BE341" s="215"/>
      <c r="BF341" s="215"/>
      <c r="BG341" s="215"/>
      <c r="BH341" s="215"/>
    </row>
    <row r="342" spans="1:60" x14ac:dyDescent="0.2">
      <c r="A342" s="231" t="s">
        <v>162</v>
      </c>
      <c r="B342" s="232" t="s">
        <v>124</v>
      </c>
      <c r="C342" s="248" t="s">
        <v>125</v>
      </c>
      <c r="D342" s="233"/>
      <c r="E342" s="234"/>
      <c r="F342" s="235"/>
      <c r="G342" s="235">
        <f>SUMIF(AG343:AG348,"&lt;&gt;NOR",G343:G348)</f>
        <v>0</v>
      </c>
      <c r="H342" s="235"/>
      <c r="I342" s="235">
        <f>SUM(I343:I348)</f>
        <v>0</v>
      </c>
      <c r="J342" s="235"/>
      <c r="K342" s="235">
        <f>SUM(K343:K348)</f>
        <v>0</v>
      </c>
      <c r="L342" s="235"/>
      <c r="M342" s="235">
        <f>SUM(M343:M348)</f>
        <v>0</v>
      </c>
      <c r="N342" s="235"/>
      <c r="O342" s="235">
        <f>SUM(O343:O348)</f>
        <v>0.03</v>
      </c>
      <c r="P342" s="235"/>
      <c r="Q342" s="235">
        <f>SUM(Q343:Q348)</f>
        <v>0</v>
      </c>
      <c r="R342" s="235"/>
      <c r="S342" s="235"/>
      <c r="T342" s="236"/>
      <c r="U342" s="230"/>
      <c r="V342" s="230">
        <f>SUM(V343:V348)</f>
        <v>16.100000000000001</v>
      </c>
      <c r="W342" s="230"/>
      <c r="X342" s="230"/>
      <c r="AG342" t="s">
        <v>163</v>
      </c>
    </row>
    <row r="343" spans="1:60" outlineLevel="1" x14ac:dyDescent="0.2">
      <c r="A343" s="237">
        <v>131</v>
      </c>
      <c r="B343" s="238" t="s">
        <v>619</v>
      </c>
      <c r="C343" s="249" t="s">
        <v>620</v>
      </c>
      <c r="D343" s="239" t="s">
        <v>268</v>
      </c>
      <c r="E343" s="240">
        <v>65.400000000000006</v>
      </c>
      <c r="F343" s="241"/>
      <c r="G343" s="242">
        <f>ROUND(E343*F343,2)</f>
        <v>0</v>
      </c>
      <c r="H343" s="241"/>
      <c r="I343" s="242">
        <f>ROUND(E343*H343,2)</f>
        <v>0</v>
      </c>
      <c r="J343" s="241"/>
      <c r="K343" s="242">
        <f>ROUND(E343*J343,2)</f>
        <v>0</v>
      </c>
      <c r="L343" s="242">
        <v>21</v>
      </c>
      <c r="M343" s="242">
        <f>G343*(1+L343/100)</f>
        <v>0</v>
      </c>
      <c r="N343" s="242">
        <v>1.2999999999999999E-4</v>
      </c>
      <c r="O343" s="242">
        <f>ROUND(E343*N343,2)</f>
        <v>0.01</v>
      </c>
      <c r="P343" s="242">
        <v>0</v>
      </c>
      <c r="Q343" s="242">
        <f>ROUND(E343*P343,2)</f>
        <v>0</v>
      </c>
      <c r="R343" s="242"/>
      <c r="S343" s="242" t="s">
        <v>167</v>
      </c>
      <c r="T343" s="243" t="s">
        <v>168</v>
      </c>
      <c r="U343" s="224">
        <v>3.2480000000000002E-2</v>
      </c>
      <c r="V343" s="224">
        <f>ROUND(E343*U343,2)</f>
        <v>2.12</v>
      </c>
      <c r="W343" s="224"/>
      <c r="X343" s="224" t="s">
        <v>190</v>
      </c>
      <c r="Y343" s="215"/>
      <c r="Z343" s="215"/>
      <c r="AA343" s="215"/>
      <c r="AB343" s="215"/>
      <c r="AC343" s="215"/>
      <c r="AD343" s="215"/>
      <c r="AE343" s="215"/>
      <c r="AF343" s="215"/>
      <c r="AG343" s="215" t="s">
        <v>449</v>
      </c>
      <c r="AH343" s="215"/>
      <c r="AI343" s="215"/>
      <c r="AJ343" s="215"/>
      <c r="AK343" s="215"/>
      <c r="AL343" s="215"/>
      <c r="AM343" s="215"/>
      <c r="AN343" s="215"/>
      <c r="AO343" s="215"/>
      <c r="AP343" s="215"/>
      <c r="AQ343" s="215"/>
      <c r="AR343" s="215"/>
      <c r="AS343" s="215"/>
      <c r="AT343" s="215"/>
      <c r="AU343" s="215"/>
      <c r="AV343" s="215"/>
      <c r="AW343" s="215"/>
      <c r="AX343" s="215"/>
      <c r="AY343" s="215"/>
      <c r="AZ343" s="215"/>
      <c r="BA343" s="215"/>
      <c r="BB343" s="215"/>
      <c r="BC343" s="215"/>
      <c r="BD343" s="215"/>
      <c r="BE343" s="215"/>
      <c r="BF343" s="215"/>
      <c r="BG343" s="215"/>
      <c r="BH343" s="215"/>
    </row>
    <row r="344" spans="1:60" outlineLevel="1" x14ac:dyDescent="0.2">
      <c r="A344" s="222"/>
      <c r="B344" s="223"/>
      <c r="C344" s="253" t="s">
        <v>320</v>
      </c>
      <c r="D344" s="228"/>
      <c r="E344" s="229">
        <v>65.400000000000006</v>
      </c>
      <c r="F344" s="224"/>
      <c r="G344" s="224"/>
      <c r="H344" s="224"/>
      <c r="I344" s="224"/>
      <c r="J344" s="224"/>
      <c r="K344" s="224"/>
      <c r="L344" s="224"/>
      <c r="M344" s="224"/>
      <c r="N344" s="224"/>
      <c r="O344" s="224"/>
      <c r="P344" s="224"/>
      <c r="Q344" s="224"/>
      <c r="R344" s="224"/>
      <c r="S344" s="224"/>
      <c r="T344" s="224"/>
      <c r="U344" s="224"/>
      <c r="V344" s="224"/>
      <c r="W344" s="224"/>
      <c r="X344" s="224"/>
      <c r="Y344" s="215"/>
      <c r="Z344" s="215"/>
      <c r="AA344" s="215"/>
      <c r="AB344" s="215"/>
      <c r="AC344" s="215"/>
      <c r="AD344" s="215"/>
      <c r="AE344" s="215"/>
      <c r="AF344" s="215"/>
      <c r="AG344" s="215" t="s">
        <v>176</v>
      </c>
      <c r="AH344" s="215">
        <v>0</v>
      </c>
      <c r="AI344" s="215"/>
      <c r="AJ344" s="215"/>
      <c r="AK344" s="215"/>
      <c r="AL344" s="215"/>
      <c r="AM344" s="215"/>
      <c r="AN344" s="215"/>
      <c r="AO344" s="215"/>
      <c r="AP344" s="215"/>
      <c r="AQ344" s="215"/>
      <c r="AR344" s="215"/>
      <c r="AS344" s="215"/>
      <c r="AT344" s="215"/>
      <c r="AU344" s="215"/>
      <c r="AV344" s="215"/>
      <c r="AW344" s="215"/>
      <c r="AX344" s="215"/>
      <c r="AY344" s="215"/>
      <c r="AZ344" s="215"/>
      <c r="BA344" s="215"/>
      <c r="BB344" s="215"/>
      <c r="BC344" s="215"/>
      <c r="BD344" s="215"/>
      <c r="BE344" s="215"/>
      <c r="BF344" s="215"/>
      <c r="BG344" s="215"/>
      <c r="BH344" s="215"/>
    </row>
    <row r="345" spans="1:60" outlineLevel="1" x14ac:dyDescent="0.2">
      <c r="A345" s="237">
        <v>132</v>
      </c>
      <c r="B345" s="238" t="s">
        <v>621</v>
      </c>
      <c r="C345" s="249" t="s">
        <v>622</v>
      </c>
      <c r="D345" s="239" t="s">
        <v>268</v>
      </c>
      <c r="E345" s="240">
        <v>65.400000000000006</v>
      </c>
      <c r="F345" s="241"/>
      <c r="G345" s="242">
        <f>ROUND(E345*F345,2)</f>
        <v>0</v>
      </c>
      <c r="H345" s="241"/>
      <c r="I345" s="242">
        <f>ROUND(E345*H345,2)</f>
        <v>0</v>
      </c>
      <c r="J345" s="241"/>
      <c r="K345" s="242">
        <f>ROUND(E345*J345,2)</f>
        <v>0</v>
      </c>
      <c r="L345" s="242">
        <v>21</v>
      </c>
      <c r="M345" s="242">
        <f>G345*(1+L345/100)</f>
        <v>0</v>
      </c>
      <c r="N345" s="242">
        <v>2.4000000000000001E-4</v>
      </c>
      <c r="O345" s="242">
        <f>ROUND(E345*N345,2)</f>
        <v>0.02</v>
      </c>
      <c r="P345" s="242">
        <v>0</v>
      </c>
      <c r="Q345" s="242">
        <f>ROUND(E345*P345,2)</f>
        <v>0</v>
      </c>
      <c r="R345" s="242"/>
      <c r="S345" s="242" t="s">
        <v>167</v>
      </c>
      <c r="T345" s="243" t="s">
        <v>168</v>
      </c>
      <c r="U345" s="224">
        <v>0.10902000000000001</v>
      </c>
      <c r="V345" s="224">
        <f>ROUND(E345*U345,2)</f>
        <v>7.13</v>
      </c>
      <c r="W345" s="224"/>
      <c r="X345" s="224" t="s">
        <v>190</v>
      </c>
      <c r="Y345" s="215"/>
      <c r="Z345" s="215"/>
      <c r="AA345" s="215"/>
      <c r="AB345" s="215"/>
      <c r="AC345" s="215"/>
      <c r="AD345" s="215"/>
      <c r="AE345" s="215"/>
      <c r="AF345" s="215"/>
      <c r="AG345" s="215" t="s">
        <v>449</v>
      </c>
      <c r="AH345" s="215"/>
      <c r="AI345" s="215"/>
      <c r="AJ345" s="215"/>
      <c r="AK345" s="215"/>
      <c r="AL345" s="215"/>
      <c r="AM345" s="215"/>
      <c r="AN345" s="215"/>
      <c r="AO345" s="215"/>
      <c r="AP345" s="215"/>
      <c r="AQ345" s="215"/>
      <c r="AR345" s="215"/>
      <c r="AS345" s="215"/>
      <c r="AT345" s="215"/>
      <c r="AU345" s="215"/>
      <c r="AV345" s="215"/>
      <c r="AW345" s="215"/>
      <c r="AX345" s="215"/>
      <c r="AY345" s="215"/>
      <c r="AZ345" s="215"/>
      <c r="BA345" s="215"/>
      <c r="BB345" s="215"/>
      <c r="BC345" s="215"/>
      <c r="BD345" s="215"/>
      <c r="BE345" s="215"/>
      <c r="BF345" s="215"/>
      <c r="BG345" s="215"/>
      <c r="BH345" s="215"/>
    </row>
    <row r="346" spans="1:60" outlineLevel="1" x14ac:dyDescent="0.2">
      <c r="A346" s="222"/>
      <c r="B346" s="223"/>
      <c r="C346" s="253" t="s">
        <v>320</v>
      </c>
      <c r="D346" s="228"/>
      <c r="E346" s="229">
        <v>65.400000000000006</v>
      </c>
      <c r="F346" s="224"/>
      <c r="G346" s="224"/>
      <c r="H346" s="224"/>
      <c r="I346" s="224"/>
      <c r="J346" s="224"/>
      <c r="K346" s="224"/>
      <c r="L346" s="224"/>
      <c r="M346" s="224"/>
      <c r="N346" s="224"/>
      <c r="O346" s="224"/>
      <c r="P346" s="224"/>
      <c r="Q346" s="224"/>
      <c r="R346" s="224"/>
      <c r="S346" s="224"/>
      <c r="T346" s="224"/>
      <c r="U346" s="224"/>
      <c r="V346" s="224"/>
      <c r="W346" s="224"/>
      <c r="X346" s="224"/>
      <c r="Y346" s="215"/>
      <c r="Z346" s="215"/>
      <c r="AA346" s="215"/>
      <c r="AB346" s="215"/>
      <c r="AC346" s="215"/>
      <c r="AD346" s="215"/>
      <c r="AE346" s="215"/>
      <c r="AF346" s="215"/>
      <c r="AG346" s="215" t="s">
        <v>176</v>
      </c>
      <c r="AH346" s="215">
        <v>0</v>
      </c>
      <c r="AI346" s="215"/>
      <c r="AJ346" s="215"/>
      <c r="AK346" s="215"/>
      <c r="AL346" s="215"/>
      <c r="AM346" s="215"/>
      <c r="AN346" s="215"/>
      <c r="AO346" s="215"/>
      <c r="AP346" s="215"/>
      <c r="AQ346" s="215"/>
      <c r="AR346" s="215"/>
      <c r="AS346" s="215"/>
      <c r="AT346" s="215"/>
      <c r="AU346" s="215"/>
      <c r="AV346" s="215"/>
      <c r="AW346" s="215"/>
      <c r="AX346" s="215"/>
      <c r="AY346" s="215"/>
      <c r="AZ346" s="215"/>
      <c r="BA346" s="215"/>
      <c r="BB346" s="215"/>
      <c r="BC346" s="215"/>
      <c r="BD346" s="215"/>
      <c r="BE346" s="215"/>
      <c r="BF346" s="215"/>
      <c r="BG346" s="215"/>
      <c r="BH346" s="215"/>
    </row>
    <row r="347" spans="1:60" outlineLevel="1" x14ac:dyDescent="0.2">
      <c r="A347" s="237">
        <v>133</v>
      </c>
      <c r="B347" s="238" t="s">
        <v>623</v>
      </c>
      <c r="C347" s="249" t="s">
        <v>624</v>
      </c>
      <c r="D347" s="239" t="s">
        <v>268</v>
      </c>
      <c r="E347" s="240">
        <v>98.322000000000003</v>
      </c>
      <c r="F347" s="241"/>
      <c r="G347" s="242">
        <f>ROUND(E347*F347,2)</f>
        <v>0</v>
      </c>
      <c r="H347" s="241"/>
      <c r="I347" s="242">
        <f>ROUND(E347*H347,2)</f>
        <v>0</v>
      </c>
      <c r="J347" s="241"/>
      <c r="K347" s="242">
        <f>ROUND(E347*J347,2)</f>
        <v>0</v>
      </c>
      <c r="L347" s="242">
        <v>21</v>
      </c>
      <c r="M347" s="242">
        <f>G347*(1+L347/100)</f>
        <v>0</v>
      </c>
      <c r="N347" s="242">
        <v>0</v>
      </c>
      <c r="O347" s="242">
        <f>ROUND(E347*N347,2)</f>
        <v>0</v>
      </c>
      <c r="P347" s="242">
        <v>0</v>
      </c>
      <c r="Q347" s="242">
        <f>ROUND(E347*P347,2)</f>
        <v>0</v>
      </c>
      <c r="R347" s="242"/>
      <c r="S347" s="242" t="s">
        <v>167</v>
      </c>
      <c r="T347" s="243" t="s">
        <v>168</v>
      </c>
      <c r="U347" s="224">
        <v>6.9709999999999994E-2</v>
      </c>
      <c r="V347" s="224">
        <f>ROUND(E347*U347,2)</f>
        <v>6.85</v>
      </c>
      <c r="W347" s="224"/>
      <c r="X347" s="224" t="s">
        <v>190</v>
      </c>
      <c r="Y347" s="215"/>
      <c r="Z347" s="215"/>
      <c r="AA347" s="215"/>
      <c r="AB347" s="215"/>
      <c r="AC347" s="215"/>
      <c r="AD347" s="215"/>
      <c r="AE347" s="215"/>
      <c r="AF347" s="215"/>
      <c r="AG347" s="215" t="s">
        <v>449</v>
      </c>
      <c r="AH347" s="215"/>
      <c r="AI347" s="215"/>
      <c r="AJ347" s="215"/>
      <c r="AK347" s="215"/>
      <c r="AL347" s="215"/>
      <c r="AM347" s="215"/>
      <c r="AN347" s="215"/>
      <c r="AO347" s="215"/>
      <c r="AP347" s="215"/>
      <c r="AQ347" s="215"/>
      <c r="AR347" s="215"/>
      <c r="AS347" s="215"/>
      <c r="AT347" s="215"/>
      <c r="AU347" s="215"/>
      <c r="AV347" s="215"/>
      <c r="AW347" s="215"/>
      <c r="AX347" s="215"/>
      <c r="AY347" s="215"/>
      <c r="AZ347" s="215"/>
      <c r="BA347" s="215"/>
      <c r="BB347" s="215"/>
      <c r="BC347" s="215"/>
      <c r="BD347" s="215"/>
      <c r="BE347" s="215"/>
      <c r="BF347" s="215"/>
      <c r="BG347" s="215"/>
      <c r="BH347" s="215"/>
    </row>
    <row r="348" spans="1:60" outlineLevel="1" x14ac:dyDescent="0.2">
      <c r="A348" s="222"/>
      <c r="B348" s="223"/>
      <c r="C348" s="253" t="s">
        <v>441</v>
      </c>
      <c r="D348" s="228"/>
      <c r="E348" s="229">
        <v>98.32</v>
      </c>
      <c r="F348" s="224"/>
      <c r="G348" s="224"/>
      <c r="H348" s="224"/>
      <c r="I348" s="224"/>
      <c r="J348" s="224"/>
      <c r="K348" s="224"/>
      <c r="L348" s="224"/>
      <c r="M348" s="224"/>
      <c r="N348" s="224"/>
      <c r="O348" s="224"/>
      <c r="P348" s="224"/>
      <c r="Q348" s="224"/>
      <c r="R348" s="224"/>
      <c r="S348" s="224"/>
      <c r="T348" s="224"/>
      <c r="U348" s="224"/>
      <c r="V348" s="224"/>
      <c r="W348" s="224"/>
      <c r="X348" s="224"/>
      <c r="Y348" s="215"/>
      <c r="Z348" s="215"/>
      <c r="AA348" s="215"/>
      <c r="AB348" s="215"/>
      <c r="AC348" s="215"/>
      <c r="AD348" s="215"/>
      <c r="AE348" s="215"/>
      <c r="AF348" s="215"/>
      <c r="AG348" s="215" t="s">
        <v>176</v>
      </c>
      <c r="AH348" s="215">
        <v>0</v>
      </c>
      <c r="AI348" s="215"/>
      <c r="AJ348" s="215"/>
      <c r="AK348" s="215"/>
      <c r="AL348" s="215"/>
      <c r="AM348" s="215"/>
      <c r="AN348" s="215"/>
      <c r="AO348" s="215"/>
      <c r="AP348" s="215"/>
      <c r="AQ348" s="215"/>
      <c r="AR348" s="215"/>
      <c r="AS348" s="215"/>
      <c r="AT348" s="215"/>
      <c r="AU348" s="215"/>
      <c r="AV348" s="215"/>
      <c r="AW348" s="215"/>
      <c r="AX348" s="215"/>
      <c r="AY348" s="215"/>
      <c r="AZ348" s="215"/>
      <c r="BA348" s="215"/>
      <c r="BB348" s="215"/>
      <c r="BC348" s="215"/>
      <c r="BD348" s="215"/>
      <c r="BE348" s="215"/>
      <c r="BF348" s="215"/>
      <c r="BG348" s="215"/>
      <c r="BH348" s="215"/>
    </row>
    <row r="349" spans="1:60" x14ac:dyDescent="0.2">
      <c r="A349" s="231" t="s">
        <v>162</v>
      </c>
      <c r="B349" s="232" t="s">
        <v>131</v>
      </c>
      <c r="C349" s="248" t="s">
        <v>132</v>
      </c>
      <c r="D349" s="233"/>
      <c r="E349" s="234"/>
      <c r="F349" s="235"/>
      <c r="G349" s="235">
        <f>SUMIF(AG350:AG357,"&lt;&gt;NOR",G350:G357)</f>
        <v>0</v>
      </c>
      <c r="H349" s="235"/>
      <c r="I349" s="235">
        <f>SUM(I350:I357)</f>
        <v>0</v>
      </c>
      <c r="J349" s="235"/>
      <c r="K349" s="235">
        <f>SUM(K350:K357)</f>
        <v>0</v>
      </c>
      <c r="L349" s="235"/>
      <c r="M349" s="235">
        <f>SUM(M350:M357)</f>
        <v>0</v>
      </c>
      <c r="N349" s="235"/>
      <c r="O349" s="235">
        <f>SUM(O350:O357)</f>
        <v>0</v>
      </c>
      <c r="P349" s="235"/>
      <c r="Q349" s="235">
        <f>SUM(Q350:Q357)</f>
        <v>0</v>
      </c>
      <c r="R349" s="235"/>
      <c r="S349" s="235"/>
      <c r="T349" s="236"/>
      <c r="U349" s="230"/>
      <c r="V349" s="230">
        <f>SUM(V350:V357)</f>
        <v>213.34</v>
      </c>
      <c r="W349" s="230"/>
      <c r="X349" s="230"/>
      <c r="AG349" t="s">
        <v>163</v>
      </c>
    </row>
    <row r="350" spans="1:60" outlineLevel="1" x14ac:dyDescent="0.2">
      <c r="A350" s="257">
        <v>134</v>
      </c>
      <c r="B350" s="258" t="s">
        <v>625</v>
      </c>
      <c r="C350" s="264" t="s">
        <v>626</v>
      </c>
      <c r="D350" s="259" t="s">
        <v>255</v>
      </c>
      <c r="E350" s="260">
        <v>121.41435</v>
      </c>
      <c r="F350" s="261"/>
      <c r="G350" s="262">
        <f>ROUND(E350*F350,2)</f>
        <v>0</v>
      </c>
      <c r="H350" s="261"/>
      <c r="I350" s="262">
        <f>ROUND(E350*H350,2)</f>
        <v>0</v>
      </c>
      <c r="J350" s="261"/>
      <c r="K350" s="262">
        <f>ROUND(E350*J350,2)</f>
        <v>0</v>
      </c>
      <c r="L350" s="262">
        <v>21</v>
      </c>
      <c r="M350" s="262">
        <f>G350*(1+L350/100)</f>
        <v>0</v>
      </c>
      <c r="N350" s="262">
        <v>0</v>
      </c>
      <c r="O350" s="262">
        <f>ROUND(E350*N350,2)</f>
        <v>0</v>
      </c>
      <c r="P350" s="262">
        <v>0</v>
      </c>
      <c r="Q350" s="262">
        <f>ROUND(E350*P350,2)</f>
        <v>0</v>
      </c>
      <c r="R350" s="262"/>
      <c r="S350" s="262" t="s">
        <v>167</v>
      </c>
      <c r="T350" s="263" t="s">
        <v>168</v>
      </c>
      <c r="U350" s="224">
        <v>0.749</v>
      </c>
      <c r="V350" s="224">
        <f>ROUND(E350*U350,2)</f>
        <v>90.94</v>
      </c>
      <c r="W350" s="224"/>
      <c r="X350" s="224" t="s">
        <v>190</v>
      </c>
      <c r="Y350" s="215"/>
      <c r="Z350" s="215"/>
      <c r="AA350" s="215"/>
      <c r="AB350" s="215"/>
      <c r="AC350" s="215"/>
      <c r="AD350" s="215"/>
      <c r="AE350" s="215"/>
      <c r="AF350" s="215"/>
      <c r="AG350" s="215" t="s">
        <v>627</v>
      </c>
      <c r="AH350" s="215"/>
      <c r="AI350" s="215"/>
      <c r="AJ350" s="215"/>
      <c r="AK350" s="215"/>
      <c r="AL350" s="215"/>
      <c r="AM350" s="215"/>
      <c r="AN350" s="215"/>
      <c r="AO350" s="215"/>
      <c r="AP350" s="215"/>
      <c r="AQ350" s="215"/>
      <c r="AR350" s="215"/>
      <c r="AS350" s="215"/>
      <c r="AT350" s="215"/>
      <c r="AU350" s="215"/>
      <c r="AV350" s="215"/>
      <c r="AW350" s="215"/>
      <c r="AX350" s="215"/>
      <c r="AY350" s="215"/>
      <c r="AZ350" s="215"/>
      <c r="BA350" s="215"/>
      <c r="BB350" s="215"/>
      <c r="BC350" s="215"/>
      <c r="BD350" s="215"/>
      <c r="BE350" s="215"/>
      <c r="BF350" s="215"/>
      <c r="BG350" s="215"/>
      <c r="BH350" s="215"/>
    </row>
    <row r="351" spans="1:60" outlineLevel="1" x14ac:dyDescent="0.2">
      <c r="A351" s="257">
        <v>135</v>
      </c>
      <c r="B351" s="258" t="s">
        <v>628</v>
      </c>
      <c r="C351" s="264" t="s">
        <v>629</v>
      </c>
      <c r="D351" s="259" t="s">
        <v>255</v>
      </c>
      <c r="E351" s="260">
        <v>60.707169999999998</v>
      </c>
      <c r="F351" s="261"/>
      <c r="G351" s="262">
        <f>ROUND(E351*F351,2)</f>
        <v>0</v>
      </c>
      <c r="H351" s="261"/>
      <c r="I351" s="262">
        <f>ROUND(E351*H351,2)</f>
        <v>0</v>
      </c>
      <c r="J351" s="261"/>
      <c r="K351" s="262">
        <f>ROUND(E351*J351,2)</f>
        <v>0</v>
      </c>
      <c r="L351" s="262">
        <v>21</v>
      </c>
      <c r="M351" s="262">
        <f>G351*(1+L351/100)</f>
        <v>0</v>
      </c>
      <c r="N351" s="262">
        <v>0</v>
      </c>
      <c r="O351" s="262">
        <f>ROUND(E351*N351,2)</f>
        <v>0</v>
      </c>
      <c r="P351" s="262">
        <v>0</v>
      </c>
      <c r="Q351" s="262">
        <f>ROUND(E351*P351,2)</f>
        <v>0</v>
      </c>
      <c r="R351" s="262"/>
      <c r="S351" s="262" t="s">
        <v>167</v>
      </c>
      <c r="T351" s="263" t="s">
        <v>168</v>
      </c>
      <c r="U351" s="224">
        <v>0.49</v>
      </c>
      <c r="V351" s="224">
        <f>ROUND(E351*U351,2)</f>
        <v>29.75</v>
      </c>
      <c r="W351" s="224"/>
      <c r="X351" s="224" t="s">
        <v>190</v>
      </c>
      <c r="Y351" s="215"/>
      <c r="Z351" s="215"/>
      <c r="AA351" s="215"/>
      <c r="AB351" s="215"/>
      <c r="AC351" s="215"/>
      <c r="AD351" s="215"/>
      <c r="AE351" s="215"/>
      <c r="AF351" s="215"/>
      <c r="AG351" s="215" t="s">
        <v>627</v>
      </c>
      <c r="AH351" s="215"/>
      <c r="AI351" s="215"/>
      <c r="AJ351" s="215"/>
      <c r="AK351" s="215"/>
      <c r="AL351" s="215"/>
      <c r="AM351" s="215"/>
      <c r="AN351" s="215"/>
      <c r="AO351" s="215"/>
      <c r="AP351" s="215"/>
      <c r="AQ351" s="215"/>
      <c r="AR351" s="215"/>
      <c r="AS351" s="215"/>
      <c r="AT351" s="215"/>
      <c r="AU351" s="215"/>
      <c r="AV351" s="215"/>
      <c r="AW351" s="215"/>
      <c r="AX351" s="215"/>
      <c r="AY351" s="215"/>
      <c r="AZ351" s="215"/>
      <c r="BA351" s="215"/>
      <c r="BB351" s="215"/>
      <c r="BC351" s="215"/>
      <c r="BD351" s="215"/>
      <c r="BE351" s="215"/>
      <c r="BF351" s="215"/>
      <c r="BG351" s="215"/>
      <c r="BH351" s="215"/>
    </row>
    <row r="352" spans="1:60" outlineLevel="1" x14ac:dyDescent="0.2">
      <c r="A352" s="257">
        <v>136</v>
      </c>
      <c r="B352" s="258" t="s">
        <v>630</v>
      </c>
      <c r="C352" s="264" t="s">
        <v>631</v>
      </c>
      <c r="D352" s="259" t="s">
        <v>255</v>
      </c>
      <c r="E352" s="260">
        <v>849.90043000000003</v>
      </c>
      <c r="F352" s="261"/>
      <c r="G352" s="262">
        <f>ROUND(E352*F352,2)</f>
        <v>0</v>
      </c>
      <c r="H352" s="261"/>
      <c r="I352" s="262">
        <f>ROUND(E352*H352,2)</f>
        <v>0</v>
      </c>
      <c r="J352" s="261"/>
      <c r="K352" s="262">
        <f>ROUND(E352*J352,2)</f>
        <v>0</v>
      </c>
      <c r="L352" s="262">
        <v>21</v>
      </c>
      <c r="M352" s="262">
        <f>G352*(1+L352/100)</f>
        <v>0</v>
      </c>
      <c r="N352" s="262">
        <v>0</v>
      </c>
      <c r="O352" s="262">
        <f>ROUND(E352*N352,2)</f>
        <v>0</v>
      </c>
      <c r="P352" s="262">
        <v>0</v>
      </c>
      <c r="Q352" s="262">
        <f>ROUND(E352*P352,2)</f>
        <v>0</v>
      </c>
      <c r="R352" s="262"/>
      <c r="S352" s="262" t="s">
        <v>167</v>
      </c>
      <c r="T352" s="263" t="s">
        <v>168</v>
      </c>
      <c r="U352" s="224">
        <v>0</v>
      </c>
      <c r="V352" s="224">
        <f>ROUND(E352*U352,2)</f>
        <v>0</v>
      </c>
      <c r="W352" s="224"/>
      <c r="X352" s="224" t="s">
        <v>190</v>
      </c>
      <c r="Y352" s="215"/>
      <c r="Z352" s="215"/>
      <c r="AA352" s="215"/>
      <c r="AB352" s="215"/>
      <c r="AC352" s="215"/>
      <c r="AD352" s="215"/>
      <c r="AE352" s="215"/>
      <c r="AF352" s="215"/>
      <c r="AG352" s="215" t="s">
        <v>627</v>
      </c>
      <c r="AH352" s="215"/>
      <c r="AI352" s="215"/>
      <c r="AJ352" s="215"/>
      <c r="AK352" s="215"/>
      <c r="AL352" s="215"/>
      <c r="AM352" s="215"/>
      <c r="AN352" s="215"/>
      <c r="AO352" s="215"/>
      <c r="AP352" s="215"/>
      <c r="AQ352" s="215"/>
      <c r="AR352" s="215"/>
      <c r="AS352" s="215"/>
      <c r="AT352" s="215"/>
      <c r="AU352" s="215"/>
      <c r="AV352" s="215"/>
      <c r="AW352" s="215"/>
      <c r="AX352" s="215"/>
      <c r="AY352" s="215"/>
      <c r="AZ352" s="215"/>
      <c r="BA352" s="215"/>
      <c r="BB352" s="215"/>
      <c r="BC352" s="215"/>
      <c r="BD352" s="215"/>
      <c r="BE352" s="215"/>
      <c r="BF352" s="215"/>
      <c r="BG352" s="215"/>
      <c r="BH352" s="215"/>
    </row>
    <row r="353" spans="1:60" outlineLevel="1" x14ac:dyDescent="0.2">
      <c r="A353" s="257">
        <v>137</v>
      </c>
      <c r="B353" s="258" t="s">
        <v>632</v>
      </c>
      <c r="C353" s="264" t="s">
        <v>633</v>
      </c>
      <c r="D353" s="259" t="s">
        <v>255</v>
      </c>
      <c r="E353" s="260">
        <v>60.707169999999998</v>
      </c>
      <c r="F353" s="261"/>
      <c r="G353" s="262">
        <f>ROUND(E353*F353,2)</f>
        <v>0</v>
      </c>
      <c r="H353" s="261"/>
      <c r="I353" s="262">
        <f>ROUND(E353*H353,2)</f>
        <v>0</v>
      </c>
      <c r="J353" s="261"/>
      <c r="K353" s="262">
        <f>ROUND(E353*J353,2)</f>
        <v>0</v>
      </c>
      <c r="L353" s="262">
        <v>21</v>
      </c>
      <c r="M353" s="262">
        <f>G353*(1+L353/100)</f>
        <v>0</v>
      </c>
      <c r="N353" s="262">
        <v>0</v>
      </c>
      <c r="O353" s="262">
        <f>ROUND(E353*N353,2)</f>
        <v>0</v>
      </c>
      <c r="P353" s="262">
        <v>0</v>
      </c>
      <c r="Q353" s="262">
        <f>ROUND(E353*P353,2)</f>
        <v>0</v>
      </c>
      <c r="R353" s="262"/>
      <c r="S353" s="262" t="s">
        <v>167</v>
      </c>
      <c r="T353" s="263" t="s">
        <v>168</v>
      </c>
      <c r="U353" s="224">
        <v>0.94199999999999995</v>
      </c>
      <c r="V353" s="224">
        <f>ROUND(E353*U353,2)</f>
        <v>57.19</v>
      </c>
      <c r="W353" s="224"/>
      <c r="X353" s="224" t="s">
        <v>190</v>
      </c>
      <c r="Y353" s="215"/>
      <c r="Z353" s="215"/>
      <c r="AA353" s="215"/>
      <c r="AB353" s="215"/>
      <c r="AC353" s="215"/>
      <c r="AD353" s="215"/>
      <c r="AE353" s="215"/>
      <c r="AF353" s="215"/>
      <c r="AG353" s="215" t="s">
        <v>627</v>
      </c>
      <c r="AH353" s="215"/>
      <c r="AI353" s="215"/>
      <c r="AJ353" s="215"/>
      <c r="AK353" s="215"/>
      <c r="AL353" s="215"/>
      <c r="AM353" s="215"/>
      <c r="AN353" s="215"/>
      <c r="AO353" s="215"/>
      <c r="AP353" s="215"/>
      <c r="AQ353" s="215"/>
      <c r="AR353" s="215"/>
      <c r="AS353" s="215"/>
      <c r="AT353" s="215"/>
      <c r="AU353" s="215"/>
      <c r="AV353" s="215"/>
      <c r="AW353" s="215"/>
      <c r="AX353" s="215"/>
      <c r="AY353" s="215"/>
      <c r="AZ353" s="215"/>
      <c r="BA353" s="215"/>
      <c r="BB353" s="215"/>
      <c r="BC353" s="215"/>
      <c r="BD353" s="215"/>
      <c r="BE353" s="215"/>
      <c r="BF353" s="215"/>
      <c r="BG353" s="215"/>
      <c r="BH353" s="215"/>
    </row>
    <row r="354" spans="1:60" outlineLevel="1" x14ac:dyDescent="0.2">
      <c r="A354" s="257">
        <v>138</v>
      </c>
      <c r="B354" s="258" t="s">
        <v>634</v>
      </c>
      <c r="C354" s="264" t="s">
        <v>635</v>
      </c>
      <c r="D354" s="259" t="s">
        <v>255</v>
      </c>
      <c r="E354" s="260">
        <v>242.82868999999999</v>
      </c>
      <c r="F354" s="261"/>
      <c r="G354" s="262">
        <f>ROUND(E354*F354,2)</f>
        <v>0</v>
      </c>
      <c r="H354" s="261"/>
      <c r="I354" s="262">
        <f>ROUND(E354*H354,2)</f>
        <v>0</v>
      </c>
      <c r="J354" s="261"/>
      <c r="K354" s="262">
        <f>ROUND(E354*J354,2)</f>
        <v>0</v>
      </c>
      <c r="L354" s="262">
        <v>21</v>
      </c>
      <c r="M354" s="262">
        <f>G354*(1+L354/100)</f>
        <v>0</v>
      </c>
      <c r="N354" s="262">
        <v>0</v>
      </c>
      <c r="O354" s="262">
        <f>ROUND(E354*N354,2)</f>
        <v>0</v>
      </c>
      <c r="P354" s="262">
        <v>0</v>
      </c>
      <c r="Q354" s="262">
        <f>ROUND(E354*P354,2)</f>
        <v>0</v>
      </c>
      <c r="R354" s="262"/>
      <c r="S354" s="262" t="s">
        <v>167</v>
      </c>
      <c r="T354" s="263" t="s">
        <v>168</v>
      </c>
      <c r="U354" s="224">
        <v>0.105</v>
      </c>
      <c r="V354" s="224">
        <f>ROUND(E354*U354,2)</f>
        <v>25.5</v>
      </c>
      <c r="W354" s="224"/>
      <c r="X354" s="224" t="s">
        <v>190</v>
      </c>
      <c r="Y354" s="215"/>
      <c r="Z354" s="215"/>
      <c r="AA354" s="215"/>
      <c r="AB354" s="215"/>
      <c r="AC354" s="215"/>
      <c r="AD354" s="215"/>
      <c r="AE354" s="215"/>
      <c r="AF354" s="215"/>
      <c r="AG354" s="215" t="s">
        <v>627</v>
      </c>
      <c r="AH354" s="215"/>
      <c r="AI354" s="215"/>
      <c r="AJ354" s="215"/>
      <c r="AK354" s="215"/>
      <c r="AL354" s="215"/>
      <c r="AM354" s="215"/>
      <c r="AN354" s="215"/>
      <c r="AO354" s="215"/>
      <c r="AP354" s="215"/>
      <c r="AQ354" s="215"/>
      <c r="AR354" s="215"/>
      <c r="AS354" s="215"/>
      <c r="AT354" s="215"/>
      <c r="AU354" s="215"/>
      <c r="AV354" s="215"/>
      <c r="AW354" s="215"/>
      <c r="AX354" s="215"/>
      <c r="AY354" s="215"/>
      <c r="AZ354" s="215"/>
      <c r="BA354" s="215"/>
      <c r="BB354" s="215"/>
      <c r="BC354" s="215"/>
      <c r="BD354" s="215"/>
      <c r="BE354" s="215"/>
      <c r="BF354" s="215"/>
      <c r="BG354" s="215"/>
      <c r="BH354" s="215"/>
    </row>
    <row r="355" spans="1:60" outlineLevel="1" x14ac:dyDescent="0.2">
      <c r="A355" s="257">
        <v>139</v>
      </c>
      <c r="B355" s="258" t="s">
        <v>636</v>
      </c>
      <c r="C355" s="264" t="s">
        <v>637</v>
      </c>
      <c r="D355" s="259" t="s">
        <v>255</v>
      </c>
      <c r="E355" s="260">
        <v>60.707169999999998</v>
      </c>
      <c r="F355" s="261"/>
      <c r="G355" s="262">
        <f>ROUND(E355*F355,2)</f>
        <v>0</v>
      </c>
      <c r="H355" s="261"/>
      <c r="I355" s="262">
        <f>ROUND(E355*H355,2)</f>
        <v>0</v>
      </c>
      <c r="J355" s="261"/>
      <c r="K355" s="262">
        <f>ROUND(E355*J355,2)</f>
        <v>0</v>
      </c>
      <c r="L355" s="262">
        <v>21</v>
      </c>
      <c r="M355" s="262">
        <f>G355*(1+L355/100)</f>
        <v>0</v>
      </c>
      <c r="N355" s="262">
        <v>0</v>
      </c>
      <c r="O355" s="262">
        <f>ROUND(E355*N355,2)</f>
        <v>0</v>
      </c>
      <c r="P355" s="262">
        <v>0</v>
      </c>
      <c r="Q355" s="262">
        <f>ROUND(E355*P355,2)</f>
        <v>0</v>
      </c>
      <c r="R355" s="262"/>
      <c r="S355" s="262" t="s">
        <v>167</v>
      </c>
      <c r="T355" s="263" t="s">
        <v>168</v>
      </c>
      <c r="U355" s="224">
        <v>0.16400000000000001</v>
      </c>
      <c r="V355" s="224">
        <f>ROUND(E355*U355,2)</f>
        <v>9.9600000000000009</v>
      </c>
      <c r="W355" s="224"/>
      <c r="X355" s="224" t="s">
        <v>190</v>
      </c>
      <c r="Y355" s="215"/>
      <c r="Z355" s="215"/>
      <c r="AA355" s="215"/>
      <c r="AB355" s="215"/>
      <c r="AC355" s="215"/>
      <c r="AD355" s="215"/>
      <c r="AE355" s="215"/>
      <c r="AF355" s="215"/>
      <c r="AG355" s="215" t="s">
        <v>627</v>
      </c>
      <c r="AH355" s="215"/>
      <c r="AI355" s="215"/>
      <c r="AJ355" s="215"/>
      <c r="AK355" s="215"/>
      <c r="AL355" s="215"/>
      <c r="AM355" s="215"/>
      <c r="AN355" s="215"/>
      <c r="AO355" s="215"/>
      <c r="AP355" s="215"/>
      <c r="AQ355" s="215"/>
      <c r="AR355" s="215"/>
      <c r="AS355" s="215"/>
      <c r="AT355" s="215"/>
      <c r="AU355" s="215"/>
      <c r="AV355" s="215"/>
      <c r="AW355" s="215"/>
      <c r="AX355" s="215"/>
      <c r="AY355" s="215"/>
      <c r="AZ355" s="215"/>
      <c r="BA355" s="215"/>
      <c r="BB355" s="215"/>
      <c r="BC355" s="215"/>
      <c r="BD355" s="215"/>
      <c r="BE355" s="215"/>
      <c r="BF355" s="215"/>
      <c r="BG355" s="215"/>
      <c r="BH355" s="215"/>
    </row>
    <row r="356" spans="1:60" outlineLevel="1" x14ac:dyDescent="0.2">
      <c r="A356" s="237">
        <v>140</v>
      </c>
      <c r="B356" s="238" t="s">
        <v>638</v>
      </c>
      <c r="C356" s="249" t="s">
        <v>639</v>
      </c>
      <c r="D356" s="239" t="s">
        <v>255</v>
      </c>
      <c r="E356" s="240">
        <v>60.707169999999998</v>
      </c>
      <c r="F356" s="241"/>
      <c r="G356" s="242">
        <f>ROUND(E356*F356,2)</f>
        <v>0</v>
      </c>
      <c r="H356" s="241"/>
      <c r="I356" s="242">
        <f>ROUND(E356*H356,2)</f>
        <v>0</v>
      </c>
      <c r="J356" s="241"/>
      <c r="K356" s="242">
        <f>ROUND(E356*J356,2)</f>
        <v>0</v>
      </c>
      <c r="L356" s="242">
        <v>21</v>
      </c>
      <c r="M356" s="242">
        <f>G356*(1+L356/100)</f>
        <v>0</v>
      </c>
      <c r="N356" s="242">
        <v>0</v>
      </c>
      <c r="O356" s="242">
        <f>ROUND(E356*N356,2)</f>
        <v>0</v>
      </c>
      <c r="P356" s="242">
        <v>0</v>
      </c>
      <c r="Q356" s="242">
        <f>ROUND(E356*P356,2)</f>
        <v>0</v>
      </c>
      <c r="R356" s="242"/>
      <c r="S356" s="242" t="s">
        <v>167</v>
      </c>
      <c r="T356" s="243" t="s">
        <v>168</v>
      </c>
      <c r="U356" s="224">
        <v>0</v>
      </c>
      <c r="V356" s="224">
        <f>ROUND(E356*U356,2)</f>
        <v>0</v>
      </c>
      <c r="W356" s="224"/>
      <c r="X356" s="224" t="s">
        <v>190</v>
      </c>
      <c r="Y356" s="215"/>
      <c r="Z356" s="215"/>
      <c r="AA356" s="215"/>
      <c r="AB356" s="215"/>
      <c r="AC356" s="215"/>
      <c r="AD356" s="215"/>
      <c r="AE356" s="215"/>
      <c r="AF356" s="215"/>
      <c r="AG356" s="215" t="s">
        <v>627</v>
      </c>
      <c r="AH356" s="215"/>
      <c r="AI356" s="215"/>
      <c r="AJ356" s="215"/>
      <c r="AK356" s="215"/>
      <c r="AL356" s="215"/>
      <c r="AM356" s="215"/>
      <c r="AN356" s="215"/>
      <c r="AO356" s="215"/>
      <c r="AP356" s="215"/>
      <c r="AQ356" s="215"/>
      <c r="AR356" s="215"/>
      <c r="AS356" s="215"/>
      <c r="AT356" s="215"/>
      <c r="AU356" s="215"/>
      <c r="AV356" s="215"/>
      <c r="AW356" s="215"/>
      <c r="AX356" s="215"/>
      <c r="AY356" s="215"/>
      <c r="AZ356" s="215"/>
      <c r="BA356" s="215"/>
      <c r="BB356" s="215"/>
      <c r="BC356" s="215"/>
      <c r="BD356" s="215"/>
      <c r="BE356" s="215"/>
      <c r="BF356" s="215"/>
      <c r="BG356" s="215"/>
      <c r="BH356" s="215"/>
    </row>
    <row r="357" spans="1:60" outlineLevel="1" x14ac:dyDescent="0.2">
      <c r="A357" s="222"/>
      <c r="B357" s="223"/>
      <c r="C357" s="250" t="s">
        <v>640</v>
      </c>
      <c r="D357" s="245"/>
      <c r="E357" s="245"/>
      <c r="F357" s="245"/>
      <c r="G357" s="245"/>
      <c r="H357" s="224"/>
      <c r="I357" s="224"/>
      <c r="J357" s="224"/>
      <c r="K357" s="224"/>
      <c r="L357" s="224"/>
      <c r="M357" s="224"/>
      <c r="N357" s="224"/>
      <c r="O357" s="224"/>
      <c r="P357" s="224"/>
      <c r="Q357" s="224"/>
      <c r="R357" s="224"/>
      <c r="S357" s="224"/>
      <c r="T357" s="224"/>
      <c r="U357" s="224"/>
      <c r="V357" s="224"/>
      <c r="W357" s="224"/>
      <c r="X357" s="224"/>
      <c r="Y357" s="215"/>
      <c r="Z357" s="215"/>
      <c r="AA357" s="215"/>
      <c r="AB357" s="215"/>
      <c r="AC357" s="215"/>
      <c r="AD357" s="215"/>
      <c r="AE357" s="215"/>
      <c r="AF357" s="215"/>
      <c r="AG357" s="215" t="s">
        <v>172</v>
      </c>
      <c r="AH357" s="215"/>
      <c r="AI357" s="215"/>
      <c r="AJ357" s="215"/>
      <c r="AK357" s="215"/>
      <c r="AL357" s="215"/>
      <c r="AM357" s="215"/>
      <c r="AN357" s="215"/>
      <c r="AO357" s="215"/>
      <c r="AP357" s="215"/>
      <c r="AQ357" s="215"/>
      <c r="AR357" s="215"/>
      <c r="AS357" s="215"/>
      <c r="AT357" s="215"/>
      <c r="AU357" s="215"/>
      <c r="AV357" s="215"/>
      <c r="AW357" s="215"/>
      <c r="AX357" s="215"/>
      <c r="AY357" s="215"/>
      <c r="AZ357" s="215"/>
      <c r="BA357" s="215"/>
      <c r="BB357" s="215"/>
      <c r="BC357" s="215"/>
      <c r="BD357" s="215"/>
      <c r="BE357" s="215"/>
      <c r="BF357" s="215"/>
      <c r="BG357" s="215"/>
      <c r="BH357" s="215"/>
    </row>
    <row r="358" spans="1:60" x14ac:dyDescent="0.2">
      <c r="A358" s="3"/>
      <c r="B358" s="4"/>
      <c r="C358" s="254"/>
      <c r="D358" s="6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AE358">
        <v>15</v>
      </c>
      <c r="AF358">
        <v>21</v>
      </c>
      <c r="AG358" t="s">
        <v>149</v>
      </c>
    </row>
    <row r="359" spans="1:60" x14ac:dyDescent="0.2">
      <c r="A359" s="218"/>
      <c r="B359" s="219" t="s">
        <v>29</v>
      </c>
      <c r="C359" s="255"/>
      <c r="D359" s="220"/>
      <c r="E359" s="221"/>
      <c r="F359" s="221"/>
      <c r="G359" s="247">
        <f>G8+G25+G70+G73+G102+G116+G121+G124+G130+G173+G182+G184+G207+G215+G220+G263+G274+G281+G316+G332+G342+G349</f>
        <v>0</v>
      </c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AE359">
        <f>SUMIF(L7:L357,AE358,G7:G357)</f>
        <v>0</v>
      </c>
      <c r="AF359">
        <f>SUMIF(L7:L357,AF358,G7:G357)</f>
        <v>0</v>
      </c>
      <c r="AG359" t="s">
        <v>199</v>
      </c>
    </row>
    <row r="360" spans="1:60" x14ac:dyDescent="0.2">
      <c r="C360" s="256"/>
      <c r="D360" s="10"/>
      <c r="AG360" t="s">
        <v>200</v>
      </c>
    </row>
    <row r="361" spans="1:60" x14ac:dyDescent="0.2">
      <c r="D361" s="10"/>
    </row>
    <row r="362" spans="1:60" x14ac:dyDescent="0.2">
      <c r="D362" s="10"/>
    </row>
    <row r="363" spans="1:60" x14ac:dyDescent="0.2">
      <c r="D363" s="10"/>
    </row>
    <row r="364" spans="1:60" x14ac:dyDescent="0.2">
      <c r="D364" s="10"/>
    </row>
    <row r="365" spans="1:60" x14ac:dyDescent="0.2">
      <c r="D365" s="10"/>
    </row>
    <row r="366" spans="1:60" x14ac:dyDescent="0.2">
      <c r="D366" s="10"/>
    </row>
    <row r="367" spans="1:60" x14ac:dyDescent="0.2">
      <c r="D367" s="10"/>
    </row>
    <row r="368" spans="1:60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BkcpLPnrCSkhAOwX1K01ToaYxWGzJAFsSskxjb+/kgK5gHU2qHkMgoKMAAcCmXUQpopDyWR9rzEgD9bo/PWhJQ==" saltValue="Ug6MdGPb+Ppn19VuLApCyw==" spinCount="100000" sheet="1"/>
  <mergeCells count="65">
    <mergeCell ref="C327:G327"/>
    <mergeCell ref="C329:G329"/>
    <mergeCell ref="C334:G334"/>
    <mergeCell ref="C337:G337"/>
    <mergeCell ref="C357:G357"/>
    <mergeCell ref="C301:G301"/>
    <mergeCell ref="C303:G303"/>
    <mergeCell ref="C307:G307"/>
    <mergeCell ref="C308:G308"/>
    <mergeCell ref="C310:G310"/>
    <mergeCell ref="C322:G322"/>
    <mergeCell ref="C261:G261"/>
    <mergeCell ref="C265:G265"/>
    <mergeCell ref="C269:G269"/>
    <mergeCell ref="C272:G272"/>
    <mergeCell ref="C279:G279"/>
    <mergeCell ref="C300:G300"/>
    <mergeCell ref="C254:G254"/>
    <mergeCell ref="C255:G255"/>
    <mergeCell ref="C256:G256"/>
    <mergeCell ref="C257:G257"/>
    <mergeCell ref="C258:G258"/>
    <mergeCell ref="C259:G259"/>
    <mergeCell ref="C246:G246"/>
    <mergeCell ref="C247:G247"/>
    <mergeCell ref="C248:G248"/>
    <mergeCell ref="C249:G249"/>
    <mergeCell ref="C251:G251"/>
    <mergeCell ref="C253:G253"/>
    <mergeCell ref="C238:G238"/>
    <mergeCell ref="C239:G239"/>
    <mergeCell ref="C241:G241"/>
    <mergeCell ref="C243:G243"/>
    <mergeCell ref="C244:G244"/>
    <mergeCell ref="C245:G245"/>
    <mergeCell ref="C230:G230"/>
    <mergeCell ref="C233:G233"/>
    <mergeCell ref="C234:G234"/>
    <mergeCell ref="C235:G235"/>
    <mergeCell ref="C236:G236"/>
    <mergeCell ref="C237:G237"/>
    <mergeCell ref="C159:G159"/>
    <mergeCell ref="C194:G194"/>
    <mergeCell ref="C203:G203"/>
    <mergeCell ref="C219:G219"/>
    <mergeCell ref="C222:G222"/>
    <mergeCell ref="C225:G225"/>
    <mergeCell ref="C91:G91"/>
    <mergeCell ref="C100:G100"/>
    <mergeCell ref="C114:G114"/>
    <mergeCell ref="C126:G126"/>
    <mergeCell ref="C139:G139"/>
    <mergeCell ref="C142:G142"/>
    <mergeCell ref="C30:G30"/>
    <mergeCell ref="C32:G32"/>
    <mergeCell ref="C58:G58"/>
    <mergeCell ref="C68:G68"/>
    <mergeCell ref="C72:G72"/>
    <mergeCell ref="C83:G83"/>
    <mergeCell ref="A1:G1"/>
    <mergeCell ref="C2:G2"/>
    <mergeCell ref="C3:G3"/>
    <mergeCell ref="C4:G4"/>
    <mergeCell ref="C10:G10"/>
    <mergeCell ref="C21:G2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80" customWidth="1"/>
    <col min="3" max="3" width="63.28515625" style="18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00" t="s">
        <v>136</v>
      </c>
      <c r="B1" s="200"/>
      <c r="C1" s="200"/>
      <c r="D1" s="200"/>
      <c r="E1" s="200"/>
      <c r="F1" s="200"/>
      <c r="G1" s="200"/>
      <c r="AG1" t="s">
        <v>137</v>
      </c>
    </row>
    <row r="2" spans="1:60" ht="24.95" customHeight="1" x14ac:dyDescent="0.2">
      <c r="A2" s="201" t="s">
        <v>7</v>
      </c>
      <c r="B2" s="49" t="s">
        <v>43</v>
      </c>
      <c r="C2" s="204" t="s">
        <v>44</v>
      </c>
      <c r="D2" s="202"/>
      <c r="E2" s="202"/>
      <c r="F2" s="202"/>
      <c r="G2" s="203"/>
      <c r="AG2" t="s">
        <v>138</v>
      </c>
    </row>
    <row r="3" spans="1:60" ht="24.95" customHeight="1" x14ac:dyDescent="0.2">
      <c r="A3" s="201" t="s">
        <v>8</v>
      </c>
      <c r="B3" s="49" t="s">
        <v>52</v>
      </c>
      <c r="C3" s="204" t="s">
        <v>53</v>
      </c>
      <c r="D3" s="202"/>
      <c r="E3" s="202"/>
      <c r="F3" s="202"/>
      <c r="G3" s="203"/>
      <c r="AC3" s="180" t="s">
        <v>138</v>
      </c>
      <c r="AG3" t="s">
        <v>139</v>
      </c>
    </row>
    <row r="4" spans="1:60" ht="24.95" customHeight="1" x14ac:dyDescent="0.2">
      <c r="A4" s="205" t="s">
        <v>9</v>
      </c>
      <c r="B4" s="206" t="s">
        <v>57</v>
      </c>
      <c r="C4" s="207" t="s">
        <v>58</v>
      </c>
      <c r="D4" s="208"/>
      <c r="E4" s="208"/>
      <c r="F4" s="208"/>
      <c r="G4" s="209"/>
      <c r="AG4" t="s">
        <v>140</v>
      </c>
    </row>
    <row r="5" spans="1:60" x14ac:dyDescent="0.2">
      <c r="D5" s="10"/>
    </row>
    <row r="6" spans="1:60" ht="38.25" x14ac:dyDescent="0.2">
      <c r="A6" s="211" t="s">
        <v>141</v>
      </c>
      <c r="B6" s="213" t="s">
        <v>142</v>
      </c>
      <c r="C6" s="213" t="s">
        <v>143</v>
      </c>
      <c r="D6" s="212" t="s">
        <v>144</v>
      </c>
      <c r="E6" s="211" t="s">
        <v>145</v>
      </c>
      <c r="F6" s="210" t="s">
        <v>146</v>
      </c>
      <c r="G6" s="211" t="s">
        <v>29</v>
      </c>
      <c r="H6" s="214" t="s">
        <v>30</v>
      </c>
      <c r="I6" s="214" t="s">
        <v>147</v>
      </c>
      <c r="J6" s="214" t="s">
        <v>31</v>
      </c>
      <c r="K6" s="214" t="s">
        <v>148</v>
      </c>
      <c r="L6" s="214" t="s">
        <v>149</v>
      </c>
      <c r="M6" s="214" t="s">
        <v>150</v>
      </c>
      <c r="N6" s="214" t="s">
        <v>151</v>
      </c>
      <c r="O6" s="214" t="s">
        <v>152</v>
      </c>
      <c r="P6" s="214" t="s">
        <v>153</v>
      </c>
      <c r="Q6" s="214" t="s">
        <v>154</v>
      </c>
      <c r="R6" s="214" t="s">
        <v>155</v>
      </c>
      <c r="S6" s="214" t="s">
        <v>156</v>
      </c>
      <c r="T6" s="214" t="s">
        <v>157</v>
      </c>
      <c r="U6" s="214" t="s">
        <v>158</v>
      </c>
      <c r="V6" s="214" t="s">
        <v>159</v>
      </c>
      <c r="W6" s="214" t="s">
        <v>160</v>
      </c>
      <c r="X6" s="214" t="s">
        <v>161</v>
      </c>
    </row>
    <row r="7" spans="1:60" hidden="1" x14ac:dyDescent="0.2">
      <c r="A7" s="3"/>
      <c r="B7" s="4"/>
      <c r="C7" s="4"/>
      <c r="D7" s="6"/>
      <c r="E7" s="216"/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7"/>
      <c r="R7" s="217"/>
      <c r="S7" s="217"/>
      <c r="T7" s="217"/>
      <c r="U7" s="217"/>
      <c r="V7" s="217"/>
      <c r="W7" s="217"/>
      <c r="X7" s="217"/>
    </row>
    <row r="8" spans="1:60" x14ac:dyDescent="0.2">
      <c r="A8" s="231" t="s">
        <v>162</v>
      </c>
      <c r="B8" s="232" t="s">
        <v>126</v>
      </c>
      <c r="C8" s="248" t="s">
        <v>71</v>
      </c>
      <c r="D8" s="233"/>
      <c r="E8" s="234"/>
      <c r="F8" s="235"/>
      <c r="G8" s="235">
        <f>SUMIF(AG9:AG28,"&lt;&gt;NOR",G9:G28)</f>
        <v>0</v>
      </c>
      <c r="H8" s="235"/>
      <c r="I8" s="235">
        <f>SUM(I9:I28)</f>
        <v>0</v>
      </c>
      <c r="J8" s="235"/>
      <c r="K8" s="235">
        <f>SUM(K9:K28)</f>
        <v>0</v>
      </c>
      <c r="L8" s="235"/>
      <c r="M8" s="235">
        <f>SUM(M9:M28)</f>
        <v>0</v>
      </c>
      <c r="N8" s="235"/>
      <c r="O8" s="235">
        <f>SUM(O9:O28)</f>
        <v>0</v>
      </c>
      <c r="P8" s="235"/>
      <c r="Q8" s="235">
        <f>SUM(Q9:Q28)</f>
        <v>0</v>
      </c>
      <c r="R8" s="235"/>
      <c r="S8" s="235"/>
      <c r="T8" s="236"/>
      <c r="U8" s="230"/>
      <c r="V8" s="230">
        <f>SUM(V9:V28)</f>
        <v>0</v>
      </c>
      <c r="W8" s="230"/>
      <c r="X8" s="230"/>
      <c r="AG8" t="s">
        <v>163</v>
      </c>
    </row>
    <row r="9" spans="1:60" outlineLevel="1" x14ac:dyDescent="0.2">
      <c r="A9" s="257">
        <v>1</v>
      </c>
      <c r="B9" s="258" t="s">
        <v>641</v>
      </c>
      <c r="C9" s="264" t="s">
        <v>642</v>
      </c>
      <c r="D9" s="259" t="s">
        <v>166</v>
      </c>
      <c r="E9" s="260">
        <v>7</v>
      </c>
      <c r="F9" s="261"/>
      <c r="G9" s="262">
        <f>ROUND(E9*F9,2)</f>
        <v>0</v>
      </c>
      <c r="H9" s="261"/>
      <c r="I9" s="262">
        <f>ROUND(E9*H9,2)</f>
        <v>0</v>
      </c>
      <c r="J9" s="261"/>
      <c r="K9" s="262">
        <f>ROUND(E9*J9,2)</f>
        <v>0</v>
      </c>
      <c r="L9" s="262">
        <v>21</v>
      </c>
      <c r="M9" s="262">
        <f>G9*(1+L9/100)</f>
        <v>0</v>
      </c>
      <c r="N9" s="262">
        <v>0</v>
      </c>
      <c r="O9" s="262">
        <f>ROUND(E9*N9,2)</f>
        <v>0</v>
      </c>
      <c r="P9" s="262">
        <v>0</v>
      </c>
      <c r="Q9" s="262">
        <f>ROUND(E9*P9,2)</f>
        <v>0</v>
      </c>
      <c r="R9" s="262"/>
      <c r="S9" s="262" t="s">
        <v>189</v>
      </c>
      <c r="T9" s="263" t="s">
        <v>168</v>
      </c>
      <c r="U9" s="224">
        <v>0</v>
      </c>
      <c r="V9" s="224">
        <f>ROUND(E9*U9,2)</f>
        <v>0</v>
      </c>
      <c r="W9" s="224"/>
      <c r="X9" s="224" t="s">
        <v>190</v>
      </c>
      <c r="Y9" s="215"/>
      <c r="Z9" s="215"/>
      <c r="AA9" s="215"/>
      <c r="AB9" s="215"/>
      <c r="AC9" s="215"/>
      <c r="AD9" s="215"/>
      <c r="AE9" s="215"/>
      <c r="AF9" s="215"/>
      <c r="AG9" s="215" t="s">
        <v>449</v>
      </c>
      <c r="AH9" s="215"/>
      <c r="AI9" s="215"/>
      <c r="AJ9" s="215"/>
      <c r="AK9" s="215"/>
      <c r="AL9" s="215"/>
      <c r="AM9" s="215"/>
      <c r="AN9" s="215"/>
      <c r="AO9" s="215"/>
      <c r="AP9" s="215"/>
      <c r="AQ9" s="215"/>
      <c r="AR9" s="215"/>
      <c r="AS9" s="215"/>
      <c r="AT9" s="215"/>
      <c r="AU9" s="215"/>
      <c r="AV9" s="215"/>
      <c r="AW9" s="215"/>
      <c r="AX9" s="215"/>
      <c r="AY9" s="215"/>
      <c r="AZ9" s="215"/>
      <c r="BA9" s="215"/>
      <c r="BB9" s="215"/>
      <c r="BC9" s="215"/>
      <c r="BD9" s="215"/>
      <c r="BE9" s="215"/>
      <c r="BF9" s="215"/>
      <c r="BG9" s="215"/>
      <c r="BH9" s="215"/>
    </row>
    <row r="10" spans="1:60" outlineLevel="1" x14ac:dyDescent="0.2">
      <c r="A10" s="237">
        <v>2</v>
      </c>
      <c r="B10" s="238" t="s">
        <v>643</v>
      </c>
      <c r="C10" s="249" t="s">
        <v>644</v>
      </c>
      <c r="D10" s="239" t="s">
        <v>504</v>
      </c>
      <c r="E10" s="240">
        <v>2</v>
      </c>
      <c r="F10" s="241"/>
      <c r="G10" s="242">
        <f>ROUND(E10*F10,2)</f>
        <v>0</v>
      </c>
      <c r="H10" s="241"/>
      <c r="I10" s="242">
        <f>ROUND(E10*H10,2)</f>
        <v>0</v>
      </c>
      <c r="J10" s="241"/>
      <c r="K10" s="242">
        <f>ROUND(E10*J10,2)</f>
        <v>0</v>
      </c>
      <c r="L10" s="242">
        <v>21</v>
      </c>
      <c r="M10" s="242">
        <f>G10*(1+L10/100)</f>
        <v>0</v>
      </c>
      <c r="N10" s="242">
        <v>0</v>
      </c>
      <c r="O10" s="242">
        <f>ROUND(E10*N10,2)</f>
        <v>0</v>
      </c>
      <c r="P10" s="242">
        <v>0</v>
      </c>
      <c r="Q10" s="242">
        <f>ROUND(E10*P10,2)</f>
        <v>0</v>
      </c>
      <c r="R10" s="242"/>
      <c r="S10" s="242" t="s">
        <v>189</v>
      </c>
      <c r="T10" s="243" t="s">
        <v>168</v>
      </c>
      <c r="U10" s="224">
        <v>0</v>
      </c>
      <c r="V10" s="224">
        <f>ROUND(E10*U10,2)</f>
        <v>0</v>
      </c>
      <c r="W10" s="224"/>
      <c r="X10" s="224" t="s">
        <v>306</v>
      </c>
      <c r="Y10" s="215"/>
      <c r="Z10" s="215"/>
      <c r="AA10" s="215"/>
      <c r="AB10" s="215"/>
      <c r="AC10" s="215"/>
      <c r="AD10" s="215"/>
      <c r="AE10" s="215"/>
      <c r="AF10" s="215"/>
      <c r="AG10" s="215" t="s">
        <v>307</v>
      </c>
      <c r="AH10" s="215"/>
      <c r="AI10" s="215"/>
      <c r="AJ10" s="215"/>
      <c r="AK10" s="215"/>
      <c r="AL10" s="215"/>
      <c r="AM10" s="215"/>
      <c r="AN10" s="215"/>
      <c r="AO10" s="215"/>
      <c r="AP10" s="215"/>
      <c r="AQ10" s="215"/>
      <c r="AR10" s="215"/>
      <c r="AS10" s="215"/>
      <c r="AT10" s="215"/>
      <c r="AU10" s="215"/>
      <c r="AV10" s="215"/>
      <c r="AW10" s="215"/>
      <c r="AX10" s="215"/>
      <c r="AY10" s="215"/>
      <c r="AZ10" s="215"/>
      <c r="BA10" s="215"/>
      <c r="BB10" s="215"/>
      <c r="BC10" s="215"/>
      <c r="BD10" s="215"/>
      <c r="BE10" s="215"/>
      <c r="BF10" s="215"/>
      <c r="BG10" s="215"/>
      <c r="BH10" s="215"/>
    </row>
    <row r="11" spans="1:60" outlineLevel="1" x14ac:dyDescent="0.2">
      <c r="A11" s="222"/>
      <c r="B11" s="223"/>
      <c r="C11" s="253" t="s">
        <v>54</v>
      </c>
      <c r="D11" s="228"/>
      <c r="E11" s="229">
        <v>2</v>
      </c>
      <c r="F11" s="224"/>
      <c r="G11" s="224"/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224"/>
      <c r="W11" s="224"/>
      <c r="X11" s="224"/>
      <c r="Y11" s="215"/>
      <c r="Z11" s="215"/>
      <c r="AA11" s="215"/>
      <c r="AB11" s="215"/>
      <c r="AC11" s="215"/>
      <c r="AD11" s="215"/>
      <c r="AE11" s="215"/>
      <c r="AF11" s="215"/>
      <c r="AG11" s="215" t="s">
        <v>176</v>
      </c>
      <c r="AH11" s="215">
        <v>0</v>
      </c>
      <c r="AI11" s="215"/>
      <c r="AJ11" s="215"/>
      <c r="AK11" s="215"/>
      <c r="AL11" s="215"/>
      <c r="AM11" s="215"/>
      <c r="AN11" s="215"/>
      <c r="AO11" s="215"/>
      <c r="AP11" s="215"/>
      <c r="AQ11" s="215"/>
      <c r="AR11" s="215"/>
      <c r="AS11" s="215"/>
      <c r="AT11" s="215"/>
      <c r="AU11" s="215"/>
      <c r="AV11" s="215"/>
      <c r="AW11" s="215"/>
      <c r="AX11" s="215"/>
      <c r="AY11" s="215"/>
      <c r="AZ11" s="215"/>
      <c r="BA11" s="215"/>
      <c r="BB11" s="215"/>
      <c r="BC11" s="215"/>
      <c r="BD11" s="215"/>
      <c r="BE11" s="215"/>
      <c r="BF11" s="215"/>
      <c r="BG11" s="215"/>
      <c r="BH11" s="215"/>
    </row>
    <row r="12" spans="1:60" outlineLevel="1" x14ac:dyDescent="0.2">
      <c r="A12" s="257">
        <v>3</v>
      </c>
      <c r="B12" s="258" t="s">
        <v>645</v>
      </c>
      <c r="C12" s="264" t="s">
        <v>646</v>
      </c>
      <c r="D12" s="259" t="s">
        <v>504</v>
      </c>
      <c r="E12" s="260">
        <v>4</v>
      </c>
      <c r="F12" s="261"/>
      <c r="G12" s="262">
        <f>ROUND(E12*F12,2)</f>
        <v>0</v>
      </c>
      <c r="H12" s="261"/>
      <c r="I12" s="262">
        <f>ROUND(E12*H12,2)</f>
        <v>0</v>
      </c>
      <c r="J12" s="261"/>
      <c r="K12" s="262">
        <f>ROUND(E12*J12,2)</f>
        <v>0</v>
      </c>
      <c r="L12" s="262">
        <v>21</v>
      </c>
      <c r="M12" s="262">
        <f>G12*(1+L12/100)</f>
        <v>0</v>
      </c>
      <c r="N12" s="262">
        <v>0</v>
      </c>
      <c r="O12" s="262">
        <f>ROUND(E12*N12,2)</f>
        <v>0</v>
      </c>
      <c r="P12" s="262">
        <v>0</v>
      </c>
      <c r="Q12" s="262">
        <f>ROUND(E12*P12,2)</f>
        <v>0</v>
      </c>
      <c r="R12" s="262"/>
      <c r="S12" s="262" t="s">
        <v>189</v>
      </c>
      <c r="T12" s="263" t="s">
        <v>168</v>
      </c>
      <c r="U12" s="224">
        <v>0</v>
      </c>
      <c r="V12" s="224">
        <f>ROUND(E12*U12,2)</f>
        <v>0</v>
      </c>
      <c r="W12" s="224"/>
      <c r="X12" s="224" t="s">
        <v>306</v>
      </c>
      <c r="Y12" s="215"/>
      <c r="Z12" s="215"/>
      <c r="AA12" s="215"/>
      <c r="AB12" s="215"/>
      <c r="AC12" s="215"/>
      <c r="AD12" s="215"/>
      <c r="AE12" s="215"/>
      <c r="AF12" s="215"/>
      <c r="AG12" s="215" t="s">
        <v>307</v>
      </c>
      <c r="AH12" s="215"/>
      <c r="AI12" s="215"/>
      <c r="AJ12" s="215"/>
      <c r="AK12" s="215"/>
      <c r="AL12" s="215"/>
      <c r="AM12" s="215"/>
      <c r="AN12" s="215"/>
      <c r="AO12" s="215"/>
      <c r="AP12" s="215"/>
      <c r="AQ12" s="215"/>
      <c r="AR12" s="215"/>
      <c r="AS12" s="215"/>
      <c r="AT12" s="215"/>
      <c r="AU12" s="215"/>
      <c r="AV12" s="215"/>
      <c r="AW12" s="215"/>
      <c r="AX12" s="215"/>
      <c r="AY12" s="215"/>
      <c r="AZ12" s="215"/>
      <c r="BA12" s="215"/>
      <c r="BB12" s="215"/>
      <c r="BC12" s="215"/>
      <c r="BD12" s="215"/>
      <c r="BE12" s="215"/>
      <c r="BF12" s="215"/>
      <c r="BG12" s="215"/>
      <c r="BH12" s="215"/>
    </row>
    <row r="13" spans="1:60" outlineLevel="1" x14ac:dyDescent="0.2">
      <c r="A13" s="237">
        <v>4</v>
      </c>
      <c r="B13" s="238" t="s">
        <v>647</v>
      </c>
      <c r="C13" s="249" t="s">
        <v>648</v>
      </c>
      <c r="D13" s="239" t="s">
        <v>504</v>
      </c>
      <c r="E13" s="240">
        <v>7</v>
      </c>
      <c r="F13" s="241"/>
      <c r="G13" s="242">
        <f>ROUND(E13*F13,2)</f>
        <v>0</v>
      </c>
      <c r="H13" s="241"/>
      <c r="I13" s="242">
        <f>ROUND(E13*H13,2)</f>
        <v>0</v>
      </c>
      <c r="J13" s="241"/>
      <c r="K13" s="242">
        <f>ROUND(E13*J13,2)</f>
        <v>0</v>
      </c>
      <c r="L13" s="242">
        <v>21</v>
      </c>
      <c r="M13" s="242">
        <f>G13*(1+L13/100)</f>
        <v>0</v>
      </c>
      <c r="N13" s="242">
        <v>0</v>
      </c>
      <c r="O13" s="242">
        <f>ROUND(E13*N13,2)</f>
        <v>0</v>
      </c>
      <c r="P13" s="242">
        <v>0</v>
      </c>
      <c r="Q13" s="242">
        <f>ROUND(E13*P13,2)</f>
        <v>0</v>
      </c>
      <c r="R13" s="242"/>
      <c r="S13" s="242" t="s">
        <v>189</v>
      </c>
      <c r="T13" s="243" t="s">
        <v>168</v>
      </c>
      <c r="U13" s="224">
        <v>0</v>
      </c>
      <c r="V13" s="224">
        <f>ROUND(E13*U13,2)</f>
        <v>0</v>
      </c>
      <c r="W13" s="224"/>
      <c r="X13" s="224" t="s">
        <v>306</v>
      </c>
      <c r="Y13" s="215"/>
      <c r="Z13" s="215"/>
      <c r="AA13" s="215"/>
      <c r="AB13" s="215"/>
      <c r="AC13" s="215"/>
      <c r="AD13" s="215"/>
      <c r="AE13" s="215"/>
      <c r="AF13" s="215"/>
      <c r="AG13" s="215" t="s">
        <v>307</v>
      </c>
      <c r="AH13" s="215"/>
      <c r="AI13" s="215"/>
      <c r="AJ13" s="215"/>
      <c r="AK13" s="215"/>
      <c r="AL13" s="215"/>
      <c r="AM13" s="215"/>
      <c r="AN13" s="215"/>
      <c r="AO13" s="215"/>
      <c r="AP13" s="215"/>
      <c r="AQ13" s="215"/>
      <c r="AR13" s="215"/>
      <c r="AS13" s="215"/>
      <c r="AT13" s="215"/>
      <c r="AU13" s="215"/>
      <c r="AV13" s="215"/>
      <c r="AW13" s="215"/>
      <c r="AX13" s="215"/>
      <c r="AY13" s="215"/>
      <c r="AZ13" s="215"/>
      <c r="BA13" s="215"/>
      <c r="BB13" s="215"/>
      <c r="BC13" s="215"/>
      <c r="BD13" s="215"/>
      <c r="BE13" s="215"/>
      <c r="BF13" s="215"/>
      <c r="BG13" s="215"/>
      <c r="BH13" s="215"/>
    </row>
    <row r="14" spans="1:60" ht="22.5" outlineLevel="1" x14ac:dyDescent="0.2">
      <c r="A14" s="222"/>
      <c r="B14" s="223"/>
      <c r="C14" s="250" t="s">
        <v>649</v>
      </c>
      <c r="D14" s="245"/>
      <c r="E14" s="245"/>
      <c r="F14" s="245"/>
      <c r="G14" s="245"/>
      <c r="H14" s="224"/>
      <c r="I14" s="224"/>
      <c r="J14" s="224"/>
      <c r="K14" s="224"/>
      <c r="L14" s="224"/>
      <c r="M14" s="224"/>
      <c r="N14" s="224"/>
      <c r="O14" s="224"/>
      <c r="P14" s="224"/>
      <c r="Q14" s="224"/>
      <c r="R14" s="224"/>
      <c r="S14" s="224"/>
      <c r="T14" s="224"/>
      <c r="U14" s="224"/>
      <c r="V14" s="224"/>
      <c r="W14" s="224"/>
      <c r="X14" s="224"/>
      <c r="Y14" s="215"/>
      <c r="Z14" s="215"/>
      <c r="AA14" s="215"/>
      <c r="AB14" s="215"/>
      <c r="AC14" s="215"/>
      <c r="AD14" s="215"/>
      <c r="AE14" s="215"/>
      <c r="AF14" s="215"/>
      <c r="AG14" s="215" t="s">
        <v>172</v>
      </c>
      <c r="AH14" s="215"/>
      <c r="AI14" s="215"/>
      <c r="AJ14" s="215"/>
      <c r="AK14" s="215"/>
      <c r="AL14" s="215"/>
      <c r="AM14" s="215"/>
      <c r="AN14" s="215"/>
      <c r="AO14" s="215"/>
      <c r="AP14" s="215"/>
      <c r="AQ14" s="215"/>
      <c r="AR14" s="215"/>
      <c r="AS14" s="215"/>
      <c r="AT14" s="215"/>
      <c r="AU14" s="215"/>
      <c r="AV14" s="215"/>
      <c r="AW14" s="215"/>
      <c r="AX14" s="215"/>
      <c r="AY14" s="215"/>
      <c r="AZ14" s="215"/>
      <c r="BA14" s="244" t="str">
        <f>C14</f>
        <v>Koš s víkem, nášlapný mechanismus otevírání, objem 10l, průměr cca 20 cm, materiál: plast s vyjímatelnou plastovou vložkou s uchem z elastické umělé hmoty proti poškození stěny</v>
      </c>
      <c r="BB14" s="215"/>
      <c r="BC14" s="215"/>
      <c r="BD14" s="215"/>
      <c r="BE14" s="215"/>
      <c r="BF14" s="215"/>
      <c r="BG14" s="215"/>
      <c r="BH14" s="215"/>
    </row>
    <row r="15" spans="1:60" outlineLevel="1" x14ac:dyDescent="0.2">
      <c r="A15" s="257">
        <v>5</v>
      </c>
      <c r="B15" s="258" t="s">
        <v>650</v>
      </c>
      <c r="C15" s="264" t="s">
        <v>651</v>
      </c>
      <c r="D15" s="259" t="s">
        <v>504</v>
      </c>
      <c r="E15" s="260">
        <v>10</v>
      </c>
      <c r="F15" s="261"/>
      <c r="G15" s="262">
        <f>ROUND(E15*F15,2)</f>
        <v>0</v>
      </c>
      <c r="H15" s="261"/>
      <c r="I15" s="262">
        <f>ROUND(E15*H15,2)</f>
        <v>0</v>
      </c>
      <c r="J15" s="261"/>
      <c r="K15" s="262">
        <f>ROUND(E15*J15,2)</f>
        <v>0</v>
      </c>
      <c r="L15" s="262">
        <v>21</v>
      </c>
      <c r="M15" s="262">
        <f>G15*(1+L15/100)</f>
        <v>0</v>
      </c>
      <c r="N15" s="262">
        <v>0</v>
      </c>
      <c r="O15" s="262">
        <f>ROUND(E15*N15,2)</f>
        <v>0</v>
      </c>
      <c r="P15" s="262">
        <v>0</v>
      </c>
      <c r="Q15" s="262">
        <f>ROUND(E15*P15,2)</f>
        <v>0</v>
      </c>
      <c r="R15" s="262"/>
      <c r="S15" s="262" t="s">
        <v>189</v>
      </c>
      <c r="T15" s="263" t="s">
        <v>168</v>
      </c>
      <c r="U15" s="224">
        <v>0</v>
      </c>
      <c r="V15" s="224">
        <f>ROUND(E15*U15,2)</f>
        <v>0</v>
      </c>
      <c r="W15" s="224"/>
      <c r="X15" s="224" t="s">
        <v>306</v>
      </c>
      <c r="Y15" s="215"/>
      <c r="Z15" s="215"/>
      <c r="AA15" s="215"/>
      <c r="AB15" s="215"/>
      <c r="AC15" s="215"/>
      <c r="AD15" s="215"/>
      <c r="AE15" s="215"/>
      <c r="AF15" s="215"/>
      <c r="AG15" s="215" t="s">
        <v>307</v>
      </c>
      <c r="AH15" s="215"/>
      <c r="AI15" s="215"/>
      <c r="AJ15" s="215"/>
      <c r="AK15" s="215"/>
      <c r="AL15" s="215"/>
      <c r="AM15" s="215"/>
      <c r="AN15" s="215"/>
      <c r="AO15" s="215"/>
      <c r="AP15" s="215"/>
      <c r="AQ15" s="215"/>
      <c r="AR15" s="215"/>
      <c r="AS15" s="215"/>
      <c r="AT15" s="215"/>
      <c r="AU15" s="215"/>
      <c r="AV15" s="215"/>
      <c r="AW15" s="215"/>
      <c r="AX15" s="215"/>
      <c r="AY15" s="215"/>
      <c r="AZ15" s="215"/>
      <c r="BA15" s="215"/>
      <c r="BB15" s="215"/>
      <c r="BC15" s="215"/>
      <c r="BD15" s="215"/>
      <c r="BE15" s="215"/>
      <c r="BF15" s="215"/>
      <c r="BG15" s="215"/>
      <c r="BH15" s="215"/>
    </row>
    <row r="16" spans="1:60" outlineLevel="1" x14ac:dyDescent="0.2">
      <c r="A16" s="237">
        <v>6</v>
      </c>
      <c r="B16" s="238" t="s">
        <v>652</v>
      </c>
      <c r="C16" s="249" t="s">
        <v>653</v>
      </c>
      <c r="D16" s="239" t="s">
        <v>504</v>
      </c>
      <c r="E16" s="240">
        <v>10</v>
      </c>
      <c r="F16" s="241"/>
      <c r="G16" s="242">
        <f>ROUND(E16*F16,2)</f>
        <v>0</v>
      </c>
      <c r="H16" s="241"/>
      <c r="I16" s="242">
        <f>ROUND(E16*H16,2)</f>
        <v>0</v>
      </c>
      <c r="J16" s="241"/>
      <c r="K16" s="242">
        <f>ROUND(E16*J16,2)</f>
        <v>0</v>
      </c>
      <c r="L16" s="242">
        <v>21</v>
      </c>
      <c r="M16" s="242">
        <f>G16*(1+L16/100)</f>
        <v>0</v>
      </c>
      <c r="N16" s="242">
        <v>0</v>
      </c>
      <c r="O16" s="242">
        <f>ROUND(E16*N16,2)</f>
        <v>0</v>
      </c>
      <c r="P16" s="242">
        <v>0</v>
      </c>
      <c r="Q16" s="242">
        <f>ROUND(E16*P16,2)</f>
        <v>0</v>
      </c>
      <c r="R16" s="242"/>
      <c r="S16" s="242" t="s">
        <v>189</v>
      </c>
      <c r="T16" s="243" t="s">
        <v>168</v>
      </c>
      <c r="U16" s="224">
        <v>0</v>
      </c>
      <c r="V16" s="224">
        <f>ROUND(E16*U16,2)</f>
        <v>0</v>
      </c>
      <c r="W16" s="224"/>
      <c r="X16" s="224" t="s">
        <v>306</v>
      </c>
      <c r="Y16" s="215"/>
      <c r="Z16" s="215"/>
      <c r="AA16" s="215"/>
      <c r="AB16" s="215"/>
      <c r="AC16" s="215"/>
      <c r="AD16" s="215"/>
      <c r="AE16" s="215"/>
      <c r="AF16" s="215"/>
      <c r="AG16" s="215" t="s">
        <v>307</v>
      </c>
      <c r="AH16" s="215"/>
      <c r="AI16" s="215"/>
      <c r="AJ16" s="215"/>
      <c r="AK16" s="215"/>
      <c r="AL16" s="215"/>
      <c r="AM16" s="215"/>
      <c r="AN16" s="215"/>
      <c r="AO16" s="215"/>
      <c r="AP16" s="215"/>
      <c r="AQ16" s="215"/>
      <c r="AR16" s="215"/>
      <c r="AS16" s="215"/>
      <c r="AT16" s="215"/>
      <c r="AU16" s="215"/>
      <c r="AV16" s="215"/>
      <c r="AW16" s="215"/>
      <c r="AX16" s="215"/>
      <c r="AY16" s="215"/>
      <c r="AZ16" s="215"/>
      <c r="BA16" s="215"/>
      <c r="BB16" s="215"/>
      <c r="BC16" s="215"/>
      <c r="BD16" s="215"/>
      <c r="BE16" s="215"/>
      <c r="BF16" s="215"/>
      <c r="BG16" s="215"/>
      <c r="BH16" s="215"/>
    </row>
    <row r="17" spans="1:60" outlineLevel="1" x14ac:dyDescent="0.2">
      <c r="A17" s="222"/>
      <c r="B17" s="223"/>
      <c r="C17" s="250" t="s">
        <v>654</v>
      </c>
      <c r="D17" s="245"/>
      <c r="E17" s="245"/>
      <c r="F17" s="245"/>
      <c r="G17" s="245"/>
      <c r="H17" s="224"/>
      <c r="I17" s="224"/>
      <c r="J17" s="224"/>
      <c r="K17" s="224"/>
      <c r="L17" s="224"/>
      <c r="M17" s="224"/>
      <c r="N17" s="224"/>
      <c r="O17" s="224"/>
      <c r="P17" s="224"/>
      <c r="Q17" s="224"/>
      <c r="R17" s="224"/>
      <c r="S17" s="224"/>
      <c r="T17" s="224"/>
      <c r="U17" s="224"/>
      <c r="V17" s="224"/>
      <c r="W17" s="224"/>
      <c r="X17" s="224"/>
      <c r="Y17" s="215"/>
      <c r="Z17" s="215"/>
      <c r="AA17" s="215"/>
      <c r="AB17" s="215"/>
      <c r="AC17" s="215"/>
      <c r="AD17" s="215"/>
      <c r="AE17" s="215"/>
      <c r="AF17" s="215"/>
      <c r="AG17" s="215" t="s">
        <v>172</v>
      </c>
      <c r="AH17" s="215"/>
      <c r="AI17" s="215"/>
      <c r="AJ17" s="215"/>
      <c r="AK17" s="215"/>
      <c r="AL17" s="215"/>
      <c r="AM17" s="215"/>
      <c r="AN17" s="215"/>
      <c r="AO17" s="215"/>
      <c r="AP17" s="215"/>
      <c r="AQ17" s="215"/>
      <c r="AR17" s="215"/>
      <c r="AS17" s="215"/>
      <c r="AT17" s="215"/>
      <c r="AU17" s="215"/>
      <c r="AV17" s="215"/>
      <c r="AW17" s="215"/>
      <c r="AX17" s="215"/>
      <c r="AY17" s="215"/>
      <c r="AZ17" s="215"/>
      <c r="BA17" s="244" t="str">
        <f>C17</f>
        <v>zásobník na stěnu, obsah 1 role, velikost střední, materiál: nerez, rozměry: cca 120*220*220 mm (š*h*v), montáž na stěnu</v>
      </c>
      <c r="BB17" s="215"/>
      <c r="BC17" s="215"/>
      <c r="BD17" s="215"/>
      <c r="BE17" s="215"/>
      <c r="BF17" s="215"/>
      <c r="BG17" s="215"/>
      <c r="BH17" s="215"/>
    </row>
    <row r="18" spans="1:60" outlineLevel="1" x14ac:dyDescent="0.2">
      <c r="A18" s="237">
        <v>7</v>
      </c>
      <c r="B18" s="238" t="s">
        <v>655</v>
      </c>
      <c r="C18" s="249" t="s">
        <v>656</v>
      </c>
      <c r="D18" s="239" t="s">
        <v>504</v>
      </c>
      <c r="E18" s="240">
        <v>1</v>
      </c>
      <c r="F18" s="241"/>
      <c r="G18" s="242">
        <f>ROUND(E18*F18,2)</f>
        <v>0</v>
      </c>
      <c r="H18" s="241"/>
      <c r="I18" s="242">
        <f>ROUND(E18*H18,2)</f>
        <v>0</v>
      </c>
      <c r="J18" s="241"/>
      <c r="K18" s="242">
        <f>ROUND(E18*J18,2)</f>
        <v>0</v>
      </c>
      <c r="L18" s="242">
        <v>21</v>
      </c>
      <c r="M18" s="242">
        <f>G18*(1+L18/100)</f>
        <v>0</v>
      </c>
      <c r="N18" s="242">
        <v>0</v>
      </c>
      <c r="O18" s="242">
        <f>ROUND(E18*N18,2)</f>
        <v>0</v>
      </c>
      <c r="P18" s="242">
        <v>0</v>
      </c>
      <c r="Q18" s="242">
        <f>ROUND(E18*P18,2)</f>
        <v>0</v>
      </c>
      <c r="R18" s="242"/>
      <c r="S18" s="242" t="s">
        <v>189</v>
      </c>
      <c r="T18" s="243" t="s">
        <v>168</v>
      </c>
      <c r="U18" s="224">
        <v>0</v>
      </c>
      <c r="V18" s="224">
        <f>ROUND(E18*U18,2)</f>
        <v>0</v>
      </c>
      <c r="W18" s="224"/>
      <c r="X18" s="224" t="s">
        <v>306</v>
      </c>
      <c r="Y18" s="215"/>
      <c r="Z18" s="215"/>
      <c r="AA18" s="215"/>
      <c r="AB18" s="215"/>
      <c r="AC18" s="215"/>
      <c r="AD18" s="215"/>
      <c r="AE18" s="215"/>
      <c r="AF18" s="215"/>
      <c r="AG18" s="215" t="s">
        <v>307</v>
      </c>
      <c r="AH18" s="215"/>
      <c r="AI18" s="215"/>
      <c r="AJ18" s="215"/>
      <c r="AK18" s="215"/>
      <c r="AL18" s="215"/>
      <c r="AM18" s="215"/>
      <c r="AN18" s="215"/>
      <c r="AO18" s="215"/>
      <c r="AP18" s="215"/>
      <c r="AQ18" s="215"/>
      <c r="AR18" s="215"/>
      <c r="AS18" s="215"/>
      <c r="AT18" s="215"/>
      <c r="AU18" s="215"/>
      <c r="AV18" s="215"/>
      <c r="AW18" s="215"/>
      <c r="AX18" s="215"/>
      <c r="AY18" s="215"/>
      <c r="AZ18" s="215"/>
      <c r="BA18" s="215"/>
      <c r="BB18" s="215"/>
      <c r="BC18" s="215"/>
      <c r="BD18" s="215"/>
      <c r="BE18" s="215"/>
      <c r="BF18" s="215"/>
      <c r="BG18" s="215"/>
      <c r="BH18" s="215"/>
    </row>
    <row r="19" spans="1:60" outlineLevel="1" x14ac:dyDescent="0.2">
      <c r="A19" s="222"/>
      <c r="B19" s="223"/>
      <c r="C19" s="250" t="s">
        <v>657</v>
      </c>
      <c r="D19" s="245"/>
      <c r="E19" s="245"/>
      <c r="F19" s="245"/>
      <c r="G19" s="245"/>
      <c r="H19" s="224"/>
      <c r="I19" s="224"/>
      <c r="J19" s="224"/>
      <c r="K19" s="224"/>
      <c r="L19" s="224"/>
      <c r="M19" s="224"/>
      <c r="N19" s="224"/>
      <c r="O19" s="224"/>
      <c r="P19" s="224"/>
      <c r="Q19" s="224"/>
      <c r="R19" s="224"/>
      <c r="S19" s="224"/>
      <c r="T19" s="224"/>
      <c r="U19" s="224"/>
      <c r="V19" s="224"/>
      <c r="W19" s="224"/>
      <c r="X19" s="224"/>
      <c r="Y19" s="215"/>
      <c r="Z19" s="215"/>
      <c r="AA19" s="215"/>
      <c r="AB19" s="215"/>
      <c r="AC19" s="215"/>
      <c r="AD19" s="215"/>
      <c r="AE19" s="215"/>
      <c r="AF19" s="215"/>
      <c r="AG19" s="215" t="s">
        <v>172</v>
      </c>
      <c r="AH19" s="215"/>
      <c r="AI19" s="215"/>
      <c r="AJ19" s="215"/>
      <c r="AK19" s="215"/>
      <c r="AL19" s="215"/>
      <c r="AM19" s="215"/>
      <c r="AN19" s="215"/>
      <c r="AO19" s="215"/>
      <c r="AP19" s="215"/>
      <c r="AQ19" s="215"/>
      <c r="AR19" s="215"/>
      <c r="AS19" s="215"/>
      <c r="AT19" s="215"/>
      <c r="AU19" s="215"/>
      <c r="AV19" s="215"/>
      <c r="AW19" s="215"/>
      <c r="AX19" s="215"/>
      <c r="AY19" s="215"/>
      <c r="AZ19" s="215"/>
      <c r="BA19" s="215"/>
      <c r="BB19" s="215"/>
      <c r="BC19" s="215"/>
      <c r="BD19" s="215"/>
      <c r="BE19" s="215"/>
      <c r="BF19" s="215"/>
      <c r="BG19" s="215"/>
      <c r="BH19" s="215"/>
    </row>
    <row r="20" spans="1:60" outlineLevel="1" x14ac:dyDescent="0.2">
      <c r="A20" s="257">
        <v>8</v>
      </c>
      <c r="B20" s="258" t="s">
        <v>658</v>
      </c>
      <c r="C20" s="264" t="s">
        <v>659</v>
      </c>
      <c r="D20" s="259" t="s">
        <v>504</v>
      </c>
      <c r="E20" s="260">
        <v>2</v>
      </c>
      <c r="F20" s="261"/>
      <c r="G20" s="262">
        <f>ROUND(E20*F20,2)</f>
        <v>0</v>
      </c>
      <c r="H20" s="261"/>
      <c r="I20" s="262">
        <f>ROUND(E20*H20,2)</f>
        <v>0</v>
      </c>
      <c r="J20" s="261"/>
      <c r="K20" s="262">
        <f>ROUND(E20*J20,2)</f>
        <v>0</v>
      </c>
      <c r="L20" s="262">
        <v>21</v>
      </c>
      <c r="M20" s="262">
        <f>G20*(1+L20/100)</f>
        <v>0</v>
      </c>
      <c r="N20" s="262">
        <v>0</v>
      </c>
      <c r="O20" s="262">
        <f>ROUND(E20*N20,2)</f>
        <v>0</v>
      </c>
      <c r="P20" s="262">
        <v>0</v>
      </c>
      <c r="Q20" s="262">
        <f>ROUND(E20*P20,2)</f>
        <v>0</v>
      </c>
      <c r="R20" s="262"/>
      <c r="S20" s="262" t="s">
        <v>189</v>
      </c>
      <c r="T20" s="263" t="s">
        <v>168</v>
      </c>
      <c r="U20" s="224">
        <v>0</v>
      </c>
      <c r="V20" s="224">
        <f>ROUND(E20*U20,2)</f>
        <v>0</v>
      </c>
      <c r="W20" s="224"/>
      <c r="X20" s="224" t="s">
        <v>306</v>
      </c>
      <c r="Y20" s="215"/>
      <c r="Z20" s="215"/>
      <c r="AA20" s="215"/>
      <c r="AB20" s="215"/>
      <c r="AC20" s="215"/>
      <c r="AD20" s="215"/>
      <c r="AE20" s="215"/>
      <c r="AF20" s="215"/>
      <c r="AG20" s="215" t="s">
        <v>307</v>
      </c>
      <c r="AH20" s="215"/>
      <c r="AI20" s="215"/>
      <c r="AJ20" s="215"/>
      <c r="AK20" s="215"/>
      <c r="AL20" s="215"/>
      <c r="AM20" s="215"/>
      <c r="AN20" s="215"/>
      <c r="AO20" s="215"/>
      <c r="AP20" s="215"/>
      <c r="AQ20" s="215"/>
      <c r="AR20" s="215"/>
      <c r="AS20" s="215"/>
      <c r="AT20" s="215"/>
      <c r="AU20" s="215"/>
      <c r="AV20" s="215"/>
      <c r="AW20" s="215"/>
      <c r="AX20" s="215"/>
      <c r="AY20" s="215"/>
      <c r="AZ20" s="215"/>
      <c r="BA20" s="215"/>
      <c r="BB20" s="215"/>
      <c r="BC20" s="215"/>
      <c r="BD20" s="215"/>
      <c r="BE20" s="215"/>
      <c r="BF20" s="215"/>
      <c r="BG20" s="215"/>
      <c r="BH20" s="215"/>
    </row>
    <row r="21" spans="1:60" outlineLevel="1" x14ac:dyDescent="0.2">
      <c r="A21" s="257">
        <v>9</v>
      </c>
      <c r="B21" s="258" t="s">
        <v>660</v>
      </c>
      <c r="C21" s="264" t="s">
        <v>661</v>
      </c>
      <c r="D21" s="259" t="s">
        <v>504</v>
      </c>
      <c r="E21" s="260">
        <v>3</v>
      </c>
      <c r="F21" s="261"/>
      <c r="G21" s="262">
        <f>ROUND(E21*F21,2)</f>
        <v>0</v>
      </c>
      <c r="H21" s="261"/>
      <c r="I21" s="262">
        <f>ROUND(E21*H21,2)</f>
        <v>0</v>
      </c>
      <c r="J21" s="261"/>
      <c r="K21" s="262">
        <f>ROUND(E21*J21,2)</f>
        <v>0</v>
      </c>
      <c r="L21" s="262">
        <v>21</v>
      </c>
      <c r="M21" s="262">
        <f>G21*(1+L21/100)</f>
        <v>0</v>
      </c>
      <c r="N21" s="262">
        <v>0</v>
      </c>
      <c r="O21" s="262">
        <f>ROUND(E21*N21,2)</f>
        <v>0</v>
      </c>
      <c r="P21" s="262">
        <v>0</v>
      </c>
      <c r="Q21" s="262">
        <f>ROUND(E21*P21,2)</f>
        <v>0</v>
      </c>
      <c r="R21" s="262"/>
      <c r="S21" s="262" t="s">
        <v>189</v>
      </c>
      <c r="T21" s="263" t="s">
        <v>168</v>
      </c>
      <c r="U21" s="224">
        <v>0</v>
      </c>
      <c r="V21" s="224">
        <f>ROUND(E21*U21,2)</f>
        <v>0</v>
      </c>
      <c r="W21" s="224"/>
      <c r="X21" s="224" t="s">
        <v>306</v>
      </c>
      <c r="Y21" s="215"/>
      <c r="Z21" s="215"/>
      <c r="AA21" s="215"/>
      <c r="AB21" s="215"/>
      <c r="AC21" s="215"/>
      <c r="AD21" s="215"/>
      <c r="AE21" s="215"/>
      <c r="AF21" s="215"/>
      <c r="AG21" s="215" t="s">
        <v>307</v>
      </c>
      <c r="AH21" s="215"/>
      <c r="AI21" s="215"/>
      <c r="AJ21" s="215"/>
      <c r="AK21" s="215"/>
      <c r="AL21" s="215"/>
      <c r="AM21" s="215"/>
      <c r="AN21" s="215"/>
      <c r="AO21" s="215"/>
      <c r="AP21" s="215"/>
      <c r="AQ21" s="215"/>
      <c r="AR21" s="215"/>
      <c r="AS21" s="215"/>
      <c r="AT21" s="215"/>
      <c r="AU21" s="215"/>
      <c r="AV21" s="215"/>
      <c r="AW21" s="215"/>
      <c r="AX21" s="215"/>
      <c r="AY21" s="215"/>
      <c r="AZ21" s="215"/>
      <c r="BA21" s="215"/>
      <c r="BB21" s="215"/>
      <c r="BC21" s="215"/>
      <c r="BD21" s="215"/>
      <c r="BE21" s="215"/>
      <c r="BF21" s="215"/>
      <c r="BG21" s="215"/>
      <c r="BH21" s="215"/>
    </row>
    <row r="22" spans="1:60" outlineLevel="1" x14ac:dyDescent="0.2">
      <c r="A22" s="237">
        <v>10</v>
      </c>
      <c r="B22" s="238" t="s">
        <v>662</v>
      </c>
      <c r="C22" s="249" t="s">
        <v>663</v>
      </c>
      <c r="D22" s="239" t="s">
        <v>504</v>
      </c>
      <c r="E22" s="240">
        <v>1</v>
      </c>
      <c r="F22" s="241"/>
      <c r="G22" s="242">
        <f>ROUND(E22*F22,2)</f>
        <v>0</v>
      </c>
      <c r="H22" s="241"/>
      <c r="I22" s="242">
        <f>ROUND(E22*H22,2)</f>
        <v>0</v>
      </c>
      <c r="J22" s="241"/>
      <c r="K22" s="242">
        <f>ROUND(E22*J22,2)</f>
        <v>0</v>
      </c>
      <c r="L22" s="242">
        <v>21</v>
      </c>
      <c r="M22" s="242">
        <f>G22*(1+L22/100)</f>
        <v>0</v>
      </c>
      <c r="N22" s="242">
        <v>0</v>
      </c>
      <c r="O22" s="242">
        <f>ROUND(E22*N22,2)</f>
        <v>0</v>
      </c>
      <c r="P22" s="242">
        <v>0</v>
      </c>
      <c r="Q22" s="242">
        <f>ROUND(E22*P22,2)</f>
        <v>0</v>
      </c>
      <c r="R22" s="242"/>
      <c r="S22" s="242" t="s">
        <v>189</v>
      </c>
      <c r="T22" s="243" t="s">
        <v>168</v>
      </c>
      <c r="U22" s="224">
        <v>0</v>
      </c>
      <c r="V22" s="224">
        <f>ROUND(E22*U22,2)</f>
        <v>0</v>
      </c>
      <c r="W22" s="224"/>
      <c r="X22" s="224" t="s">
        <v>306</v>
      </c>
      <c r="Y22" s="215"/>
      <c r="Z22" s="215"/>
      <c r="AA22" s="215"/>
      <c r="AB22" s="215"/>
      <c r="AC22" s="215"/>
      <c r="AD22" s="215"/>
      <c r="AE22" s="215"/>
      <c r="AF22" s="215"/>
      <c r="AG22" s="215" t="s">
        <v>307</v>
      </c>
      <c r="AH22" s="215"/>
      <c r="AI22" s="215"/>
      <c r="AJ22" s="215"/>
      <c r="AK22" s="215"/>
      <c r="AL22" s="215"/>
      <c r="AM22" s="215"/>
      <c r="AN22" s="215"/>
      <c r="AO22" s="215"/>
      <c r="AP22" s="215"/>
      <c r="AQ22" s="215"/>
      <c r="AR22" s="215"/>
      <c r="AS22" s="215"/>
      <c r="AT22" s="215"/>
      <c r="AU22" s="215"/>
      <c r="AV22" s="215"/>
      <c r="AW22" s="215"/>
      <c r="AX22" s="215"/>
      <c r="AY22" s="215"/>
      <c r="AZ22" s="215"/>
      <c r="BA22" s="215"/>
      <c r="BB22" s="215"/>
      <c r="BC22" s="215"/>
      <c r="BD22" s="215"/>
      <c r="BE22" s="215"/>
      <c r="BF22" s="215"/>
      <c r="BG22" s="215"/>
      <c r="BH22" s="215"/>
    </row>
    <row r="23" spans="1:60" outlineLevel="1" x14ac:dyDescent="0.2">
      <c r="A23" s="222"/>
      <c r="B23" s="223"/>
      <c r="C23" s="250" t="s">
        <v>664</v>
      </c>
      <c r="D23" s="245"/>
      <c r="E23" s="245"/>
      <c r="F23" s="245"/>
      <c r="G23" s="245"/>
      <c r="H23" s="224"/>
      <c r="I23" s="224"/>
      <c r="J23" s="224"/>
      <c r="K23" s="224"/>
      <c r="L23" s="224"/>
      <c r="M23" s="224"/>
      <c r="N23" s="224"/>
      <c r="O23" s="224"/>
      <c r="P23" s="224"/>
      <c r="Q23" s="224"/>
      <c r="R23" s="224"/>
      <c r="S23" s="224"/>
      <c r="T23" s="224"/>
      <c r="U23" s="224"/>
      <c r="V23" s="224"/>
      <c r="W23" s="224"/>
      <c r="X23" s="224"/>
      <c r="Y23" s="215"/>
      <c r="Z23" s="215"/>
      <c r="AA23" s="215"/>
      <c r="AB23" s="215"/>
      <c r="AC23" s="215"/>
      <c r="AD23" s="215"/>
      <c r="AE23" s="215"/>
      <c r="AF23" s="215"/>
      <c r="AG23" s="215" t="s">
        <v>172</v>
      </c>
      <c r="AH23" s="215"/>
      <c r="AI23" s="215"/>
      <c r="AJ23" s="215"/>
      <c r="AK23" s="215"/>
      <c r="AL23" s="215"/>
      <c r="AM23" s="215"/>
      <c r="AN23" s="215"/>
      <c r="AO23" s="215"/>
      <c r="AP23" s="215"/>
      <c r="AQ23" s="215"/>
      <c r="AR23" s="215"/>
      <c r="AS23" s="215"/>
      <c r="AT23" s="215"/>
      <c r="AU23" s="215"/>
      <c r="AV23" s="215"/>
      <c r="AW23" s="215"/>
      <c r="AX23" s="215"/>
      <c r="AY23" s="215"/>
      <c r="AZ23" s="215"/>
      <c r="BA23" s="215"/>
      <c r="BB23" s="215"/>
      <c r="BC23" s="215"/>
      <c r="BD23" s="215"/>
      <c r="BE23" s="215"/>
      <c r="BF23" s="215"/>
      <c r="BG23" s="215"/>
      <c r="BH23" s="215"/>
    </row>
    <row r="24" spans="1:60" outlineLevel="1" x14ac:dyDescent="0.2">
      <c r="A24" s="237">
        <v>11</v>
      </c>
      <c r="B24" s="238" t="s">
        <v>665</v>
      </c>
      <c r="C24" s="249" t="s">
        <v>666</v>
      </c>
      <c r="D24" s="239" t="s">
        <v>504</v>
      </c>
      <c r="E24" s="240">
        <v>6</v>
      </c>
      <c r="F24" s="241"/>
      <c r="G24" s="242">
        <f>ROUND(E24*F24,2)</f>
        <v>0</v>
      </c>
      <c r="H24" s="241"/>
      <c r="I24" s="242">
        <f>ROUND(E24*H24,2)</f>
        <v>0</v>
      </c>
      <c r="J24" s="241"/>
      <c r="K24" s="242">
        <f>ROUND(E24*J24,2)</f>
        <v>0</v>
      </c>
      <c r="L24" s="242">
        <v>21</v>
      </c>
      <c r="M24" s="242">
        <f>G24*(1+L24/100)</f>
        <v>0</v>
      </c>
      <c r="N24" s="242">
        <v>0</v>
      </c>
      <c r="O24" s="242">
        <f>ROUND(E24*N24,2)</f>
        <v>0</v>
      </c>
      <c r="P24" s="242">
        <v>0</v>
      </c>
      <c r="Q24" s="242">
        <f>ROUND(E24*P24,2)</f>
        <v>0</v>
      </c>
      <c r="R24" s="242"/>
      <c r="S24" s="242" t="s">
        <v>189</v>
      </c>
      <c r="T24" s="243" t="s">
        <v>168</v>
      </c>
      <c r="U24" s="224">
        <v>0</v>
      </c>
      <c r="V24" s="224">
        <f>ROUND(E24*U24,2)</f>
        <v>0</v>
      </c>
      <c r="W24" s="224"/>
      <c r="X24" s="224" t="s">
        <v>306</v>
      </c>
      <c r="Y24" s="215"/>
      <c r="Z24" s="215"/>
      <c r="AA24" s="215"/>
      <c r="AB24" s="215"/>
      <c r="AC24" s="215"/>
      <c r="AD24" s="215"/>
      <c r="AE24" s="215"/>
      <c r="AF24" s="215"/>
      <c r="AG24" s="215" t="s">
        <v>307</v>
      </c>
      <c r="AH24" s="215"/>
      <c r="AI24" s="215"/>
      <c r="AJ24" s="215"/>
      <c r="AK24" s="215"/>
      <c r="AL24" s="215"/>
      <c r="AM24" s="215"/>
      <c r="AN24" s="215"/>
      <c r="AO24" s="215"/>
      <c r="AP24" s="215"/>
      <c r="AQ24" s="215"/>
      <c r="AR24" s="215"/>
      <c r="AS24" s="215"/>
      <c r="AT24" s="215"/>
      <c r="AU24" s="215"/>
      <c r="AV24" s="215"/>
      <c r="AW24" s="215"/>
      <c r="AX24" s="215"/>
      <c r="AY24" s="215"/>
      <c r="AZ24" s="215"/>
      <c r="BA24" s="215"/>
      <c r="BB24" s="215"/>
      <c r="BC24" s="215"/>
      <c r="BD24" s="215"/>
      <c r="BE24" s="215"/>
      <c r="BF24" s="215"/>
      <c r="BG24" s="215"/>
      <c r="BH24" s="215"/>
    </row>
    <row r="25" spans="1:60" outlineLevel="1" x14ac:dyDescent="0.2">
      <c r="A25" s="222"/>
      <c r="B25" s="223"/>
      <c r="C25" s="250" t="s">
        <v>664</v>
      </c>
      <c r="D25" s="245"/>
      <c r="E25" s="245"/>
      <c r="F25" s="245"/>
      <c r="G25" s="245"/>
      <c r="H25" s="224"/>
      <c r="I25" s="224"/>
      <c r="J25" s="224"/>
      <c r="K25" s="224"/>
      <c r="L25" s="224"/>
      <c r="M25" s="224"/>
      <c r="N25" s="224"/>
      <c r="O25" s="224"/>
      <c r="P25" s="224"/>
      <c r="Q25" s="224"/>
      <c r="R25" s="224"/>
      <c r="S25" s="224"/>
      <c r="T25" s="224"/>
      <c r="U25" s="224"/>
      <c r="V25" s="224"/>
      <c r="W25" s="224"/>
      <c r="X25" s="224"/>
      <c r="Y25" s="215"/>
      <c r="Z25" s="215"/>
      <c r="AA25" s="215"/>
      <c r="AB25" s="215"/>
      <c r="AC25" s="215"/>
      <c r="AD25" s="215"/>
      <c r="AE25" s="215"/>
      <c r="AF25" s="215"/>
      <c r="AG25" s="215" t="s">
        <v>172</v>
      </c>
      <c r="AH25" s="215"/>
      <c r="AI25" s="215"/>
      <c r="AJ25" s="215"/>
      <c r="AK25" s="215"/>
      <c r="AL25" s="215"/>
      <c r="AM25" s="215"/>
      <c r="AN25" s="215"/>
      <c r="AO25" s="215"/>
      <c r="AP25" s="215"/>
      <c r="AQ25" s="215"/>
      <c r="AR25" s="215"/>
      <c r="AS25" s="215"/>
      <c r="AT25" s="215"/>
      <c r="AU25" s="215"/>
      <c r="AV25" s="215"/>
      <c r="AW25" s="215"/>
      <c r="AX25" s="215"/>
      <c r="AY25" s="215"/>
      <c r="AZ25" s="215"/>
      <c r="BA25" s="215"/>
      <c r="BB25" s="215"/>
      <c r="BC25" s="215"/>
      <c r="BD25" s="215"/>
      <c r="BE25" s="215"/>
      <c r="BF25" s="215"/>
      <c r="BG25" s="215"/>
      <c r="BH25" s="215"/>
    </row>
    <row r="26" spans="1:60" outlineLevel="1" x14ac:dyDescent="0.2">
      <c r="A26" s="257">
        <v>12</v>
      </c>
      <c r="B26" s="258" t="s">
        <v>667</v>
      </c>
      <c r="C26" s="264" t="s">
        <v>668</v>
      </c>
      <c r="D26" s="259" t="s">
        <v>504</v>
      </c>
      <c r="E26" s="260">
        <v>10</v>
      </c>
      <c r="F26" s="261"/>
      <c r="G26" s="262">
        <f>ROUND(E26*F26,2)</f>
        <v>0</v>
      </c>
      <c r="H26" s="261"/>
      <c r="I26" s="262">
        <f>ROUND(E26*H26,2)</f>
        <v>0</v>
      </c>
      <c r="J26" s="261"/>
      <c r="K26" s="262">
        <f>ROUND(E26*J26,2)</f>
        <v>0</v>
      </c>
      <c r="L26" s="262">
        <v>21</v>
      </c>
      <c r="M26" s="262">
        <f>G26*(1+L26/100)</f>
        <v>0</v>
      </c>
      <c r="N26" s="262">
        <v>0</v>
      </c>
      <c r="O26" s="262">
        <f>ROUND(E26*N26,2)</f>
        <v>0</v>
      </c>
      <c r="P26" s="262">
        <v>0</v>
      </c>
      <c r="Q26" s="262">
        <f>ROUND(E26*P26,2)</f>
        <v>0</v>
      </c>
      <c r="R26" s="262"/>
      <c r="S26" s="262" t="s">
        <v>189</v>
      </c>
      <c r="T26" s="263" t="s">
        <v>168</v>
      </c>
      <c r="U26" s="224">
        <v>0</v>
      </c>
      <c r="V26" s="224">
        <f>ROUND(E26*U26,2)</f>
        <v>0</v>
      </c>
      <c r="W26" s="224"/>
      <c r="X26" s="224" t="s">
        <v>306</v>
      </c>
      <c r="Y26" s="215"/>
      <c r="Z26" s="215"/>
      <c r="AA26" s="215"/>
      <c r="AB26" s="215"/>
      <c r="AC26" s="215"/>
      <c r="AD26" s="215"/>
      <c r="AE26" s="215"/>
      <c r="AF26" s="215"/>
      <c r="AG26" s="215" t="s">
        <v>307</v>
      </c>
      <c r="AH26" s="215"/>
      <c r="AI26" s="215"/>
      <c r="AJ26" s="215"/>
      <c r="AK26" s="215"/>
      <c r="AL26" s="215"/>
      <c r="AM26" s="215"/>
      <c r="AN26" s="215"/>
      <c r="AO26" s="215"/>
      <c r="AP26" s="215"/>
      <c r="AQ26" s="215"/>
      <c r="AR26" s="215"/>
      <c r="AS26" s="215"/>
      <c r="AT26" s="215"/>
      <c r="AU26" s="215"/>
      <c r="AV26" s="215"/>
      <c r="AW26" s="215"/>
      <c r="AX26" s="215"/>
      <c r="AY26" s="215"/>
      <c r="AZ26" s="215"/>
      <c r="BA26" s="215"/>
      <c r="BB26" s="215"/>
      <c r="BC26" s="215"/>
      <c r="BD26" s="215"/>
      <c r="BE26" s="215"/>
      <c r="BF26" s="215"/>
      <c r="BG26" s="215"/>
      <c r="BH26" s="215"/>
    </row>
    <row r="27" spans="1:60" outlineLevel="1" x14ac:dyDescent="0.2">
      <c r="A27" s="237">
        <v>13</v>
      </c>
      <c r="B27" s="238" t="s">
        <v>669</v>
      </c>
      <c r="C27" s="249" t="s">
        <v>670</v>
      </c>
      <c r="D27" s="239" t="s">
        <v>504</v>
      </c>
      <c r="E27" s="240">
        <v>7</v>
      </c>
      <c r="F27" s="241"/>
      <c r="G27" s="242">
        <f>ROUND(E27*F27,2)</f>
        <v>0</v>
      </c>
      <c r="H27" s="241"/>
      <c r="I27" s="242">
        <f>ROUND(E27*H27,2)</f>
        <v>0</v>
      </c>
      <c r="J27" s="241"/>
      <c r="K27" s="242">
        <f>ROUND(E27*J27,2)</f>
        <v>0</v>
      </c>
      <c r="L27" s="242">
        <v>21</v>
      </c>
      <c r="M27" s="242">
        <f>G27*(1+L27/100)</f>
        <v>0</v>
      </c>
      <c r="N27" s="242">
        <v>0</v>
      </c>
      <c r="O27" s="242">
        <f>ROUND(E27*N27,2)</f>
        <v>0</v>
      </c>
      <c r="P27" s="242">
        <v>0</v>
      </c>
      <c r="Q27" s="242">
        <f>ROUND(E27*P27,2)</f>
        <v>0</v>
      </c>
      <c r="R27" s="242"/>
      <c r="S27" s="242" t="s">
        <v>189</v>
      </c>
      <c r="T27" s="243" t="s">
        <v>168</v>
      </c>
      <c r="U27" s="224">
        <v>0</v>
      </c>
      <c r="V27" s="224">
        <f>ROUND(E27*U27,2)</f>
        <v>0</v>
      </c>
      <c r="W27" s="224"/>
      <c r="X27" s="224" t="s">
        <v>306</v>
      </c>
      <c r="Y27" s="215"/>
      <c r="Z27" s="215"/>
      <c r="AA27" s="215"/>
      <c r="AB27" s="215"/>
      <c r="AC27" s="215"/>
      <c r="AD27" s="215"/>
      <c r="AE27" s="215"/>
      <c r="AF27" s="215"/>
      <c r="AG27" s="215" t="s">
        <v>307</v>
      </c>
      <c r="AH27" s="215"/>
      <c r="AI27" s="215"/>
      <c r="AJ27" s="215"/>
      <c r="AK27" s="215"/>
      <c r="AL27" s="215"/>
      <c r="AM27" s="215"/>
      <c r="AN27" s="215"/>
      <c r="AO27" s="215"/>
      <c r="AP27" s="215"/>
      <c r="AQ27" s="215"/>
      <c r="AR27" s="215"/>
      <c r="AS27" s="215"/>
      <c r="AT27" s="215"/>
      <c r="AU27" s="215"/>
      <c r="AV27" s="215"/>
      <c r="AW27" s="215"/>
      <c r="AX27" s="215"/>
      <c r="AY27" s="215"/>
      <c r="AZ27" s="215"/>
      <c r="BA27" s="215"/>
      <c r="BB27" s="215"/>
      <c r="BC27" s="215"/>
      <c r="BD27" s="215"/>
      <c r="BE27" s="215"/>
      <c r="BF27" s="215"/>
      <c r="BG27" s="215"/>
      <c r="BH27" s="215"/>
    </row>
    <row r="28" spans="1:60" outlineLevel="1" x14ac:dyDescent="0.2">
      <c r="A28" s="222"/>
      <c r="B28" s="223"/>
      <c r="C28" s="250" t="s">
        <v>671</v>
      </c>
      <c r="D28" s="245"/>
      <c r="E28" s="245"/>
      <c r="F28" s="245"/>
      <c r="G28" s="245"/>
      <c r="H28" s="224"/>
      <c r="I28" s="224"/>
      <c r="J28" s="224"/>
      <c r="K28" s="224"/>
      <c r="L28" s="224"/>
      <c r="M28" s="224"/>
      <c r="N28" s="224"/>
      <c r="O28" s="224"/>
      <c r="P28" s="224"/>
      <c r="Q28" s="224"/>
      <c r="R28" s="224"/>
      <c r="S28" s="224"/>
      <c r="T28" s="224"/>
      <c r="U28" s="224"/>
      <c r="V28" s="224"/>
      <c r="W28" s="224"/>
      <c r="X28" s="224"/>
      <c r="Y28" s="215"/>
      <c r="Z28" s="215"/>
      <c r="AA28" s="215"/>
      <c r="AB28" s="215"/>
      <c r="AC28" s="215"/>
      <c r="AD28" s="215"/>
      <c r="AE28" s="215"/>
      <c r="AF28" s="215"/>
      <c r="AG28" s="215" t="s">
        <v>172</v>
      </c>
      <c r="AH28" s="215"/>
      <c r="AI28" s="215"/>
      <c r="AJ28" s="215"/>
      <c r="AK28" s="215"/>
      <c r="AL28" s="215"/>
      <c r="AM28" s="215"/>
      <c r="AN28" s="215"/>
      <c r="AO28" s="215"/>
      <c r="AP28" s="215"/>
      <c r="AQ28" s="215"/>
      <c r="AR28" s="215"/>
      <c r="AS28" s="215"/>
      <c r="AT28" s="215"/>
      <c r="AU28" s="215"/>
      <c r="AV28" s="215"/>
      <c r="AW28" s="215"/>
      <c r="AX28" s="215"/>
      <c r="AY28" s="215"/>
      <c r="AZ28" s="215"/>
      <c r="BA28" s="215"/>
      <c r="BB28" s="215"/>
      <c r="BC28" s="215"/>
      <c r="BD28" s="215"/>
      <c r="BE28" s="215"/>
      <c r="BF28" s="215"/>
      <c r="BG28" s="215"/>
      <c r="BH28" s="215"/>
    </row>
    <row r="29" spans="1:60" x14ac:dyDescent="0.2">
      <c r="A29" s="3"/>
      <c r="B29" s="4"/>
      <c r="C29" s="254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AE29">
        <v>15</v>
      </c>
      <c r="AF29">
        <v>21</v>
      </c>
      <c r="AG29" t="s">
        <v>149</v>
      </c>
    </row>
    <row r="30" spans="1:60" x14ac:dyDescent="0.2">
      <c r="A30" s="218"/>
      <c r="B30" s="219" t="s">
        <v>29</v>
      </c>
      <c r="C30" s="255"/>
      <c r="D30" s="220"/>
      <c r="E30" s="221"/>
      <c r="F30" s="221"/>
      <c r="G30" s="247">
        <f>G8</f>
        <v>0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AE30">
        <f>SUMIF(L7:L28,AE29,G7:G28)</f>
        <v>0</v>
      </c>
      <c r="AF30">
        <f>SUMIF(L7:L28,AF29,G7:G28)</f>
        <v>0</v>
      </c>
      <c r="AG30" t="s">
        <v>199</v>
      </c>
    </row>
    <row r="31" spans="1:60" x14ac:dyDescent="0.2">
      <c r="C31" s="256"/>
      <c r="D31" s="10"/>
      <c r="AG31" t="s">
        <v>200</v>
      </c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DYyfaixNa0dE3s4JuaG23ZwrhiOmMvOI1o/kG6t5q6QP9mca8392D9ZwXMc1+M6FXxPAttjSM03yvYZUOGzrxw==" saltValue="2OtKAN7aIp8nDZGmIbcxyA==" spinCount="100000" sheet="1"/>
  <mergeCells count="10">
    <mergeCell ref="C19:G19"/>
    <mergeCell ref="C23:G23"/>
    <mergeCell ref="C25:G25"/>
    <mergeCell ref="C28:G28"/>
    <mergeCell ref="A1:G1"/>
    <mergeCell ref="C2:G2"/>
    <mergeCell ref="C3:G3"/>
    <mergeCell ref="C4:G4"/>
    <mergeCell ref="C14:G14"/>
    <mergeCell ref="C17:G17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80" customWidth="1"/>
    <col min="3" max="3" width="63.28515625" style="18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00" t="s">
        <v>136</v>
      </c>
      <c r="B1" s="200"/>
      <c r="C1" s="200"/>
      <c r="D1" s="200"/>
      <c r="E1" s="200"/>
      <c r="F1" s="200"/>
      <c r="G1" s="200"/>
      <c r="AG1" t="s">
        <v>137</v>
      </c>
    </row>
    <row r="2" spans="1:60" ht="24.95" customHeight="1" x14ac:dyDescent="0.2">
      <c r="A2" s="201" t="s">
        <v>7</v>
      </c>
      <c r="B2" s="49" t="s">
        <v>43</v>
      </c>
      <c r="C2" s="204" t="s">
        <v>44</v>
      </c>
      <c r="D2" s="202"/>
      <c r="E2" s="202"/>
      <c r="F2" s="202"/>
      <c r="G2" s="203"/>
      <c r="AG2" t="s">
        <v>138</v>
      </c>
    </row>
    <row r="3" spans="1:60" ht="24.95" customHeight="1" x14ac:dyDescent="0.2">
      <c r="A3" s="201" t="s">
        <v>8</v>
      </c>
      <c r="B3" s="49" t="s">
        <v>52</v>
      </c>
      <c r="C3" s="204" t="s">
        <v>53</v>
      </c>
      <c r="D3" s="202"/>
      <c r="E3" s="202"/>
      <c r="F3" s="202"/>
      <c r="G3" s="203"/>
      <c r="AC3" s="180" t="s">
        <v>138</v>
      </c>
      <c r="AG3" t="s">
        <v>139</v>
      </c>
    </row>
    <row r="4" spans="1:60" ht="24.95" customHeight="1" x14ac:dyDescent="0.2">
      <c r="A4" s="205" t="s">
        <v>9</v>
      </c>
      <c r="B4" s="206" t="s">
        <v>59</v>
      </c>
      <c r="C4" s="207" t="s">
        <v>60</v>
      </c>
      <c r="D4" s="208"/>
      <c r="E4" s="208"/>
      <c r="F4" s="208"/>
      <c r="G4" s="209"/>
      <c r="AG4" t="s">
        <v>140</v>
      </c>
    </row>
    <row r="5" spans="1:60" x14ac:dyDescent="0.2">
      <c r="D5" s="10"/>
    </row>
    <row r="6" spans="1:60" ht="38.25" x14ac:dyDescent="0.2">
      <c r="A6" s="211" t="s">
        <v>141</v>
      </c>
      <c r="B6" s="213" t="s">
        <v>142</v>
      </c>
      <c r="C6" s="213" t="s">
        <v>143</v>
      </c>
      <c r="D6" s="212" t="s">
        <v>144</v>
      </c>
      <c r="E6" s="211" t="s">
        <v>145</v>
      </c>
      <c r="F6" s="210" t="s">
        <v>146</v>
      </c>
      <c r="G6" s="211" t="s">
        <v>29</v>
      </c>
      <c r="H6" s="214" t="s">
        <v>30</v>
      </c>
      <c r="I6" s="214" t="s">
        <v>147</v>
      </c>
      <c r="J6" s="214" t="s">
        <v>31</v>
      </c>
      <c r="K6" s="214" t="s">
        <v>148</v>
      </c>
      <c r="L6" s="214" t="s">
        <v>149</v>
      </c>
      <c r="M6" s="214" t="s">
        <v>150</v>
      </c>
      <c r="N6" s="214" t="s">
        <v>151</v>
      </c>
      <c r="O6" s="214" t="s">
        <v>152</v>
      </c>
      <c r="P6" s="214" t="s">
        <v>153</v>
      </c>
      <c r="Q6" s="214" t="s">
        <v>154</v>
      </c>
      <c r="R6" s="214" t="s">
        <v>155</v>
      </c>
      <c r="S6" s="214" t="s">
        <v>156</v>
      </c>
      <c r="T6" s="214" t="s">
        <v>157</v>
      </c>
      <c r="U6" s="214" t="s">
        <v>158</v>
      </c>
      <c r="V6" s="214" t="s">
        <v>159</v>
      </c>
      <c r="W6" s="214" t="s">
        <v>160</v>
      </c>
      <c r="X6" s="214" t="s">
        <v>161</v>
      </c>
    </row>
    <row r="7" spans="1:60" hidden="1" x14ac:dyDescent="0.2">
      <c r="A7" s="3"/>
      <c r="B7" s="4"/>
      <c r="C7" s="4"/>
      <c r="D7" s="6"/>
      <c r="E7" s="216"/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7"/>
      <c r="R7" s="217"/>
      <c r="S7" s="217"/>
      <c r="T7" s="217"/>
      <c r="U7" s="217"/>
      <c r="V7" s="217"/>
      <c r="W7" s="217"/>
      <c r="X7" s="217"/>
    </row>
    <row r="8" spans="1:60" x14ac:dyDescent="0.2">
      <c r="A8" s="231" t="s">
        <v>162</v>
      </c>
      <c r="B8" s="232" t="s">
        <v>52</v>
      </c>
      <c r="C8" s="248" t="s">
        <v>71</v>
      </c>
      <c r="D8" s="233"/>
      <c r="E8" s="234"/>
      <c r="F8" s="235"/>
      <c r="G8" s="235">
        <f>SUMIF(AG9:AG33,"&lt;&gt;NOR",G9:G33)</f>
        <v>0</v>
      </c>
      <c r="H8" s="235"/>
      <c r="I8" s="235">
        <f>SUM(I9:I33)</f>
        <v>0</v>
      </c>
      <c r="J8" s="235"/>
      <c r="K8" s="235">
        <f>SUM(K9:K33)</f>
        <v>0</v>
      </c>
      <c r="L8" s="235"/>
      <c r="M8" s="235">
        <f>SUM(M9:M33)</f>
        <v>0</v>
      </c>
      <c r="N8" s="235"/>
      <c r="O8" s="235">
        <f>SUM(O9:O33)</f>
        <v>15.600000000000001</v>
      </c>
      <c r="P8" s="235"/>
      <c r="Q8" s="235">
        <f>SUM(Q9:Q33)</f>
        <v>0</v>
      </c>
      <c r="R8" s="235"/>
      <c r="S8" s="235"/>
      <c r="T8" s="236"/>
      <c r="U8" s="230"/>
      <c r="V8" s="230">
        <f>SUM(V9:V33)</f>
        <v>99.26</v>
      </c>
      <c r="W8" s="230"/>
      <c r="X8" s="230"/>
      <c r="AG8" t="s">
        <v>163</v>
      </c>
    </row>
    <row r="9" spans="1:60" outlineLevel="1" x14ac:dyDescent="0.2">
      <c r="A9" s="237">
        <v>1</v>
      </c>
      <c r="B9" s="238" t="s">
        <v>222</v>
      </c>
      <c r="C9" s="249" t="s">
        <v>223</v>
      </c>
      <c r="D9" s="239" t="s">
        <v>224</v>
      </c>
      <c r="E9" s="240">
        <v>16</v>
      </c>
      <c r="F9" s="241"/>
      <c r="G9" s="242">
        <f>ROUND(E9*F9,2)</f>
        <v>0</v>
      </c>
      <c r="H9" s="241"/>
      <c r="I9" s="242">
        <f>ROUND(E9*H9,2)</f>
        <v>0</v>
      </c>
      <c r="J9" s="241"/>
      <c r="K9" s="242">
        <f>ROUND(E9*J9,2)</f>
        <v>0</v>
      </c>
      <c r="L9" s="242">
        <v>21</v>
      </c>
      <c r="M9" s="242">
        <f>G9*(1+L9/100)</f>
        <v>0</v>
      </c>
      <c r="N9" s="242">
        <v>0</v>
      </c>
      <c r="O9" s="242">
        <f>ROUND(E9*N9,2)</f>
        <v>0</v>
      </c>
      <c r="P9" s="242">
        <v>0</v>
      </c>
      <c r="Q9" s="242">
        <f>ROUND(E9*P9,2)</f>
        <v>0</v>
      </c>
      <c r="R9" s="242"/>
      <c r="S9" s="242" t="s">
        <v>167</v>
      </c>
      <c r="T9" s="243" t="s">
        <v>168</v>
      </c>
      <c r="U9" s="224">
        <v>4.7279999999999998</v>
      </c>
      <c r="V9" s="224">
        <f>ROUND(E9*U9,2)</f>
        <v>75.650000000000006</v>
      </c>
      <c r="W9" s="224"/>
      <c r="X9" s="224" t="s">
        <v>190</v>
      </c>
      <c r="Y9" s="215"/>
      <c r="Z9" s="215"/>
      <c r="AA9" s="215"/>
      <c r="AB9" s="215"/>
      <c r="AC9" s="215"/>
      <c r="AD9" s="215"/>
      <c r="AE9" s="215"/>
      <c r="AF9" s="215"/>
      <c r="AG9" s="215" t="s">
        <v>191</v>
      </c>
      <c r="AH9" s="215"/>
      <c r="AI9" s="215"/>
      <c r="AJ9" s="215"/>
      <c r="AK9" s="215"/>
      <c r="AL9" s="215"/>
      <c r="AM9" s="215"/>
      <c r="AN9" s="215"/>
      <c r="AO9" s="215"/>
      <c r="AP9" s="215"/>
      <c r="AQ9" s="215"/>
      <c r="AR9" s="215"/>
      <c r="AS9" s="215"/>
      <c r="AT9" s="215"/>
      <c r="AU9" s="215"/>
      <c r="AV9" s="215"/>
      <c r="AW9" s="215"/>
      <c r="AX9" s="215"/>
      <c r="AY9" s="215"/>
      <c r="AZ9" s="215"/>
      <c r="BA9" s="215"/>
      <c r="BB9" s="215"/>
      <c r="BC9" s="215"/>
      <c r="BD9" s="215"/>
      <c r="BE9" s="215"/>
      <c r="BF9" s="215"/>
      <c r="BG9" s="215"/>
      <c r="BH9" s="215"/>
    </row>
    <row r="10" spans="1:60" outlineLevel="1" x14ac:dyDescent="0.2">
      <c r="A10" s="222"/>
      <c r="B10" s="223"/>
      <c r="C10" s="250" t="s">
        <v>225</v>
      </c>
      <c r="D10" s="245"/>
      <c r="E10" s="245"/>
      <c r="F10" s="245"/>
      <c r="G10" s="245"/>
      <c r="H10" s="224"/>
      <c r="I10" s="224"/>
      <c r="J10" s="224"/>
      <c r="K10" s="224"/>
      <c r="L10" s="224"/>
      <c r="M10" s="224"/>
      <c r="N10" s="224"/>
      <c r="O10" s="224"/>
      <c r="P10" s="224"/>
      <c r="Q10" s="224"/>
      <c r="R10" s="224"/>
      <c r="S10" s="224"/>
      <c r="T10" s="224"/>
      <c r="U10" s="224"/>
      <c r="V10" s="224"/>
      <c r="W10" s="224"/>
      <c r="X10" s="224"/>
      <c r="Y10" s="215"/>
      <c r="Z10" s="215"/>
      <c r="AA10" s="215"/>
      <c r="AB10" s="215"/>
      <c r="AC10" s="215"/>
      <c r="AD10" s="215"/>
      <c r="AE10" s="215"/>
      <c r="AF10" s="215"/>
      <c r="AG10" s="215" t="s">
        <v>172</v>
      </c>
      <c r="AH10" s="215"/>
      <c r="AI10" s="215"/>
      <c r="AJ10" s="215"/>
      <c r="AK10" s="215"/>
      <c r="AL10" s="215"/>
      <c r="AM10" s="215"/>
      <c r="AN10" s="215"/>
      <c r="AO10" s="215"/>
      <c r="AP10" s="215"/>
      <c r="AQ10" s="215"/>
      <c r="AR10" s="215"/>
      <c r="AS10" s="215"/>
      <c r="AT10" s="215"/>
      <c r="AU10" s="215"/>
      <c r="AV10" s="215"/>
      <c r="AW10" s="215"/>
      <c r="AX10" s="215"/>
      <c r="AY10" s="215"/>
      <c r="AZ10" s="215"/>
      <c r="BA10" s="215"/>
      <c r="BB10" s="215"/>
      <c r="BC10" s="215"/>
      <c r="BD10" s="215"/>
      <c r="BE10" s="215"/>
      <c r="BF10" s="215"/>
      <c r="BG10" s="215"/>
      <c r="BH10" s="215"/>
    </row>
    <row r="11" spans="1:60" outlineLevel="1" x14ac:dyDescent="0.2">
      <c r="A11" s="222"/>
      <c r="B11" s="223"/>
      <c r="C11" s="253" t="s">
        <v>672</v>
      </c>
      <c r="D11" s="228"/>
      <c r="E11" s="229">
        <v>16</v>
      </c>
      <c r="F11" s="224"/>
      <c r="G11" s="224"/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224"/>
      <c r="W11" s="224"/>
      <c r="X11" s="224"/>
      <c r="Y11" s="215"/>
      <c r="Z11" s="215"/>
      <c r="AA11" s="215"/>
      <c r="AB11" s="215"/>
      <c r="AC11" s="215"/>
      <c r="AD11" s="215"/>
      <c r="AE11" s="215"/>
      <c r="AF11" s="215"/>
      <c r="AG11" s="215" t="s">
        <v>176</v>
      </c>
      <c r="AH11" s="215">
        <v>0</v>
      </c>
      <c r="AI11" s="215"/>
      <c r="AJ11" s="215"/>
      <c r="AK11" s="215"/>
      <c r="AL11" s="215"/>
      <c r="AM11" s="215"/>
      <c r="AN11" s="215"/>
      <c r="AO11" s="215"/>
      <c r="AP11" s="215"/>
      <c r="AQ11" s="215"/>
      <c r="AR11" s="215"/>
      <c r="AS11" s="215"/>
      <c r="AT11" s="215"/>
      <c r="AU11" s="215"/>
      <c r="AV11" s="215"/>
      <c r="AW11" s="215"/>
      <c r="AX11" s="215"/>
      <c r="AY11" s="215"/>
      <c r="AZ11" s="215"/>
      <c r="BA11" s="215"/>
      <c r="BB11" s="215"/>
      <c r="BC11" s="215"/>
      <c r="BD11" s="215"/>
      <c r="BE11" s="215"/>
      <c r="BF11" s="215"/>
      <c r="BG11" s="215"/>
      <c r="BH11" s="215"/>
    </row>
    <row r="12" spans="1:60" outlineLevel="1" x14ac:dyDescent="0.2">
      <c r="A12" s="237">
        <v>2</v>
      </c>
      <c r="B12" s="238" t="s">
        <v>227</v>
      </c>
      <c r="C12" s="249" t="s">
        <v>228</v>
      </c>
      <c r="D12" s="239" t="s">
        <v>224</v>
      </c>
      <c r="E12" s="240">
        <v>16</v>
      </c>
      <c r="F12" s="241"/>
      <c r="G12" s="242">
        <f>ROUND(E12*F12,2)</f>
        <v>0</v>
      </c>
      <c r="H12" s="241"/>
      <c r="I12" s="242">
        <f>ROUND(E12*H12,2)</f>
        <v>0</v>
      </c>
      <c r="J12" s="241"/>
      <c r="K12" s="242">
        <f>ROUND(E12*J12,2)</f>
        <v>0</v>
      </c>
      <c r="L12" s="242">
        <v>21</v>
      </c>
      <c r="M12" s="242">
        <f>G12*(1+L12/100)</f>
        <v>0</v>
      </c>
      <c r="N12" s="242">
        <v>0</v>
      </c>
      <c r="O12" s="242">
        <f>ROUND(E12*N12,2)</f>
        <v>0</v>
      </c>
      <c r="P12" s="242">
        <v>0</v>
      </c>
      <c r="Q12" s="242">
        <f>ROUND(E12*P12,2)</f>
        <v>0</v>
      </c>
      <c r="R12" s="242"/>
      <c r="S12" s="242" t="s">
        <v>167</v>
      </c>
      <c r="T12" s="243" t="s">
        <v>168</v>
      </c>
      <c r="U12" s="224">
        <v>0.34499999999999997</v>
      </c>
      <c r="V12" s="224">
        <f>ROUND(E12*U12,2)</f>
        <v>5.52</v>
      </c>
      <c r="W12" s="224"/>
      <c r="X12" s="224" t="s">
        <v>190</v>
      </c>
      <c r="Y12" s="215"/>
      <c r="Z12" s="215"/>
      <c r="AA12" s="215"/>
      <c r="AB12" s="215"/>
      <c r="AC12" s="215"/>
      <c r="AD12" s="215"/>
      <c r="AE12" s="215"/>
      <c r="AF12" s="215"/>
      <c r="AG12" s="215" t="s">
        <v>191</v>
      </c>
      <c r="AH12" s="215"/>
      <c r="AI12" s="215"/>
      <c r="AJ12" s="215"/>
      <c r="AK12" s="215"/>
      <c r="AL12" s="215"/>
      <c r="AM12" s="215"/>
      <c r="AN12" s="215"/>
      <c r="AO12" s="215"/>
      <c r="AP12" s="215"/>
      <c r="AQ12" s="215"/>
      <c r="AR12" s="215"/>
      <c r="AS12" s="215"/>
      <c r="AT12" s="215"/>
      <c r="AU12" s="215"/>
      <c r="AV12" s="215"/>
      <c r="AW12" s="215"/>
      <c r="AX12" s="215"/>
      <c r="AY12" s="215"/>
      <c r="AZ12" s="215"/>
      <c r="BA12" s="215"/>
      <c r="BB12" s="215"/>
      <c r="BC12" s="215"/>
      <c r="BD12" s="215"/>
      <c r="BE12" s="215"/>
      <c r="BF12" s="215"/>
      <c r="BG12" s="215"/>
      <c r="BH12" s="215"/>
    </row>
    <row r="13" spans="1:60" outlineLevel="1" x14ac:dyDescent="0.2">
      <c r="A13" s="222"/>
      <c r="B13" s="223"/>
      <c r="C13" s="253" t="s">
        <v>672</v>
      </c>
      <c r="D13" s="228"/>
      <c r="E13" s="229">
        <v>16</v>
      </c>
      <c r="F13" s="224"/>
      <c r="G13" s="224"/>
      <c r="H13" s="224"/>
      <c r="I13" s="224"/>
      <c r="J13" s="224"/>
      <c r="K13" s="224"/>
      <c r="L13" s="224"/>
      <c r="M13" s="224"/>
      <c r="N13" s="224"/>
      <c r="O13" s="224"/>
      <c r="P13" s="224"/>
      <c r="Q13" s="224"/>
      <c r="R13" s="224"/>
      <c r="S13" s="224"/>
      <c r="T13" s="224"/>
      <c r="U13" s="224"/>
      <c r="V13" s="224"/>
      <c r="W13" s="224"/>
      <c r="X13" s="224"/>
      <c r="Y13" s="215"/>
      <c r="Z13" s="215"/>
      <c r="AA13" s="215"/>
      <c r="AB13" s="215"/>
      <c r="AC13" s="215"/>
      <c r="AD13" s="215"/>
      <c r="AE13" s="215"/>
      <c r="AF13" s="215"/>
      <c r="AG13" s="215" t="s">
        <v>176</v>
      </c>
      <c r="AH13" s="215">
        <v>0</v>
      </c>
      <c r="AI13" s="215"/>
      <c r="AJ13" s="215"/>
      <c r="AK13" s="215"/>
      <c r="AL13" s="215"/>
      <c r="AM13" s="215"/>
      <c r="AN13" s="215"/>
      <c r="AO13" s="215"/>
      <c r="AP13" s="215"/>
      <c r="AQ13" s="215"/>
      <c r="AR13" s="215"/>
      <c r="AS13" s="215"/>
      <c r="AT13" s="215"/>
      <c r="AU13" s="215"/>
      <c r="AV13" s="215"/>
      <c r="AW13" s="215"/>
      <c r="AX13" s="215"/>
      <c r="AY13" s="215"/>
      <c r="AZ13" s="215"/>
      <c r="BA13" s="215"/>
      <c r="BB13" s="215"/>
      <c r="BC13" s="215"/>
      <c r="BD13" s="215"/>
      <c r="BE13" s="215"/>
      <c r="BF13" s="215"/>
      <c r="BG13" s="215"/>
      <c r="BH13" s="215"/>
    </row>
    <row r="14" spans="1:60" outlineLevel="1" x14ac:dyDescent="0.2">
      <c r="A14" s="237">
        <v>3</v>
      </c>
      <c r="B14" s="238" t="s">
        <v>229</v>
      </c>
      <c r="C14" s="249" t="s">
        <v>230</v>
      </c>
      <c r="D14" s="239" t="s">
        <v>224</v>
      </c>
      <c r="E14" s="240">
        <v>4</v>
      </c>
      <c r="F14" s="241"/>
      <c r="G14" s="242">
        <f>ROUND(E14*F14,2)</f>
        <v>0</v>
      </c>
      <c r="H14" s="241"/>
      <c r="I14" s="242">
        <f>ROUND(E14*H14,2)</f>
        <v>0</v>
      </c>
      <c r="J14" s="241"/>
      <c r="K14" s="242">
        <f>ROUND(E14*J14,2)</f>
        <v>0</v>
      </c>
      <c r="L14" s="242">
        <v>21</v>
      </c>
      <c r="M14" s="242">
        <f>G14*(1+L14/100)</f>
        <v>0</v>
      </c>
      <c r="N14" s="242">
        <v>0</v>
      </c>
      <c r="O14" s="242">
        <f>ROUND(E14*N14,2)</f>
        <v>0</v>
      </c>
      <c r="P14" s="242">
        <v>0</v>
      </c>
      <c r="Q14" s="242">
        <f>ROUND(E14*P14,2)</f>
        <v>0</v>
      </c>
      <c r="R14" s="242"/>
      <c r="S14" s="242" t="s">
        <v>167</v>
      </c>
      <c r="T14" s="243" t="s">
        <v>168</v>
      </c>
      <c r="U14" s="224">
        <v>0.86799999999999999</v>
      </c>
      <c r="V14" s="224">
        <f>ROUND(E14*U14,2)</f>
        <v>3.47</v>
      </c>
      <c r="W14" s="224"/>
      <c r="X14" s="224" t="s">
        <v>190</v>
      </c>
      <c r="Y14" s="215"/>
      <c r="Z14" s="215"/>
      <c r="AA14" s="215"/>
      <c r="AB14" s="215"/>
      <c r="AC14" s="215"/>
      <c r="AD14" s="215"/>
      <c r="AE14" s="215"/>
      <c r="AF14" s="215"/>
      <c r="AG14" s="215" t="s">
        <v>191</v>
      </c>
      <c r="AH14" s="215"/>
      <c r="AI14" s="215"/>
      <c r="AJ14" s="215"/>
      <c r="AK14" s="215"/>
      <c r="AL14" s="215"/>
      <c r="AM14" s="215"/>
      <c r="AN14" s="215"/>
      <c r="AO14" s="215"/>
      <c r="AP14" s="215"/>
      <c r="AQ14" s="215"/>
      <c r="AR14" s="215"/>
      <c r="AS14" s="215"/>
      <c r="AT14" s="215"/>
      <c r="AU14" s="215"/>
      <c r="AV14" s="215"/>
      <c r="AW14" s="215"/>
      <c r="AX14" s="215"/>
      <c r="AY14" s="215"/>
      <c r="AZ14" s="215"/>
      <c r="BA14" s="215"/>
      <c r="BB14" s="215"/>
      <c r="BC14" s="215"/>
      <c r="BD14" s="215"/>
      <c r="BE14" s="215"/>
      <c r="BF14" s="215"/>
      <c r="BG14" s="215"/>
      <c r="BH14" s="215"/>
    </row>
    <row r="15" spans="1:60" outlineLevel="1" x14ac:dyDescent="0.2">
      <c r="A15" s="222"/>
      <c r="B15" s="223"/>
      <c r="C15" s="253" t="s">
        <v>673</v>
      </c>
      <c r="D15" s="228"/>
      <c r="E15" s="229">
        <v>4</v>
      </c>
      <c r="F15" s="224"/>
      <c r="G15" s="224"/>
      <c r="H15" s="224"/>
      <c r="I15" s="224"/>
      <c r="J15" s="224"/>
      <c r="K15" s="224"/>
      <c r="L15" s="224"/>
      <c r="M15" s="224"/>
      <c r="N15" s="224"/>
      <c r="O15" s="224"/>
      <c r="P15" s="224"/>
      <c r="Q15" s="224"/>
      <c r="R15" s="224"/>
      <c r="S15" s="224"/>
      <c r="T15" s="224"/>
      <c r="U15" s="224"/>
      <c r="V15" s="224"/>
      <c r="W15" s="224"/>
      <c r="X15" s="224"/>
      <c r="Y15" s="215"/>
      <c r="Z15" s="215"/>
      <c r="AA15" s="215"/>
      <c r="AB15" s="215"/>
      <c r="AC15" s="215"/>
      <c r="AD15" s="215"/>
      <c r="AE15" s="215"/>
      <c r="AF15" s="215"/>
      <c r="AG15" s="215" t="s">
        <v>176</v>
      </c>
      <c r="AH15" s="215">
        <v>0</v>
      </c>
      <c r="AI15" s="215"/>
      <c r="AJ15" s="215"/>
      <c r="AK15" s="215"/>
      <c r="AL15" s="215"/>
      <c r="AM15" s="215"/>
      <c r="AN15" s="215"/>
      <c r="AO15" s="215"/>
      <c r="AP15" s="215"/>
      <c r="AQ15" s="215"/>
      <c r="AR15" s="215"/>
      <c r="AS15" s="215"/>
      <c r="AT15" s="215"/>
      <c r="AU15" s="215"/>
      <c r="AV15" s="215"/>
      <c r="AW15" s="215"/>
      <c r="AX15" s="215"/>
      <c r="AY15" s="215"/>
      <c r="AZ15" s="215"/>
      <c r="BA15" s="215"/>
      <c r="BB15" s="215"/>
      <c r="BC15" s="215"/>
      <c r="BD15" s="215"/>
      <c r="BE15" s="215"/>
      <c r="BF15" s="215"/>
      <c r="BG15" s="215"/>
      <c r="BH15" s="215"/>
    </row>
    <row r="16" spans="1:60" outlineLevel="1" x14ac:dyDescent="0.2">
      <c r="A16" s="237">
        <v>4</v>
      </c>
      <c r="B16" s="238" t="s">
        <v>231</v>
      </c>
      <c r="C16" s="249" t="s">
        <v>232</v>
      </c>
      <c r="D16" s="239" t="s">
        <v>224</v>
      </c>
      <c r="E16" s="240">
        <v>4</v>
      </c>
      <c r="F16" s="241"/>
      <c r="G16" s="242">
        <f>ROUND(E16*F16,2)</f>
        <v>0</v>
      </c>
      <c r="H16" s="241"/>
      <c r="I16" s="242">
        <f>ROUND(E16*H16,2)</f>
        <v>0</v>
      </c>
      <c r="J16" s="241"/>
      <c r="K16" s="242">
        <f>ROUND(E16*J16,2)</f>
        <v>0</v>
      </c>
      <c r="L16" s="242">
        <v>21</v>
      </c>
      <c r="M16" s="242">
        <f>G16*(1+L16/100)</f>
        <v>0</v>
      </c>
      <c r="N16" s="242">
        <v>0</v>
      </c>
      <c r="O16" s="242">
        <f>ROUND(E16*N16,2)</f>
        <v>0</v>
      </c>
      <c r="P16" s="242">
        <v>0</v>
      </c>
      <c r="Q16" s="242">
        <f>ROUND(E16*P16,2)</f>
        <v>0</v>
      </c>
      <c r="R16" s="242"/>
      <c r="S16" s="242" t="s">
        <v>167</v>
      </c>
      <c r="T16" s="243" t="s">
        <v>168</v>
      </c>
      <c r="U16" s="224">
        <v>0.79100000000000004</v>
      </c>
      <c r="V16" s="224">
        <f>ROUND(E16*U16,2)</f>
        <v>3.16</v>
      </c>
      <c r="W16" s="224"/>
      <c r="X16" s="224" t="s">
        <v>190</v>
      </c>
      <c r="Y16" s="215"/>
      <c r="Z16" s="215"/>
      <c r="AA16" s="215"/>
      <c r="AB16" s="215"/>
      <c r="AC16" s="215"/>
      <c r="AD16" s="215"/>
      <c r="AE16" s="215"/>
      <c r="AF16" s="215"/>
      <c r="AG16" s="215" t="s">
        <v>191</v>
      </c>
      <c r="AH16" s="215"/>
      <c r="AI16" s="215"/>
      <c r="AJ16" s="215"/>
      <c r="AK16" s="215"/>
      <c r="AL16" s="215"/>
      <c r="AM16" s="215"/>
      <c r="AN16" s="215"/>
      <c r="AO16" s="215"/>
      <c r="AP16" s="215"/>
      <c r="AQ16" s="215"/>
      <c r="AR16" s="215"/>
      <c r="AS16" s="215"/>
      <c r="AT16" s="215"/>
      <c r="AU16" s="215"/>
      <c r="AV16" s="215"/>
      <c r="AW16" s="215"/>
      <c r="AX16" s="215"/>
      <c r="AY16" s="215"/>
      <c r="AZ16" s="215"/>
      <c r="BA16" s="215"/>
      <c r="BB16" s="215"/>
      <c r="BC16" s="215"/>
      <c r="BD16" s="215"/>
      <c r="BE16" s="215"/>
      <c r="BF16" s="215"/>
      <c r="BG16" s="215"/>
      <c r="BH16" s="215"/>
    </row>
    <row r="17" spans="1:60" outlineLevel="1" x14ac:dyDescent="0.2">
      <c r="A17" s="222"/>
      <c r="B17" s="223"/>
      <c r="C17" s="253" t="s">
        <v>673</v>
      </c>
      <c r="D17" s="228"/>
      <c r="E17" s="229">
        <v>4</v>
      </c>
      <c r="F17" s="224"/>
      <c r="G17" s="224"/>
      <c r="H17" s="224"/>
      <c r="I17" s="224"/>
      <c r="J17" s="224"/>
      <c r="K17" s="224"/>
      <c r="L17" s="224"/>
      <c r="M17" s="224"/>
      <c r="N17" s="224"/>
      <c r="O17" s="224"/>
      <c r="P17" s="224"/>
      <c r="Q17" s="224"/>
      <c r="R17" s="224"/>
      <c r="S17" s="224"/>
      <c r="T17" s="224"/>
      <c r="U17" s="224"/>
      <c r="V17" s="224"/>
      <c r="W17" s="224"/>
      <c r="X17" s="224"/>
      <c r="Y17" s="215"/>
      <c r="Z17" s="215"/>
      <c r="AA17" s="215"/>
      <c r="AB17" s="215"/>
      <c r="AC17" s="215"/>
      <c r="AD17" s="215"/>
      <c r="AE17" s="215"/>
      <c r="AF17" s="215"/>
      <c r="AG17" s="215" t="s">
        <v>176</v>
      </c>
      <c r="AH17" s="215">
        <v>0</v>
      </c>
      <c r="AI17" s="215"/>
      <c r="AJ17" s="215"/>
      <c r="AK17" s="215"/>
      <c r="AL17" s="215"/>
      <c r="AM17" s="215"/>
      <c r="AN17" s="215"/>
      <c r="AO17" s="215"/>
      <c r="AP17" s="215"/>
      <c r="AQ17" s="215"/>
      <c r="AR17" s="215"/>
      <c r="AS17" s="215"/>
      <c r="AT17" s="215"/>
      <c r="AU17" s="215"/>
      <c r="AV17" s="215"/>
      <c r="AW17" s="215"/>
      <c r="AX17" s="215"/>
      <c r="AY17" s="215"/>
      <c r="AZ17" s="215"/>
      <c r="BA17" s="215"/>
      <c r="BB17" s="215"/>
      <c r="BC17" s="215"/>
      <c r="BD17" s="215"/>
      <c r="BE17" s="215"/>
      <c r="BF17" s="215"/>
      <c r="BG17" s="215"/>
      <c r="BH17" s="215"/>
    </row>
    <row r="18" spans="1:60" outlineLevel="1" x14ac:dyDescent="0.2">
      <c r="A18" s="237">
        <v>5</v>
      </c>
      <c r="B18" s="238" t="s">
        <v>233</v>
      </c>
      <c r="C18" s="249" t="s">
        <v>234</v>
      </c>
      <c r="D18" s="239" t="s">
        <v>224</v>
      </c>
      <c r="E18" s="240">
        <v>4</v>
      </c>
      <c r="F18" s="241"/>
      <c r="G18" s="242">
        <f>ROUND(E18*F18,2)</f>
        <v>0</v>
      </c>
      <c r="H18" s="241"/>
      <c r="I18" s="242">
        <f>ROUND(E18*H18,2)</f>
        <v>0</v>
      </c>
      <c r="J18" s="241"/>
      <c r="K18" s="242">
        <f>ROUND(E18*J18,2)</f>
        <v>0</v>
      </c>
      <c r="L18" s="242">
        <v>21</v>
      </c>
      <c r="M18" s="242">
        <f>G18*(1+L18/100)</f>
        <v>0</v>
      </c>
      <c r="N18" s="242">
        <v>0</v>
      </c>
      <c r="O18" s="242">
        <f>ROUND(E18*N18,2)</f>
        <v>0</v>
      </c>
      <c r="P18" s="242">
        <v>0</v>
      </c>
      <c r="Q18" s="242">
        <f>ROUND(E18*P18,2)</f>
        <v>0</v>
      </c>
      <c r="R18" s="242"/>
      <c r="S18" s="242" t="s">
        <v>167</v>
      </c>
      <c r="T18" s="243" t="s">
        <v>168</v>
      </c>
      <c r="U18" s="224">
        <v>1.0999999999999999E-2</v>
      </c>
      <c r="V18" s="224">
        <f>ROUND(E18*U18,2)</f>
        <v>0.04</v>
      </c>
      <c r="W18" s="224"/>
      <c r="X18" s="224" t="s">
        <v>190</v>
      </c>
      <c r="Y18" s="215"/>
      <c r="Z18" s="215"/>
      <c r="AA18" s="215"/>
      <c r="AB18" s="215"/>
      <c r="AC18" s="215"/>
      <c r="AD18" s="215"/>
      <c r="AE18" s="215"/>
      <c r="AF18" s="215"/>
      <c r="AG18" s="215" t="s">
        <v>191</v>
      </c>
      <c r="AH18" s="215"/>
      <c r="AI18" s="215"/>
      <c r="AJ18" s="215"/>
      <c r="AK18" s="215"/>
      <c r="AL18" s="215"/>
      <c r="AM18" s="215"/>
      <c r="AN18" s="215"/>
      <c r="AO18" s="215"/>
      <c r="AP18" s="215"/>
      <c r="AQ18" s="215"/>
      <c r="AR18" s="215"/>
      <c r="AS18" s="215"/>
      <c r="AT18" s="215"/>
      <c r="AU18" s="215"/>
      <c r="AV18" s="215"/>
      <c r="AW18" s="215"/>
      <c r="AX18" s="215"/>
      <c r="AY18" s="215"/>
      <c r="AZ18" s="215"/>
      <c r="BA18" s="215"/>
      <c r="BB18" s="215"/>
      <c r="BC18" s="215"/>
      <c r="BD18" s="215"/>
      <c r="BE18" s="215"/>
      <c r="BF18" s="215"/>
      <c r="BG18" s="215"/>
      <c r="BH18" s="215"/>
    </row>
    <row r="19" spans="1:60" outlineLevel="1" x14ac:dyDescent="0.2">
      <c r="A19" s="222"/>
      <c r="B19" s="223"/>
      <c r="C19" s="253" t="s">
        <v>673</v>
      </c>
      <c r="D19" s="228"/>
      <c r="E19" s="229">
        <v>4</v>
      </c>
      <c r="F19" s="224"/>
      <c r="G19" s="224"/>
      <c r="H19" s="224"/>
      <c r="I19" s="224"/>
      <c r="J19" s="224"/>
      <c r="K19" s="224"/>
      <c r="L19" s="224"/>
      <c r="M19" s="224"/>
      <c r="N19" s="224"/>
      <c r="O19" s="224"/>
      <c r="P19" s="224"/>
      <c r="Q19" s="224"/>
      <c r="R19" s="224"/>
      <c r="S19" s="224"/>
      <c r="T19" s="224"/>
      <c r="U19" s="224"/>
      <c r="V19" s="224"/>
      <c r="W19" s="224"/>
      <c r="X19" s="224"/>
      <c r="Y19" s="215"/>
      <c r="Z19" s="215"/>
      <c r="AA19" s="215"/>
      <c r="AB19" s="215"/>
      <c r="AC19" s="215"/>
      <c r="AD19" s="215"/>
      <c r="AE19" s="215"/>
      <c r="AF19" s="215"/>
      <c r="AG19" s="215" t="s">
        <v>176</v>
      </c>
      <c r="AH19" s="215">
        <v>0</v>
      </c>
      <c r="AI19" s="215"/>
      <c r="AJ19" s="215"/>
      <c r="AK19" s="215"/>
      <c r="AL19" s="215"/>
      <c r="AM19" s="215"/>
      <c r="AN19" s="215"/>
      <c r="AO19" s="215"/>
      <c r="AP19" s="215"/>
      <c r="AQ19" s="215"/>
      <c r="AR19" s="215"/>
      <c r="AS19" s="215"/>
      <c r="AT19" s="215"/>
      <c r="AU19" s="215"/>
      <c r="AV19" s="215"/>
      <c r="AW19" s="215"/>
      <c r="AX19" s="215"/>
      <c r="AY19" s="215"/>
      <c r="AZ19" s="215"/>
      <c r="BA19" s="215"/>
      <c r="BB19" s="215"/>
      <c r="BC19" s="215"/>
      <c r="BD19" s="215"/>
      <c r="BE19" s="215"/>
      <c r="BF19" s="215"/>
      <c r="BG19" s="215"/>
      <c r="BH19" s="215"/>
    </row>
    <row r="20" spans="1:60" outlineLevel="1" x14ac:dyDescent="0.2">
      <c r="A20" s="237">
        <v>6</v>
      </c>
      <c r="B20" s="238" t="s">
        <v>235</v>
      </c>
      <c r="C20" s="249" t="s">
        <v>236</v>
      </c>
      <c r="D20" s="239" t="s">
        <v>224</v>
      </c>
      <c r="E20" s="240">
        <v>4</v>
      </c>
      <c r="F20" s="241"/>
      <c r="G20" s="242">
        <f>ROUND(E20*F20,2)</f>
        <v>0</v>
      </c>
      <c r="H20" s="241"/>
      <c r="I20" s="242">
        <f>ROUND(E20*H20,2)</f>
        <v>0</v>
      </c>
      <c r="J20" s="241"/>
      <c r="K20" s="242">
        <f>ROUND(E20*J20,2)</f>
        <v>0</v>
      </c>
      <c r="L20" s="242">
        <v>21</v>
      </c>
      <c r="M20" s="242">
        <f>G20*(1+L20/100)</f>
        <v>0</v>
      </c>
      <c r="N20" s="242">
        <v>0</v>
      </c>
      <c r="O20" s="242">
        <f>ROUND(E20*N20,2)</f>
        <v>0</v>
      </c>
      <c r="P20" s="242">
        <v>0</v>
      </c>
      <c r="Q20" s="242">
        <f>ROUND(E20*P20,2)</f>
        <v>0</v>
      </c>
      <c r="R20" s="242"/>
      <c r="S20" s="242" t="s">
        <v>167</v>
      </c>
      <c r="T20" s="243" t="s">
        <v>168</v>
      </c>
      <c r="U20" s="224">
        <v>0.65200000000000002</v>
      </c>
      <c r="V20" s="224">
        <f>ROUND(E20*U20,2)</f>
        <v>2.61</v>
      </c>
      <c r="W20" s="224"/>
      <c r="X20" s="224" t="s">
        <v>190</v>
      </c>
      <c r="Y20" s="215"/>
      <c r="Z20" s="215"/>
      <c r="AA20" s="215"/>
      <c r="AB20" s="215"/>
      <c r="AC20" s="215"/>
      <c r="AD20" s="215"/>
      <c r="AE20" s="215"/>
      <c r="AF20" s="215"/>
      <c r="AG20" s="215" t="s">
        <v>191</v>
      </c>
      <c r="AH20" s="215"/>
      <c r="AI20" s="215"/>
      <c r="AJ20" s="215"/>
      <c r="AK20" s="215"/>
      <c r="AL20" s="215"/>
      <c r="AM20" s="215"/>
      <c r="AN20" s="215"/>
      <c r="AO20" s="215"/>
      <c r="AP20" s="215"/>
      <c r="AQ20" s="215"/>
      <c r="AR20" s="215"/>
      <c r="AS20" s="215"/>
      <c r="AT20" s="215"/>
      <c r="AU20" s="215"/>
      <c r="AV20" s="215"/>
      <c r="AW20" s="215"/>
      <c r="AX20" s="215"/>
      <c r="AY20" s="215"/>
      <c r="AZ20" s="215"/>
      <c r="BA20" s="215"/>
      <c r="BB20" s="215"/>
      <c r="BC20" s="215"/>
      <c r="BD20" s="215"/>
      <c r="BE20" s="215"/>
      <c r="BF20" s="215"/>
      <c r="BG20" s="215"/>
      <c r="BH20" s="215"/>
    </row>
    <row r="21" spans="1:60" outlineLevel="1" x14ac:dyDescent="0.2">
      <c r="A21" s="222"/>
      <c r="B21" s="223"/>
      <c r="C21" s="250" t="s">
        <v>225</v>
      </c>
      <c r="D21" s="245"/>
      <c r="E21" s="245"/>
      <c r="F21" s="245"/>
      <c r="G21" s="245"/>
      <c r="H21" s="224"/>
      <c r="I21" s="224"/>
      <c r="J21" s="224"/>
      <c r="K21" s="224"/>
      <c r="L21" s="224"/>
      <c r="M21" s="224"/>
      <c r="N21" s="224"/>
      <c r="O21" s="224"/>
      <c r="P21" s="224"/>
      <c r="Q21" s="224"/>
      <c r="R21" s="224"/>
      <c r="S21" s="224"/>
      <c r="T21" s="224"/>
      <c r="U21" s="224"/>
      <c r="V21" s="224"/>
      <c r="W21" s="224"/>
      <c r="X21" s="224"/>
      <c r="Y21" s="215"/>
      <c r="Z21" s="215"/>
      <c r="AA21" s="215"/>
      <c r="AB21" s="215"/>
      <c r="AC21" s="215"/>
      <c r="AD21" s="215"/>
      <c r="AE21" s="215"/>
      <c r="AF21" s="215"/>
      <c r="AG21" s="215" t="s">
        <v>172</v>
      </c>
      <c r="AH21" s="215"/>
      <c r="AI21" s="215"/>
      <c r="AJ21" s="215"/>
      <c r="AK21" s="215"/>
      <c r="AL21" s="215"/>
      <c r="AM21" s="215"/>
      <c r="AN21" s="215"/>
      <c r="AO21" s="215"/>
      <c r="AP21" s="215"/>
      <c r="AQ21" s="215"/>
      <c r="AR21" s="215"/>
      <c r="AS21" s="215"/>
      <c r="AT21" s="215"/>
      <c r="AU21" s="215"/>
      <c r="AV21" s="215"/>
      <c r="AW21" s="215"/>
      <c r="AX21" s="215"/>
      <c r="AY21" s="215"/>
      <c r="AZ21" s="215"/>
      <c r="BA21" s="215"/>
      <c r="BB21" s="215"/>
      <c r="BC21" s="215"/>
      <c r="BD21" s="215"/>
      <c r="BE21" s="215"/>
      <c r="BF21" s="215"/>
      <c r="BG21" s="215"/>
      <c r="BH21" s="215"/>
    </row>
    <row r="22" spans="1:60" outlineLevel="1" x14ac:dyDescent="0.2">
      <c r="A22" s="222"/>
      <c r="B22" s="223"/>
      <c r="C22" s="253" t="s">
        <v>673</v>
      </c>
      <c r="D22" s="228"/>
      <c r="E22" s="229">
        <v>4</v>
      </c>
      <c r="F22" s="224"/>
      <c r="G22" s="224"/>
      <c r="H22" s="224"/>
      <c r="I22" s="224"/>
      <c r="J22" s="224"/>
      <c r="K22" s="224"/>
      <c r="L22" s="224"/>
      <c r="M22" s="224"/>
      <c r="N22" s="224"/>
      <c r="O22" s="224"/>
      <c r="P22" s="224"/>
      <c r="Q22" s="224"/>
      <c r="R22" s="224"/>
      <c r="S22" s="224"/>
      <c r="T22" s="224"/>
      <c r="U22" s="224"/>
      <c r="V22" s="224"/>
      <c r="W22" s="224"/>
      <c r="X22" s="224"/>
      <c r="Y22" s="215"/>
      <c r="Z22" s="215"/>
      <c r="AA22" s="215"/>
      <c r="AB22" s="215"/>
      <c r="AC22" s="215"/>
      <c r="AD22" s="215"/>
      <c r="AE22" s="215"/>
      <c r="AF22" s="215"/>
      <c r="AG22" s="215" t="s">
        <v>176</v>
      </c>
      <c r="AH22" s="215">
        <v>0</v>
      </c>
      <c r="AI22" s="215"/>
      <c r="AJ22" s="215"/>
      <c r="AK22" s="215"/>
      <c r="AL22" s="215"/>
      <c r="AM22" s="215"/>
      <c r="AN22" s="215"/>
      <c r="AO22" s="215"/>
      <c r="AP22" s="215"/>
      <c r="AQ22" s="215"/>
      <c r="AR22" s="215"/>
      <c r="AS22" s="215"/>
      <c r="AT22" s="215"/>
      <c r="AU22" s="215"/>
      <c r="AV22" s="215"/>
      <c r="AW22" s="215"/>
      <c r="AX22" s="215"/>
      <c r="AY22" s="215"/>
      <c r="AZ22" s="215"/>
      <c r="BA22" s="215"/>
      <c r="BB22" s="215"/>
      <c r="BC22" s="215"/>
      <c r="BD22" s="215"/>
      <c r="BE22" s="215"/>
      <c r="BF22" s="215"/>
      <c r="BG22" s="215"/>
      <c r="BH22" s="215"/>
    </row>
    <row r="23" spans="1:60" outlineLevel="1" x14ac:dyDescent="0.2">
      <c r="A23" s="237">
        <v>7</v>
      </c>
      <c r="B23" s="238" t="s">
        <v>237</v>
      </c>
      <c r="C23" s="249" t="s">
        <v>238</v>
      </c>
      <c r="D23" s="239" t="s">
        <v>224</v>
      </c>
      <c r="E23" s="240">
        <v>4</v>
      </c>
      <c r="F23" s="241"/>
      <c r="G23" s="242">
        <f>ROUND(E23*F23,2)</f>
        <v>0</v>
      </c>
      <c r="H23" s="241"/>
      <c r="I23" s="242">
        <f>ROUND(E23*H23,2)</f>
        <v>0</v>
      </c>
      <c r="J23" s="241"/>
      <c r="K23" s="242">
        <f>ROUND(E23*J23,2)</f>
        <v>0</v>
      </c>
      <c r="L23" s="242">
        <v>21</v>
      </c>
      <c r="M23" s="242">
        <f>G23*(1+L23/100)</f>
        <v>0</v>
      </c>
      <c r="N23" s="242">
        <v>0</v>
      </c>
      <c r="O23" s="242">
        <f>ROUND(E23*N23,2)</f>
        <v>0</v>
      </c>
      <c r="P23" s="242">
        <v>0</v>
      </c>
      <c r="Q23" s="242">
        <f>ROUND(E23*P23,2)</f>
        <v>0</v>
      </c>
      <c r="R23" s="242"/>
      <c r="S23" s="242" t="s">
        <v>239</v>
      </c>
      <c r="T23" s="243" t="s">
        <v>168</v>
      </c>
      <c r="U23" s="224">
        <v>8.9999999999999993E-3</v>
      </c>
      <c r="V23" s="224">
        <f>ROUND(E23*U23,2)</f>
        <v>0.04</v>
      </c>
      <c r="W23" s="224"/>
      <c r="X23" s="224" t="s">
        <v>190</v>
      </c>
      <c r="Y23" s="215"/>
      <c r="Z23" s="215"/>
      <c r="AA23" s="215"/>
      <c r="AB23" s="215"/>
      <c r="AC23" s="215"/>
      <c r="AD23" s="215"/>
      <c r="AE23" s="215"/>
      <c r="AF23" s="215"/>
      <c r="AG23" s="215" t="s">
        <v>191</v>
      </c>
      <c r="AH23" s="215"/>
      <c r="AI23" s="215"/>
      <c r="AJ23" s="215"/>
      <c r="AK23" s="215"/>
      <c r="AL23" s="215"/>
      <c r="AM23" s="215"/>
      <c r="AN23" s="215"/>
      <c r="AO23" s="215"/>
      <c r="AP23" s="215"/>
      <c r="AQ23" s="215"/>
      <c r="AR23" s="215"/>
      <c r="AS23" s="215"/>
      <c r="AT23" s="215"/>
      <c r="AU23" s="215"/>
      <c r="AV23" s="215"/>
      <c r="AW23" s="215"/>
      <c r="AX23" s="215"/>
      <c r="AY23" s="215"/>
      <c r="AZ23" s="215"/>
      <c r="BA23" s="215"/>
      <c r="BB23" s="215"/>
      <c r="BC23" s="215"/>
      <c r="BD23" s="215"/>
      <c r="BE23" s="215"/>
      <c r="BF23" s="215"/>
      <c r="BG23" s="215"/>
      <c r="BH23" s="215"/>
    </row>
    <row r="24" spans="1:60" outlineLevel="1" x14ac:dyDescent="0.2">
      <c r="A24" s="222"/>
      <c r="B24" s="223"/>
      <c r="C24" s="253" t="s">
        <v>673</v>
      </c>
      <c r="D24" s="228"/>
      <c r="E24" s="229">
        <v>4</v>
      </c>
      <c r="F24" s="224"/>
      <c r="G24" s="224"/>
      <c r="H24" s="224"/>
      <c r="I24" s="224"/>
      <c r="J24" s="224"/>
      <c r="K24" s="224"/>
      <c r="L24" s="224"/>
      <c r="M24" s="224"/>
      <c r="N24" s="224"/>
      <c r="O24" s="224"/>
      <c r="P24" s="224"/>
      <c r="Q24" s="224"/>
      <c r="R24" s="224"/>
      <c r="S24" s="224"/>
      <c r="T24" s="224"/>
      <c r="U24" s="224"/>
      <c r="V24" s="224"/>
      <c r="W24" s="224"/>
      <c r="X24" s="224"/>
      <c r="Y24" s="215"/>
      <c r="Z24" s="215"/>
      <c r="AA24" s="215"/>
      <c r="AB24" s="215"/>
      <c r="AC24" s="215"/>
      <c r="AD24" s="215"/>
      <c r="AE24" s="215"/>
      <c r="AF24" s="215"/>
      <c r="AG24" s="215" t="s">
        <v>176</v>
      </c>
      <c r="AH24" s="215">
        <v>0</v>
      </c>
      <c r="AI24" s="215"/>
      <c r="AJ24" s="215"/>
      <c r="AK24" s="215"/>
      <c r="AL24" s="215"/>
      <c r="AM24" s="215"/>
      <c r="AN24" s="215"/>
      <c r="AO24" s="215"/>
      <c r="AP24" s="215"/>
      <c r="AQ24" s="215"/>
      <c r="AR24" s="215"/>
      <c r="AS24" s="215"/>
      <c r="AT24" s="215"/>
      <c r="AU24" s="215"/>
      <c r="AV24" s="215"/>
      <c r="AW24" s="215"/>
      <c r="AX24" s="215"/>
      <c r="AY24" s="215"/>
      <c r="AZ24" s="215"/>
      <c r="BA24" s="215"/>
      <c r="BB24" s="215"/>
      <c r="BC24" s="215"/>
      <c r="BD24" s="215"/>
      <c r="BE24" s="215"/>
      <c r="BF24" s="215"/>
      <c r="BG24" s="215"/>
      <c r="BH24" s="215"/>
    </row>
    <row r="25" spans="1:60" outlineLevel="1" x14ac:dyDescent="0.2">
      <c r="A25" s="237">
        <v>8</v>
      </c>
      <c r="B25" s="238" t="s">
        <v>674</v>
      </c>
      <c r="C25" s="249" t="s">
        <v>675</v>
      </c>
      <c r="D25" s="239" t="s">
        <v>224</v>
      </c>
      <c r="E25" s="240">
        <v>12</v>
      </c>
      <c r="F25" s="241"/>
      <c r="G25" s="242">
        <f>ROUND(E25*F25,2)</f>
        <v>0</v>
      </c>
      <c r="H25" s="241"/>
      <c r="I25" s="242">
        <f>ROUND(E25*H25,2)</f>
        <v>0</v>
      </c>
      <c r="J25" s="241"/>
      <c r="K25" s="242">
        <f>ROUND(E25*J25,2)</f>
        <v>0</v>
      </c>
      <c r="L25" s="242">
        <v>21</v>
      </c>
      <c r="M25" s="242">
        <f>G25*(1+L25/100)</f>
        <v>0</v>
      </c>
      <c r="N25" s="242">
        <v>0</v>
      </c>
      <c r="O25" s="242">
        <f>ROUND(E25*N25,2)</f>
        <v>0</v>
      </c>
      <c r="P25" s="242">
        <v>0</v>
      </c>
      <c r="Q25" s="242">
        <f>ROUND(E25*P25,2)</f>
        <v>0</v>
      </c>
      <c r="R25" s="242"/>
      <c r="S25" s="242" t="s">
        <v>167</v>
      </c>
      <c r="T25" s="243" t="s">
        <v>168</v>
      </c>
      <c r="U25" s="224">
        <v>0.20200000000000001</v>
      </c>
      <c r="V25" s="224">
        <f>ROUND(E25*U25,2)</f>
        <v>2.42</v>
      </c>
      <c r="W25" s="224"/>
      <c r="X25" s="224" t="s">
        <v>190</v>
      </c>
      <c r="Y25" s="215"/>
      <c r="Z25" s="215"/>
      <c r="AA25" s="215"/>
      <c r="AB25" s="215"/>
      <c r="AC25" s="215"/>
      <c r="AD25" s="215"/>
      <c r="AE25" s="215"/>
      <c r="AF25" s="215"/>
      <c r="AG25" s="215" t="s">
        <v>191</v>
      </c>
      <c r="AH25" s="215"/>
      <c r="AI25" s="215"/>
      <c r="AJ25" s="215"/>
      <c r="AK25" s="215"/>
      <c r="AL25" s="215"/>
      <c r="AM25" s="215"/>
      <c r="AN25" s="215"/>
      <c r="AO25" s="215"/>
      <c r="AP25" s="215"/>
      <c r="AQ25" s="215"/>
      <c r="AR25" s="215"/>
      <c r="AS25" s="215"/>
      <c r="AT25" s="215"/>
      <c r="AU25" s="215"/>
      <c r="AV25" s="215"/>
      <c r="AW25" s="215"/>
      <c r="AX25" s="215"/>
      <c r="AY25" s="215"/>
      <c r="AZ25" s="215"/>
      <c r="BA25" s="215"/>
      <c r="BB25" s="215"/>
      <c r="BC25" s="215"/>
      <c r="BD25" s="215"/>
      <c r="BE25" s="215"/>
      <c r="BF25" s="215"/>
      <c r="BG25" s="215"/>
      <c r="BH25" s="215"/>
    </row>
    <row r="26" spans="1:60" outlineLevel="1" x14ac:dyDescent="0.2">
      <c r="A26" s="222"/>
      <c r="B26" s="223"/>
      <c r="C26" s="250" t="s">
        <v>225</v>
      </c>
      <c r="D26" s="245"/>
      <c r="E26" s="245"/>
      <c r="F26" s="245"/>
      <c r="G26" s="245"/>
      <c r="H26" s="224"/>
      <c r="I26" s="224"/>
      <c r="J26" s="224"/>
      <c r="K26" s="224"/>
      <c r="L26" s="224"/>
      <c r="M26" s="224"/>
      <c r="N26" s="224"/>
      <c r="O26" s="224"/>
      <c r="P26" s="224"/>
      <c r="Q26" s="224"/>
      <c r="R26" s="224"/>
      <c r="S26" s="224"/>
      <c r="T26" s="224"/>
      <c r="U26" s="224"/>
      <c r="V26" s="224"/>
      <c r="W26" s="224"/>
      <c r="X26" s="224"/>
      <c r="Y26" s="215"/>
      <c r="Z26" s="215"/>
      <c r="AA26" s="215"/>
      <c r="AB26" s="215"/>
      <c r="AC26" s="215"/>
      <c r="AD26" s="215"/>
      <c r="AE26" s="215"/>
      <c r="AF26" s="215"/>
      <c r="AG26" s="215" t="s">
        <v>172</v>
      </c>
      <c r="AH26" s="215"/>
      <c r="AI26" s="215"/>
      <c r="AJ26" s="215"/>
      <c r="AK26" s="215"/>
      <c r="AL26" s="215"/>
      <c r="AM26" s="215"/>
      <c r="AN26" s="215"/>
      <c r="AO26" s="215"/>
      <c r="AP26" s="215"/>
      <c r="AQ26" s="215"/>
      <c r="AR26" s="215"/>
      <c r="AS26" s="215"/>
      <c r="AT26" s="215"/>
      <c r="AU26" s="215"/>
      <c r="AV26" s="215"/>
      <c r="AW26" s="215"/>
      <c r="AX26" s="215"/>
      <c r="AY26" s="215"/>
      <c r="AZ26" s="215"/>
      <c r="BA26" s="215"/>
      <c r="BB26" s="215"/>
      <c r="BC26" s="215"/>
      <c r="BD26" s="215"/>
      <c r="BE26" s="215"/>
      <c r="BF26" s="215"/>
      <c r="BG26" s="215"/>
      <c r="BH26" s="215"/>
    </row>
    <row r="27" spans="1:60" outlineLevel="1" x14ac:dyDescent="0.2">
      <c r="A27" s="222"/>
      <c r="B27" s="223"/>
      <c r="C27" s="253" t="s">
        <v>676</v>
      </c>
      <c r="D27" s="228"/>
      <c r="E27" s="229">
        <v>12</v>
      </c>
      <c r="F27" s="224"/>
      <c r="G27" s="224"/>
      <c r="H27" s="224"/>
      <c r="I27" s="224"/>
      <c r="J27" s="224"/>
      <c r="K27" s="224"/>
      <c r="L27" s="224"/>
      <c r="M27" s="224"/>
      <c r="N27" s="224"/>
      <c r="O27" s="224"/>
      <c r="P27" s="224"/>
      <c r="Q27" s="224"/>
      <c r="R27" s="224"/>
      <c r="S27" s="224"/>
      <c r="T27" s="224"/>
      <c r="U27" s="224"/>
      <c r="V27" s="224"/>
      <c r="W27" s="224"/>
      <c r="X27" s="224"/>
      <c r="Y27" s="215"/>
      <c r="Z27" s="215"/>
      <c r="AA27" s="215"/>
      <c r="AB27" s="215"/>
      <c r="AC27" s="215"/>
      <c r="AD27" s="215"/>
      <c r="AE27" s="215"/>
      <c r="AF27" s="215"/>
      <c r="AG27" s="215" t="s">
        <v>176</v>
      </c>
      <c r="AH27" s="215">
        <v>0</v>
      </c>
      <c r="AI27" s="215"/>
      <c r="AJ27" s="215"/>
      <c r="AK27" s="215"/>
      <c r="AL27" s="215"/>
      <c r="AM27" s="215"/>
      <c r="AN27" s="215"/>
      <c r="AO27" s="215"/>
      <c r="AP27" s="215"/>
      <c r="AQ27" s="215"/>
      <c r="AR27" s="215"/>
      <c r="AS27" s="215"/>
      <c r="AT27" s="215"/>
      <c r="AU27" s="215"/>
      <c r="AV27" s="215"/>
      <c r="AW27" s="215"/>
      <c r="AX27" s="215"/>
      <c r="AY27" s="215"/>
      <c r="AZ27" s="215"/>
      <c r="BA27" s="215"/>
      <c r="BB27" s="215"/>
      <c r="BC27" s="215"/>
      <c r="BD27" s="215"/>
      <c r="BE27" s="215"/>
      <c r="BF27" s="215"/>
      <c r="BG27" s="215"/>
      <c r="BH27" s="215"/>
    </row>
    <row r="28" spans="1:60" outlineLevel="1" x14ac:dyDescent="0.2">
      <c r="A28" s="237">
        <v>9</v>
      </c>
      <c r="B28" s="238" t="s">
        <v>677</v>
      </c>
      <c r="C28" s="249" t="s">
        <v>678</v>
      </c>
      <c r="D28" s="239" t="s">
        <v>224</v>
      </c>
      <c r="E28" s="240">
        <v>4</v>
      </c>
      <c r="F28" s="241"/>
      <c r="G28" s="242">
        <f>ROUND(E28*F28,2)</f>
        <v>0</v>
      </c>
      <c r="H28" s="241"/>
      <c r="I28" s="242">
        <f>ROUND(E28*H28,2)</f>
        <v>0</v>
      </c>
      <c r="J28" s="241"/>
      <c r="K28" s="242">
        <f>ROUND(E28*J28,2)</f>
        <v>0</v>
      </c>
      <c r="L28" s="242">
        <v>21</v>
      </c>
      <c r="M28" s="242">
        <f>G28*(1+L28/100)</f>
        <v>0</v>
      </c>
      <c r="N28" s="242">
        <v>1.7</v>
      </c>
      <c r="O28" s="242">
        <f>ROUND(E28*N28,2)</f>
        <v>6.8</v>
      </c>
      <c r="P28" s="242">
        <v>0</v>
      </c>
      <c r="Q28" s="242">
        <f>ROUND(E28*P28,2)</f>
        <v>0</v>
      </c>
      <c r="R28" s="242"/>
      <c r="S28" s="242" t="s">
        <v>167</v>
      </c>
      <c r="T28" s="243" t="s">
        <v>168</v>
      </c>
      <c r="U28" s="224">
        <v>1.587</v>
      </c>
      <c r="V28" s="224">
        <f>ROUND(E28*U28,2)</f>
        <v>6.35</v>
      </c>
      <c r="W28" s="224"/>
      <c r="X28" s="224" t="s">
        <v>190</v>
      </c>
      <c r="Y28" s="215"/>
      <c r="Z28" s="215"/>
      <c r="AA28" s="215"/>
      <c r="AB28" s="215"/>
      <c r="AC28" s="215"/>
      <c r="AD28" s="215"/>
      <c r="AE28" s="215"/>
      <c r="AF28" s="215"/>
      <c r="AG28" s="215" t="s">
        <v>191</v>
      </c>
      <c r="AH28" s="215"/>
      <c r="AI28" s="215"/>
      <c r="AJ28" s="215"/>
      <c r="AK28" s="215"/>
      <c r="AL28" s="215"/>
      <c r="AM28" s="215"/>
      <c r="AN28" s="215"/>
      <c r="AO28" s="215"/>
      <c r="AP28" s="215"/>
      <c r="AQ28" s="215"/>
      <c r="AR28" s="215"/>
      <c r="AS28" s="215"/>
      <c r="AT28" s="215"/>
      <c r="AU28" s="215"/>
      <c r="AV28" s="215"/>
      <c r="AW28" s="215"/>
      <c r="AX28" s="215"/>
      <c r="AY28" s="215"/>
      <c r="AZ28" s="215"/>
      <c r="BA28" s="215"/>
      <c r="BB28" s="215"/>
      <c r="BC28" s="215"/>
      <c r="BD28" s="215"/>
      <c r="BE28" s="215"/>
      <c r="BF28" s="215"/>
      <c r="BG28" s="215"/>
      <c r="BH28" s="215"/>
    </row>
    <row r="29" spans="1:60" outlineLevel="1" x14ac:dyDescent="0.2">
      <c r="A29" s="222"/>
      <c r="B29" s="223"/>
      <c r="C29" s="250" t="s">
        <v>225</v>
      </c>
      <c r="D29" s="245"/>
      <c r="E29" s="245"/>
      <c r="F29" s="245"/>
      <c r="G29" s="245"/>
      <c r="H29" s="224"/>
      <c r="I29" s="224"/>
      <c r="J29" s="224"/>
      <c r="K29" s="224"/>
      <c r="L29" s="224"/>
      <c r="M29" s="224"/>
      <c r="N29" s="224"/>
      <c r="O29" s="224"/>
      <c r="P29" s="224"/>
      <c r="Q29" s="224"/>
      <c r="R29" s="224"/>
      <c r="S29" s="224"/>
      <c r="T29" s="224"/>
      <c r="U29" s="224"/>
      <c r="V29" s="224"/>
      <c r="W29" s="224"/>
      <c r="X29" s="224"/>
      <c r="Y29" s="215"/>
      <c r="Z29" s="215"/>
      <c r="AA29" s="215"/>
      <c r="AB29" s="215"/>
      <c r="AC29" s="215"/>
      <c r="AD29" s="215"/>
      <c r="AE29" s="215"/>
      <c r="AF29" s="215"/>
      <c r="AG29" s="215" t="s">
        <v>172</v>
      </c>
      <c r="AH29" s="215"/>
      <c r="AI29" s="215"/>
      <c r="AJ29" s="215"/>
      <c r="AK29" s="215"/>
      <c r="AL29" s="215"/>
      <c r="AM29" s="215"/>
      <c r="AN29" s="215"/>
      <c r="AO29" s="215"/>
      <c r="AP29" s="215"/>
      <c r="AQ29" s="215"/>
      <c r="AR29" s="215"/>
      <c r="AS29" s="215"/>
      <c r="AT29" s="215"/>
      <c r="AU29" s="215"/>
      <c r="AV29" s="215"/>
      <c r="AW29" s="215"/>
      <c r="AX29" s="215"/>
      <c r="AY29" s="215"/>
      <c r="AZ29" s="215"/>
      <c r="BA29" s="215"/>
      <c r="BB29" s="215"/>
      <c r="BC29" s="215"/>
      <c r="BD29" s="215"/>
      <c r="BE29" s="215"/>
      <c r="BF29" s="215"/>
      <c r="BG29" s="215"/>
      <c r="BH29" s="215"/>
    </row>
    <row r="30" spans="1:60" outlineLevel="1" x14ac:dyDescent="0.2">
      <c r="A30" s="222"/>
      <c r="B30" s="223"/>
      <c r="C30" s="253" t="s">
        <v>673</v>
      </c>
      <c r="D30" s="228"/>
      <c r="E30" s="229">
        <v>4</v>
      </c>
      <c r="F30" s="224"/>
      <c r="G30" s="224"/>
      <c r="H30" s="224"/>
      <c r="I30" s="224"/>
      <c r="J30" s="224"/>
      <c r="K30" s="224"/>
      <c r="L30" s="224"/>
      <c r="M30" s="224"/>
      <c r="N30" s="224"/>
      <c r="O30" s="224"/>
      <c r="P30" s="224"/>
      <c r="Q30" s="224"/>
      <c r="R30" s="224"/>
      <c r="S30" s="224"/>
      <c r="T30" s="224"/>
      <c r="U30" s="224"/>
      <c r="V30" s="224"/>
      <c r="W30" s="224"/>
      <c r="X30" s="224"/>
      <c r="Y30" s="215"/>
      <c r="Z30" s="215"/>
      <c r="AA30" s="215"/>
      <c r="AB30" s="215"/>
      <c r="AC30" s="215"/>
      <c r="AD30" s="215"/>
      <c r="AE30" s="215"/>
      <c r="AF30" s="215"/>
      <c r="AG30" s="215" t="s">
        <v>176</v>
      </c>
      <c r="AH30" s="215">
        <v>0</v>
      </c>
      <c r="AI30" s="215"/>
      <c r="AJ30" s="215"/>
      <c r="AK30" s="215"/>
      <c r="AL30" s="215"/>
      <c r="AM30" s="215"/>
      <c r="AN30" s="215"/>
      <c r="AO30" s="215"/>
      <c r="AP30" s="215"/>
      <c r="AQ30" s="215"/>
      <c r="AR30" s="215"/>
      <c r="AS30" s="215"/>
      <c r="AT30" s="215"/>
      <c r="AU30" s="215"/>
      <c r="AV30" s="215"/>
      <c r="AW30" s="215"/>
      <c r="AX30" s="215"/>
      <c r="AY30" s="215"/>
      <c r="AZ30" s="215"/>
      <c r="BA30" s="215"/>
      <c r="BB30" s="215"/>
      <c r="BC30" s="215"/>
      <c r="BD30" s="215"/>
      <c r="BE30" s="215"/>
      <c r="BF30" s="215"/>
      <c r="BG30" s="215"/>
      <c r="BH30" s="215"/>
    </row>
    <row r="31" spans="1:60" outlineLevel="1" x14ac:dyDescent="0.2">
      <c r="A31" s="237">
        <v>10</v>
      </c>
      <c r="B31" s="238" t="s">
        <v>679</v>
      </c>
      <c r="C31" s="249" t="s">
        <v>680</v>
      </c>
      <c r="D31" s="239" t="s">
        <v>255</v>
      </c>
      <c r="E31" s="240">
        <v>8.8000000000000007</v>
      </c>
      <c r="F31" s="241"/>
      <c r="G31" s="242">
        <f>ROUND(E31*F31,2)</f>
        <v>0</v>
      </c>
      <c r="H31" s="241"/>
      <c r="I31" s="242">
        <f>ROUND(E31*H31,2)</f>
        <v>0</v>
      </c>
      <c r="J31" s="241"/>
      <c r="K31" s="242">
        <f>ROUND(E31*J31,2)</f>
        <v>0</v>
      </c>
      <c r="L31" s="242">
        <v>21</v>
      </c>
      <c r="M31" s="242">
        <f>G31*(1+L31/100)</f>
        <v>0</v>
      </c>
      <c r="N31" s="242">
        <v>1</v>
      </c>
      <c r="O31" s="242">
        <f>ROUND(E31*N31,2)</f>
        <v>8.8000000000000007</v>
      </c>
      <c r="P31" s="242">
        <v>0</v>
      </c>
      <c r="Q31" s="242">
        <f>ROUND(E31*P31,2)</f>
        <v>0</v>
      </c>
      <c r="R31" s="242" t="s">
        <v>304</v>
      </c>
      <c r="S31" s="242" t="s">
        <v>167</v>
      </c>
      <c r="T31" s="243" t="s">
        <v>168</v>
      </c>
      <c r="U31" s="224">
        <v>0</v>
      </c>
      <c r="V31" s="224">
        <f>ROUND(E31*U31,2)</f>
        <v>0</v>
      </c>
      <c r="W31" s="224"/>
      <c r="X31" s="224" t="s">
        <v>306</v>
      </c>
      <c r="Y31" s="215"/>
      <c r="Z31" s="215"/>
      <c r="AA31" s="215"/>
      <c r="AB31" s="215"/>
      <c r="AC31" s="215"/>
      <c r="AD31" s="215"/>
      <c r="AE31" s="215"/>
      <c r="AF31" s="215"/>
      <c r="AG31" s="215" t="s">
        <v>681</v>
      </c>
      <c r="AH31" s="215"/>
      <c r="AI31" s="215"/>
      <c r="AJ31" s="215"/>
      <c r="AK31" s="215"/>
      <c r="AL31" s="215"/>
      <c r="AM31" s="215"/>
      <c r="AN31" s="215"/>
      <c r="AO31" s="215"/>
      <c r="AP31" s="215"/>
      <c r="AQ31" s="215"/>
      <c r="AR31" s="215"/>
      <c r="AS31" s="215"/>
      <c r="AT31" s="215"/>
      <c r="AU31" s="215"/>
      <c r="AV31" s="215"/>
      <c r="AW31" s="215"/>
      <c r="AX31" s="215"/>
      <c r="AY31" s="215"/>
      <c r="AZ31" s="215"/>
      <c r="BA31" s="215"/>
      <c r="BB31" s="215"/>
      <c r="BC31" s="215"/>
      <c r="BD31" s="215"/>
      <c r="BE31" s="215"/>
      <c r="BF31" s="215"/>
      <c r="BG31" s="215"/>
      <c r="BH31" s="215"/>
    </row>
    <row r="32" spans="1:60" outlineLevel="1" x14ac:dyDescent="0.2">
      <c r="A32" s="222"/>
      <c r="B32" s="223"/>
      <c r="C32" s="250" t="s">
        <v>225</v>
      </c>
      <c r="D32" s="245"/>
      <c r="E32" s="245"/>
      <c r="F32" s="245"/>
      <c r="G32" s="245"/>
      <c r="H32" s="224"/>
      <c r="I32" s="224"/>
      <c r="J32" s="224"/>
      <c r="K32" s="224"/>
      <c r="L32" s="224"/>
      <c r="M32" s="224"/>
      <c r="N32" s="224"/>
      <c r="O32" s="224"/>
      <c r="P32" s="224"/>
      <c r="Q32" s="224"/>
      <c r="R32" s="224"/>
      <c r="S32" s="224"/>
      <c r="T32" s="224"/>
      <c r="U32" s="224"/>
      <c r="V32" s="224"/>
      <c r="W32" s="224"/>
      <c r="X32" s="224"/>
      <c r="Y32" s="215"/>
      <c r="Z32" s="215"/>
      <c r="AA32" s="215"/>
      <c r="AB32" s="215"/>
      <c r="AC32" s="215"/>
      <c r="AD32" s="215"/>
      <c r="AE32" s="215"/>
      <c r="AF32" s="215"/>
      <c r="AG32" s="215" t="s">
        <v>172</v>
      </c>
      <c r="AH32" s="215"/>
      <c r="AI32" s="215"/>
      <c r="AJ32" s="215"/>
      <c r="AK32" s="215"/>
      <c r="AL32" s="215"/>
      <c r="AM32" s="215"/>
      <c r="AN32" s="215"/>
      <c r="AO32" s="215"/>
      <c r="AP32" s="215"/>
      <c r="AQ32" s="215"/>
      <c r="AR32" s="215"/>
      <c r="AS32" s="215"/>
      <c r="AT32" s="215"/>
      <c r="AU32" s="215"/>
      <c r="AV32" s="215"/>
      <c r="AW32" s="215"/>
      <c r="AX32" s="215"/>
      <c r="AY32" s="215"/>
      <c r="AZ32" s="215"/>
      <c r="BA32" s="215"/>
      <c r="BB32" s="215"/>
      <c r="BC32" s="215"/>
      <c r="BD32" s="215"/>
      <c r="BE32" s="215"/>
      <c r="BF32" s="215"/>
      <c r="BG32" s="215"/>
      <c r="BH32" s="215"/>
    </row>
    <row r="33" spans="1:60" outlineLevel="1" x14ac:dyDescent="0.2">
      <c r="A33" s="222"/>
      <c r="B33" s="223"/>
      <c r="C33" s="253" t="s">
        <v>682</v>
      </c>
      <c r="D33" s="228"/>
      <c r="E33" s="229">
        <v>8.8000000000000007</v>
      </c>
      <c r="F33" s="224"/>
      <c r="G33" s="224"/>
      <c r="H33" s="224"/>
      <c r="I33" s="224"/>
      <c r="J33" s="224"/>
      <c r="K33" s="224"/>
      <c r="L33" s="224"/>
      <c r="M33" s="224"/>
      <c r="N33" s="224"/>
      <c r="O33" s="224"/>
      <c r="P33" s="224"/>
      <c r="Q33" s="224"/>
      <c r="R33" s="224"/>
      <c r="S33" s="224"/>
      <c r="T33" s="224"/>
      <c r="U33" s="224"/>
      <c r="V33" s="224"/>
      <c r="W33" s="224"/>
      <c r="X33" s="224"/>
      <c r="Y33" s="215"/>
      <c r="Z33" s="215"/>
      <c r="AA33" s="215"/>
      <c r="AB33" s="215"/>
      <c r="AC33" s="215"/>
      <c r="AD33" s="215"/>
      <c r="AE33" s="215"/>
      <c r="AF33" s="215"/>
      <c r="AG33" s="215" t="s">
        <v>176</v>
      </c>
      <c r="AH33" s="215">
        <v>0</v>
      </c>
      <c r="AI33" s="215"/>
      <c r="AJ33" s="215"/>
      <c r="AK33" s="215"/>
      <c r="AL33" s="215"/>
      <c r="AM33" s="215"/>
      <c r="AN33" s="215"/>
      <c r="AO33" s="215"/>
      <c r="AP33" s="215"/>
      <c r="AQ33" s="215"/>
      <c r="AR33" s="215"/>
      <c r="AS33" s="215"/>
      <c r="AT33" s="215"/>
      <c r="AU33" s="215"/>
      <c r="AV33" s="215"/>
      <c r="AW33" s="215"/>
      <c r="AX33" s="215"/>
      <c r="AY33" s="215"/>
      <c r="AZ33" s="215"/>
      <c r="BA33" s="215"/>
      <c r="BB33" s="215"/>
      <c r="BC33" s="215"/>
      <c r="BD33" s="215"/>
      <c r="BE33" s="215"/>
      <c r="BF33" s="215"/>
      <c r="BG33" s="215"/>
      <c r="BH33" s="215"/>
    </row>
    <row r="34" spans="1:60" x14ac:dyDescent="0.2">
      <c r="A34" s="231" t="s">
        <v>162</v>
      </c>
      <c r="B34" s="232" t="s">
        <v>55</v>
      </c>
      <c r="C34" s="248" t="s">
        <v>73</v>
      </c>
      <c r="D34" s="233"/>
      <c r="E34" s="234"/>
      <c r="F34" s="235"/>
      <c r="G34" s="235">
        <f>SUMIF(AG35:AG36,"&lt;&gt;NOR",G35:G36)</f>
        <v>0</v>
      </c>
      <c r="H34" s="235"/>
      <c r="I34" s="235">
        <f>SUM(I35:I36)</f>
        <v>0</v>
      </c>
      <c r="J34" s="235"/>
      <c r="K34" s="235">
        <f>SUM(K35:K36)</f>
        <v>0</v>
      </c>
      <c r="L34" s="235"/>
      <c r="M34" s="235">
        <f>SUM(M35:M36)</f>
        <v>0</v>
      </c>
      <c r="N34" s="235"/>
      <c r="O34" s="235">
        <f>SUM(O35:O36)</f>
        <v>0.43</v>
      </c>
      <c r="P34" s="235"/>
      <c r="Q34" s="235">
        <f>SUM(Q35:Q36)</f>
        <v>0</v>
      </c>
      <c r="R34" s="235"/>
      <c r="S34" s="235"/>
      <c r="T34" s="236"/>
      <c r="U34" s="230"/>
      <c r="V34" s="230">
        <f>SUM(V35:V36)</f>
        <v>1.8</v>
      </c>
      <c r="W34" s="230"/>
      <c r="X34" s="230"/>
      <c r="AG34" t="s">
        <v>163</v>
      </c>
    </row>
    <row r="35" spans="1:60" outlineLevel="1" x14ac:dyDescent="0.2">
      <c r="A35" s="257">
        <v>11</v>
      </c>
      <c r="B35" s="258" t="s">
        <v>683</v>
      </c>
      <c r="C35" s="264" t="s">
        <v>684</v>
      </c>
      <c r="D35" s="259" t="s">
        <v>246</v>
      </c>
      <c r="E35" s="260">
        <v>1</v>
      </c>
      <c r="F35" s="261"/>
      <c r="G35" s="262">
        <f>ROUND(E35*F35,2)</f>
        <v>0</v>
      </c>
      <c r="H35" s="261"/>
      <c r="I35" s="262">
        <f>ROUND(E35*H35,2)</f>
        <v>0</v>
      </c>
      <c r="J35" s="261"/>
      <c r="K35" s="262">
        <f>ROUND(E35*J35,2)</f>
        <v>0</v>
      </c>
      <c r="L35" s="262">
        <v>21</v>
      </c>
      <c r="M35" s="262">
        <f>G35*(1+L35/100)</f>
        <v>0</v>
      </c>
      <c r="N35" s="262">
        <v>2.2370000000000001E-2</v>
      </c>
      <c r="O35" s="262">
        <f>ROUND(E35*N35,2)</f>
        <v>0.02</v>
      </c>
      <c r="P35" s="262">
        <v>0</v>
      </c>
      <c r="Q35" s="262">
        <f>ROUND(E35*P35,2)</f>
        <v>0</v>
      </c>
      <c r="R35" s="262"/>
      <c r="S35" s="262" t="s">
        <v>167</v>
      </c>
      <c r="T35" s="263" t="s">
        <v>168</v>
      </c>
      <c r="U35" s="224">
        <v>0.23599999999999999</v>
      </c>
      <c r="V35" s="224">
        <f>ROUND(E35*U35,2)</f>
        <v>0.24</v>
      </c>
      <c r="W35" s="224"/>
      <c r="X35" s="224" t="s">
        <v>190</v>
      </c>
      <c r="Y35" s="215"/>
      <c r="Z35" s="215"/>
      <c r="AA35" s="215"/>
      <c r="AB35" s="215"/>
      <c r="AC35" s="215"/>
      <c r="AD35" s="215"/>
      <c r="AE35" s="215"/>
      <c r="AF35" s="215"/>
      <c r="AG35" s="215" t="s">
        <v>191</v>
      </c>
      <c r="AH35" s="215"/>
      <c r="AI35" s="215"/>
      <c r="AJ35" s="215"/>
      <c r="AK35" s="215"/>
      <c r="AL35" s="215"/>
      <c r="AM35" s="215"/>
      <c r="AN35" s="215"/>
      <c r="AO35" s="215"/>
      <c r="AP35" s="215"/>
      <c r="AQ35" s="215"/>
      <c r="AR35" s="215"/>
      <c r="AS35" s="215"/>
      <c r="AT35" s="215"/>
      <c r="AU35" s="215"/>
      <c r="AV35" s="215"/>
      <c r="AW35" s="215"/>
      <c r="AX35" s="215"/>
      <c r="AY35" s="215"/>
      <c r="AZ35" s="215"/>
      <c r="BA35" s="215"/>
      <c r="BB35" s="215"/>
      <c r="BC35" s="215"/>
      <c r="BD35" s="215"/>
      <c r="BE35" s="215"/>
      <c r="BF35" s="215"/>
      <c r="BG35" s="215"/>
      <c r="BH35" s="215"/>
    </row>
    <row r="36" spans="1:60" outlineLevel="1" x14ac:dyDescent="0.2">
      <c r="A36" s="257">
        <v>12</v>
      </c>
      <c r="B36" s="258" t="s">
        <v>685</v>
      </c>
      <c r="C36" s="264" t="s">
        <v>686</v>
      </c>
      <c r="D36" s="259" t="s">
        <v>246</v>
      </c>
      <c r="E36" s="260">
        <v>2</v>
      </c>
      <c r="F36" s="261"/>
      <c r="G36" s="262">
        <f>ROUND(E36*F36,2)</f>
        <v>0</v>
      </c>
      <c r="H36" s="261"/>
      <c r="I36" s="262">
        <f>ROUND(E36*H36,2)</f>
        <v>0</v>
      </c>
      <c r="J36" s="261"/>
      <c r="K36" s="262">
        <f>ROUND(E36*J36,2)</f>
        <v>0</v>
      </c>
      <c r="L36" s="262">
        <v>21</v>
      </c>
      <c r="M36" s="262">
        <f>G36*(1+L36/100)</f>
        <v>0</v>
      </c>
      <c r="N36" s="262">
        <v>0.20318</v>
      </c>
      <c r="O36" s="262">
        <f>ROUND(E36*N36,2)</f>
        <v>0.41</v>
      </c>
      <c r="P36" s="262">
        <v>0</v>
      </c>
      <c r="Q36" s="262">
        <f>ROUND(E36*P36,2)</f>
        <v>0</v>
      </c>
      <c r="R36" s="262"/>
      <c r="S36" s="262" t="s">
        <v>167</v>
      </c>
      <c r="T36" s="263" t="s">
        <v>168</v>
      </c>
      <c r="U36" s="224">
        <v>0.78100000000000003</v>
      </c>
      <c r="V36" s="224">
        <f>ROUND(E36*U36,2)</f>
        <v>1.56</v>
      </c>
      <c r="W36" s="224"/>
      <c r="X36" s="224" t="s">
        <v>190</v>
      </c>
      <c r="Y36" s="215"/>
      <c r="Z36" s="215"/>
      <c r="AA36" s="215"/>
      <c r="AB36" s="215"/>
      <c r="AC36" s="215"/>
      <c r="AD36" s="215"/>
      <c r="AE36" s="215"/>
      <c r="AF36" s="215"/>
      <c r="AG36" s="215" t="s">
        <v>191</v>
      </c>
      <c r="AH36" s="215"/>
      <c r="AI36" s="215"/>
      <c r="AJ36" s="215"/>
      <c r="AK36" s="215"/>
      <c r="AL36" s="215"/>
      <c r="AM36" s="215"/>
      <c r="AN36" s="215"/>
      <c r="AO36" s="215"/>
      <c r="AP36" s="215"/>
      <c r="AQ36" s="215"/>
      <c r="AR36" s="215"/>
      <c r="AS36" s="215"/>
      <c r="AT36" s="215"/>
      <c r="AU36" s="215"/>
      <c r="AV36" s="215"/>
      <c r="AW36" s="215"/>
      <c r="AX36" s="215"/>
      <c r="AY36" s="215"/>
      <c r="AZ36" s="215"/>
      <c r="BA36" s="215"/>
      <c r="BB36" s="215"/>
      <c r="BC36" s="215"/>
      <c r="BD36" s="215"/>
      <c r="BE36" s="215"/>
      <c r="BF36" s="215"/>
      <c r="BG36" s="215"/>
      <c r="BH36" s="215"/>
    </row>
    <row r="37" spans="1:60" x14ac:dyDescent="0.2">
      <c r="A37" s="231" t="s">
        <v>162</v>
      </c>
      <c r="B37" s="232" t="s">
        <v>57</v>
      </c>
      <c r="C37" s="248" t="s">
        <v>74</v>
      </c>
      <c r="D37" s="233"/>
      <c r="E37" s="234"/>
      <c r="F37" s="235"/>
      <c r="G37" s="235">
        <f>SUMIF(AG38:AG40,"&lt;&gt;NOR",G38:G40)</f>
        <v>0</v>
      </c>
      <c r="H37" s="235"/>
      <c r="I37" s="235">
        <f>SUM(I38:I40)</f>
        <v>0</v>
      </c>
      <c r="J37" s="235"/>
      <c r="K37" s="235">
        <f>SUM(K38:K40)</f>
        <v>0</v>
      </c>
      <c r="L37" s="235"/>
      <c r="M37" s="235">
        <f>SUM(M38:M40)</f>
        <v>0</v>
      </c>
      <c r="N37" s="235"/>
      <c r="O37" s="235">
        <f>SUM(O38:O40)</f>
        <v>2.2599999999999998</v>
      </c>
      <c r="P37" s="235"/>
      <c r="Q37" s="235">
        <f>SUM(Q38:Q40)</f>
        <v>0</v>
      </c>
      <c r="R37" s="235"/>
      <c r="S37" s="235"/>
      <c r="T37" s="236"/>
      <c r="U37" s="230"/>
      <c r="V37" s="230">
        <f>SUM(V38:V40)</f>
        <v>3.39</v>
      </c>
      <c r="W37" s="230"/>
      <c r="X37" s="230"/>
      <c r="AG37" t="s">
        <v>163</v>
      </c>
    </row>
    <row r="38" spans="1:60" outlineLevel="1" x14ac:dyDescent="0.2">
      <c r="A38" s="237">
        <v>13</v>
      </c>
      <c r="B38" s="238" t="s">
        <v>687</v>
      </c>
      <c r="C38" s="249" t="s">
        <v>688</v>
      </c>
      <c r="D38" s="239" t="s">
        <v>224</v>
      </c>
      <c r="E38" s="240">
        <v>2</v>
      </c>
      <c r="F38" s="241"/>
      <c r="G38" s="242">
        <f>ROUND(E38*F38,2)</f>
        <v>0</v>
      </c>
      <c r="H38" s="241"/>
      <c r="I38" s="242">
        <f>ROUND(E38*H38,2)</f>
        <v>0</v>
      </c>
      <c r="J38" s="241"/>
      <c r="K38" s="242">
        <f>ROUND(E38*J38,2)</f>
        <v>0</v>
      </c>
      <c r="L38" s="242">
        <v>21</v>
      </c>
      <c r="M38" s="242">
        <f>G38*(1+L38/100)</f>
        <v>0</v>
      </c>
      <c r="N38" s="242">
        <v>1.1322000000000001</v>
      </c>
      <c r="O38" s="242">
        <f>ROUND(E38*N38,2)</f>
        <v>2.2599999999999998</v>
      </c>
      <c r="P38" s="242">
        <v>0</v>
      </c>
      <c r="Q38" s="242">
        <f>ROUND(E38*P38,2)</f>
        <v>0</v>
      </c>
      <c r="R38" s="242"/>
      <c r="S38" s="242" t="s">
        <v>167</v>
      </c>
      <c r="T38" s="243" t="s">
        <v>168</v>
      </c>
      <c r="U38" s="224">
        <v>1.6950000000000001</v>
      </c>
      <c r="V38" s="224">
        <f>ROUND(E38*U38,2)</f>
        <v>3.39</v>
      </c>
      <c r="W38" s="224"/>
      <c r="X38" s="224" t="s">
        <v>190</v>
      </c>
      <c r="Y38" s="215"/>
      <c r="Z38" s="215"/>
      <c r="AA38" s="215"/>
      <c r="AB38" s="215"/>
      <c r="AC38" s="215"/>
      <c r="AD38" s="215"/>
      <c r="AE38" s="215"/>
      <c r="AF38" s="215"/>
      <c r="AG38" s="215" t="s">
        <v>191</v>
      </c>
      <c r="AH38" s="215"/>
      <c r="AI38" s="215"/>
      <c r="AJ38" s="215"/>
      <c r="AK38" s="215"/>
      <c r="AL38" s="215"/>
      <c r="AM38" s="215"/>
      <c r="AN38" s="215"/>
      <c r="AO38" s="215"/>
      <c r="AP38" s="215"/>
      <c r="AQ38" s="215"/>
      <c r="AR38" s="215"/>
      <c r="AS38" s="215"/>
      <c r="AT38" s="215"/>
      <c r="AU38" s="215"/>
      <c r="AV38" s="215"/>
      <c r="AW38" s="215"/>
      <c r="AX38" s="215"/>
      <c r="AY38" s="215"/>
      <c r="AZ38" s="215"/>
      <c r="BA38" s="215"/>
      <c r="BB38" s="215"/>
      <c r="BC38" s="215"/>
      <c r="BD38" s="215"/>
      <c r="BE38" s="215"/>
      <c r="BF38" s="215"/>
      <c r="BG38" s="215"/>
      <c r="BH38" s="215"/>
    </row>
    <row r="39" spans="1:60" outlineLevel="1" x14ac:dyDescent="0.2">
      <c r="A39" s="222"/>
      <c r="B39" s="223"/>
      <c r="C39" s="250" t="s">
        <v>225</v>
      </c>
      <c r="D39" s="245"/>
      <c r="E39" s="245"/>
      <c r="F39" s="245"/>
      <c r="G39" s="245"/>
      <c r="H39" s="224"/>
      <c r="I39" s="224"/>
      <c r="J39" s="224"/>
      <c r="K39" s="224"/>
      <c r="L39" s="224"/>
      <c r="M39" s="224"/>
      <c r="N39" s="224"/>
      <c r="O39" s="224"/>
      <c r="P39" s="224"/>
      <c r="Q39" s="224"/>
      <c r="R39" s="224"/>
      <c r="S39" s="224"/>
      <c r="T39" s="224"/>
      <c r="U39" s="224"/>
      <c r="V39" s="224"/>
      <c r="W39" s="224"/>
      <c r="X39" s="224"/>
      <c r="Y39" s="215"/>
      <c r="Z39" s="215"/>
      <c r="AA39" s="215"/>
      <c r="AB39" s="215"/>
      <c r="AC39" s="215"/>
      <c r="AD39" s="215"/>
      <c r="AE39" s="215"/>
      <c r="AF39" s="215"/>
      <c r="AG39" s="215" t="s">
        <v>172</v>
      </c>
      <c r="AH39" s="215"/>
      <c r="AI39" s="215"/>
      <c r="AJ39" s="215"/>
      <c r="AK39" s="215"/>
      <c r="AL39" s="215"/>
      <c r="AM39" s="215"/>
      <c r="AN39" s="215"/>
      <c r="AO39" s="215"/>
      <c r="AP39" s="215"/>
      <c r="AQ39" s="215"/>
      <c r="AR39" s="215"/>
      <c r="AS39" s="215"/>
      <c r="AT39" s="215"/>
      <c r="AU39" s="215"/>
      <c r="AV39" s="215"/>
      <c r="AW39" s="215"/>
      <c r="AX39" s="215"/>
      <c r="AY39" s="215"/>
      <c r="AZ39" s="215"/>
      <c r="BA39" s="215"/>
      <c r="BB39" s="215"/>
      <c r="BC39" s="215"/>
      <c r="BD39" s="215"/>
      <c r="BE39" s="215"/>
      <c r="BF39" s="215"/>
      <c r="BG39" s="215"/>
      <c r="BH39" s="215"/>
    </row>
    <row r="40" spans="1:60" outlineLevel="1" x14ac:dyDescent="0.2">
      <c r="A40" s="222"/>
      <c r="B40" s="223"/>
      <c r="C40" s="253" t="s">
        <v>689</v>
      </c>
      <c r="D40" s="228"/>
      <c r="E40" s="229">
        <v>2</v>
      </c>
      <c r="F40" s="224"/>
      <c r="G40" s="224"/>
      <c r="H40" s="224"/>
      <c r="I40" s="224"/>
      <c r="J40" s="224"/>
      <c r="K40" s="224"/>
      <c r="L40" s="224"/>
      <c r="M40" s="224"/>
      <c r="N40" s="224"/>
      <c r="O40" s="224"/>
      <c r="P40" s="224"/>
      <c r="Q40" s="224"/>
      <c r="R40" s="224"/>
      <c r="S40" s="224"/>
      <c r="T40" s="224"/>
      <c r="U40" s="224"/>
      <c r="V40" s="224"/>
      <c r="W40" s="224"/>
      <c r="X40" s="224"/>
      <c r="Y40" s="215"/>
      <c r="Z40" s="215"/>
      <c r="AA40" s="215"/>
      <c r="AB40" s="215"/>
      <c r="AC40" s="215"/>
      <c r="AD40" s="215"/>
      <c r="AE40" s="215"/>
      <c r="AF40" s="215"/>
      <c r="AG40" s="215" t="s">
        <v>176</v>
      </c>
      <c r="AH40" s="215">
        <v>0</v>
      </c>
      <c r="AI40" s="215"/>
      <c r="AJ40" s="215"/>
      <c r="AK40" s="215"/>
      <c r="AL40" s="215"/>
      <c r="AM40" s="215"/>
      <c r="AN40" s="215"/>
      <c r="AO40" s="215"/>
      <c r="AP40" s="215"/>
      <c r="AQ40" s="215"/>
      <c r="AR40" s="215"/>
      <c r="AS40" s="215"/>
      <c r="AT40" s="215"/>
      <c r="AU40" s="215"/>
      <c r="AV40" s="215"/>
      <c r="AW40" s="215"/>
      <c r="AX40" s="215"/>
      <c r="AY40" s="215"/>
      <c r="AZ40" s="215"/>
      <c r="BA40" s="215"/>
      <c r="BB40" s="215"/>
      <c r="BC40" s="215"/>
      <c r="BD40" s="215"/>
      <c r="BE40" s="215"/>
      <c r="BF40" s="215"/>
      <c r="BG40" s="215"/>
      <c r="BH40" s="215"/>
    </row>
    <row r="41" spans="1:60" x14ac:dyDescent="0.2">
      <c r="A41" s="231" t="s">
        <v>162</v>
      </c>
      <c r="B41" s="232" t="s">
        <v>75</v>
      </c>
      <c r="C41" s="248" t="s">
        <v>76</v>
      </c>
      <c r="D41" s="233"/>
      <c r="E41" s="234"/>
      <c r="F41" s="235"/>
      <c r="G41" s="235">
        <f>SUMIF(AG42:AG43,"&lt;&gt;NOR",G42:G43)</f>
        <v>0</v>
      </c>
      <c r="H41" s="235"/>
      <c r="I41" s="235">
        <f>SUM(I42:I43)</f>
        <v>0</v>
      </c>
      <c r="J41" s="235"/>
      <c r="K41" s="235">
        <f>SUM(K42:K43)</f>
        <v>0</v>
      </c>
      <c r="L41" s="235"/>
      <c r="M41" s="235">
        <f>SUM(M42:M43)</f>
        <v>0</v>
      </c>
      <c r="N41" s="235"/>
      <c r="O41" s="235">
        <f>SUM(O42:O43)</f>
        <v>0.3</v>
      </c>
      <c r="P41" s="235"/>
      <c r="Q41" s="235">
        <f>SUM(Q42:Q43)</f>
        <v>0</v>
      </c>
      <c r="R41" s="235"/>
      <c r="S41" s="235"/>
      <c r="T41" s="236"/>
      <c r="U41" s="230"/>
      <c r="V41" s="230">
        <f>SUM(V42:V43)</f>
        <v>1.96</v>
      </c>
      <c r="W41" s="230"/>
      <c r="X41" s="230"/>
      <c r="AG41" t="s">
        <v>163</v>
      </c>
    </row>
    <row r="42" spans="1:60" outlineLevel="1" x14ac:dyDescent="0.2">
      <c r="A42" s="237">
        <v>14</v>
      </c>
      <c r="B42" s="238" t="s">
        <v>690</v>
      </c>
      <c r="C42" s="249" t="s">
        <v>691</v>
      </c>
      <c r="D42" s="239" t="s">
        <v>268</v>
      </c>
      <c r="E42" s="240">
        <v>2.8</v>
      </c>
      <c r="F42" s="241"/>
      <c r="G42" s="242">
        <f>ROUND(E42*F42,2)</f>
        <v>0</v>
      </c>
      <c r="H42" s="241"/>
      <c r="I42" s="242">
        <f>ROUND(E42*H42,2)</f>
        <v>0</v>
      </c>
      <c r="J42" s="241"/>
      <c r="K42" s="242">
        <f>ROUND(E42*J42,2)</f>
        <v>0</v>
      </c>
      <c r="L42" s="242">
        <v>21</v>
      </c>
      <c r="M42" s="242">
        <f>G42*(1+L42/100)</f>
        <v>0</v>
      </c>
      <c r="N42" s="242">
        <v>0.10712000000000001</v>
      </c>
      <c r="O42" s="242">
        <f>ROUND(E42*N42,2)</f>
        <v>0.3</v>
      </c>
      <c r="P42" s="242">
        <v>0</v>
      </c>
      <c r="Q42" s="242">
        <f>ROUND(E42*P42,2)</f>
        <v>0</v>
      </c>
      <c r="R42" s="242"/>
      <c r="S42" s="242" t="s">
        <v>167</v>
      </c>
      <c r="T42" s="243" t="s">
        <v>168</v>
      </c>
      <c r="U42" s="224">
        <v>0.69998000000000005</v>
      </c>
      <c r="V42" s="224">
        <f>ROUND(E42*U42,2)</f>
        <v>1.96</v>
      </c>
      <c r="W42" s="224"/>
      <c r="X42" s="224" t="s">
        <v>190</v>
      </c>
      <c r="Y42" s="215"/>
      <c r="Z42" s="215"/>
      <c r="AA42" s="215"/>
      <c r="AB42" s="215"/>
      <c r="AC42" s="215"/>
      <c r="AD42" s="215"/>
      <c r="AE42" s="215"/>
      <c r="AF42" s="215"/>
      <c r="AG42" s="215" t="s">
        <v>191</v>
      </c>
      <c r="AH42" s="215"/>
      <c r="AI42" s="215"/>
      <c r="AJ42" s="215"/>
      <c r="AK42" s="215"/>
      <c r="AL42" s="215"/>
      <c r="AM42" s="215"/>
      <c r="AN42" s="215"/>
      <c r="AO42" s="215"/>
      <c r="AP42" s="215"/>
      <c r="AQ42" s="215"/>
      <c r="AR42" s="215"/>
      <c r="AS42" s="215"/>
      <c r="AT42" s="215"/>
      <c r="AU42" s="215"/>
      <c r="AV42" s="215"/>
      <c r="AW42" s="215"/>
      <c r="AX42" s="215"/>
      <c r="AY42" s="215"/>
      <c r="AZ42" s="215"/>
      <c r="BA42" s="215"/>
      <c r="BB42" s="215"/>
      <c r="BC42" s="215"/>
      <c r="BD42" s="215"/>
      <c r="BE42" s="215"/>
      <c r="BF42" s="215"/>
      <c r="BG42" s="215"/>
      <c r="BH42" s="215"/>
    </row>
    <row r="43" spans="1:60" outlineLevel="1" x14ac:dyDescent="0.2">
      <c r="A43" s="222"/>
      <c r="B43" s="223"/>
      <c r="C43" s="253" t="s">
        <v>692</v>
      </c>
      <c r="D43" s="228"/>
      <c r="E43" s="229">
        <v>2.8</v>
      </c>
      <c r="F43" s="224"/>
      <c r="G43" s="224"/>
      <c r="H43" s="224"/>
      <c r="I43" s="224"/>
      <c r="J43" s="224"/>
      <c r="K43" s="224"/>
      <c r="L43" s="224"/>
      <c r="M43" s="224"/>
      <c r="N43" s="224"/>
      <c r="O43" s="224"/>
      <c r="P43" s="224"/>
      <c r="Q43" s="224"/>
      <c r="R43" s="224"/>
      <c r="S43" s="224"/>
      <c r="T43" s="224"/>
      <c r="U43" s="224"/>
      <c r="V43" s="224"/>
      <c r="W43" s="224"/>
      <c r="X43" s="224"/>
      <c r="Y43" s="215"/>
      <c r="Z43" s="215"/>
      <c r="AA43" s="215"/>
      <c r="AB43" s="215"/>
      <c r="AC43" s="215"/>
      <c r="AD43" s="215"/>
      <c r="AE43" s="215"/>
      <c r="AF43" s="215"/>
      <c r="AG43" s="215" t="s">
        <v>176</v>
      </c>
      <c r="AH43" s="215">
        <v>0</v>
      </c>
      <c r="AI43" s="215"/>
      <c r="AJ43" s="215"/>
      <c r="AK43" s="215"/>
      <c r="AL43" s="215"/>
      <c r="AM43" s="215"/>
      <c r="AN43" s="215"/>
      <c r="AO43" s="215"/>
      <c r="AP43" s="215"/>
      <c r="AQ43" s="215"/>
      <c r="AR43" s="215"/>
      <c r="AS43" s="215"/>
      <c r="AT43" s="215"/>
      <c r="AU43" s="215"/>
      <c r="AV43" s="215"/>
      <c r="AW43" s="215"/>
      <c r="AX43" s="215"/>
      <c r="AY43" s="215"/>
      <c r="AZ43" s="215"/>
      <c r="BA43" s="215"/>
      <c r="BB43" s="215"/>
      <c r="BC43" s="215"/>
      <c r="BD43" s="215"/>
      <c r="BE43" s="215"/>
      <c r="BF43" s="215"/>
      <c r="BG43" s="215"/>
      <c r="BH43" s="215"/>
    </row>
    <row r="44" spans="1:60" x14ac:dyDescent="0.2">
      <c r="A44" s="231" t="s">
        <v>162</v>
      </c>
      <c r="B44" s="232" t="s">
        <v>85</v>
      </c>
      <c r="C44" s="248" t="s">
        <v>86</v>
      </c>
      <c r="D44" s="233"/>
      <c r="E44" s="234"/>
      <c r="F44" s="235"/>
      <c r="G44" s="235">
        <f>SUMIF(AG45:AG46,"&lt;&gt;NOR",G45:G46)</f>
        <v>0</v>
      </c>
      <c r="H44" s="235"/>
      <c r="I44" s="235">
        <f>SUM(I45:I46)</f>
        <v>0</v>
      </c>
      <c r="J44" s="235"/>
      <c r="K44" s="235">
        <f>SUM(K45:K46)</f>
        <v>0</v>
      </c>
      <c r="L44" s="235"/>
      <c r="M44" s="235">
        <f>SUM(M45:M46)</f>
        <v>0</v>
      </c>
      <c r="N44" s="235"/>
      <c r="O44" s="235">
        <f>SUM(O45:O46)</f>
        <v>0.02</v>
      </c>
      <c r="P44" s="235"/>
      <c r="Q44" s="235">
        <f>SUM(Q45:Q46)</f>
        <v>1.37</v>
      </c>
      <c r="R44" s="235"/>
      <c r="S44" s="235"/>
      <c r="T44" s="236"/>
      <c r="U44" s="230"/>
      <c r="V44" s="230">
        <f>SUM(V45:V46)</f>
        <v>13.79</v>
      </c>
      <c r="W44" s="230"/>
      <c r="X44" s="230"/>
      <c r="AG44" t="s">
        <v>163</v>
      </c>
    </row>
    <row r="45" spans="1:60" outlineLevel="1" x14ac:dyDescent="0.2">
      <c r="A45" s="257">
        <v>15</v>
      </c>
      <c r="B45" s="258" t="s">
        <v>693</v>
      </c>
      <c r="C45" s="264" t="s">
        <v>694</v>
      </c>
      <c r="D45" s="259" t="s">
        <v>326</v>
      </c>
      <c r="E45" s="260">
        <v>20</v>
      </c>
      <c r="F45" s="261"/>
      <c r="G45" s="262">
        <f>ROUND(E45*F45,2)</f>
        <v>0</v>
      </c>
      <c r="H45" s="261"/>
      <c r="I45" s="262">
        <f>ROUND(E45*H45,2)</f>
        <v>0</v>
      </c>
      <c r="J45" s="261"/>
      <c r="K45" s="262">
        <f>ROUND(E45*J45,2)</f>
        <v>0</v>
      </c>
      <c r="L45" s="262">
        <v>21</v>
      </c>
      <c r="M45" s="262">
        <f>G45*(1+L45/100)</f>
        <v>0</v>
      </c>
      <c r="N45" s="262">
        <v>5.9000000000000003E-4</v>
      </c>
      <c r="O45" s="262">
        <f>ROUND(E45*N45,2)</f>
        <v>0.01</v>
      </c>
      <c r="P45" s="262">
        <v>3.6999999999999998E-2</v>
      </c>
      <c r="Q45" s="262">
        <f>ROUND(E45*P45,2)</f>
        <v>0.74</v>
      </c>
      <c r="R45" s="262"/>
      <c r="S45" s="262" t="s">
        <v>167</v>
      </c>
      <c r="T45" s="263" t="s">
        <v>168</v>
      </c>
      <c r="U45" s="224">
        <v>0.443</v>
      </c>
      <c r="V45" s="224">
        <f>ROUND(E45*U45,2)</f>
        <v>8.86</v>
      </c>
      <c r="W45" s="224"/>
      <c r="X45" s="224" t="s">
        <v>190</v>
      </c>
      <c r="Y45" s="215"/>
      <c r="Z45" s="215"/>
      <c r="AA45" s="215"/>
      <c r="AB45" s="215"/>
      <c r="AC45" s="215"/>
      <c r="AD45" s="215"/>
      <c r="AE45" s="215"/>
      <c r="AF45" s="215"/>
      <c r="AG45" s="215" t="s">
        <v>191</v>
      </c>
      <c r="AH45" s="215"/>
      <c r="AI45" s="215"/>
      <c r="AJ45" s="215"/>
      <c r="AK45" s="215"/>
      <c r="AL45" s="215"/>
      <c r="AM45" s="215"/>
      <c r="AN45" s="215"/>
      <c r="AO45" s="215"/>
      <c r="AP45" s="215"/>
      <c r="AQ45" s="215"/>
      <c r="AR45" s="215"/>
      <c r="AS45" s="215"/>
      <c r="AT45" s="215"/>
      <c r="AU45" s="215"/>
      <c r="AV45" s="215"/>
      <c r="AW45" s="215"/>
      <c r="AX45" s="215"/>
      <c r="AY45" s="215"/>
      <c r="AZ45" s="215"/>
      <c r="BA45" s="215"/>
      <c r="BB45" s="215"/>
      <c r="BC45" s="215"/>
      <c r="BD45" s="215"/>
      <c r="BE45" s="215"/>
      <c r="BF45" s="215"/>
      <c r="BG45" s="215"/>
      <c r="BH45" s="215"/>
    </row>
    <row r="46" spans="1:60" outlineLevel="1" x14ac:dyDescent="0.2">
      <c r="A46" s="257">
        <v>16</v>
      </c>
      <c r="B46" s="258" t="s">
        <v>695</v>
      </c>
      <c r="C46" s="264" t="s">
        <v>696</v>
      </c>
      <c r="D46" s="259" t="s">
        <v>326</v>
      </c>
      <c r="E46" s="260">
        <v>10</v>
      </c>
      <c r="F46" s="261"/>
      <c r="G46" s="262">
        <f>ROUND(E46*F46,2)</f>
        <v>0</v>
      </c>
      <c r="H46" s="261"/>
      <c r="I46" s="262">
        <f>ROUND(E46*H46,2)</f>
        <v>0</v>
      </c>
      <c r="J46" s="261"/>
      <c r="K46" s="262">
        <f>ROUND(E46*J46,2)</f>
        <v>0</v>
      </c>
      <c r="L46" s="262">
        <v>21</v>
      </c>
      <c r="M46" s="262">
        <f>G46*(1+L46/100)</f>
        <v>0</v>
      </c>
      <c r="N46" s="262">
        <v>5.9000000000000003E-4</v>
      </c>
      <c r="O46" s="262">
        <f>ROUND(E46*N46,2)</f>
        <v>0.01</v>
      </c>
      <c r="P46" s="262">
        <v>6.3E-2</v>
      </c>
      <c r="Q46" s="262">
        <f>ROUND(E46*P46,2)</f>
        <v>0.63</v>
      </c>
      <c r="R46" s="262"/>
      <c r="S46" s="262" t="s">
        <v>167</v>
      </c>
      <c r="T46" s="263" t="s">
        <v>168</v>
      </c>
      <c r="U46" s="224">
        <v>0.49299999999999999</v>
      </c>
      <c r="V46" s="224">
        <f>ROUND(E46*U46,2)</f>
        <v>4.93</v>
      </c>
      <c r="W46" s="224"/>
      <c r="X46" s="224" t="s">
        <v>190</v>
      </c>
      <c r="Y46" s="215"/>
      <c r="Z46" s="215"/>
      <c r="AA46" s="215"/>
      <c r="AB46" s="215"/>
      <c r="AC46" s="215"/>
      <c r="AD46" s="215"/>
      <c r="AE46" s="215"/>
      <c r="AF46" s="215"/>
      <c r="AG46" s="215" t="s">
        <v>191</v>
      </c>
      <c r="AH46" s="215"/>
      <c r="AI46" s="215"/>
      <c r="AJ46" s="215"/>
      <c r="AK46" s="215"/>
      <c r="AL46" s="215"/>
      <c r="AM46" s="215"/>
      <c r="AN46" s="215"/>
      <c r="AO46" s="215"/>
      <c r="AP46" s="215"/>
      <c r="AQ46" s="215"/>
      <c r="AR46" s="215"/>
      <c r="AS46" s="215"/>
      <c r="AT46" s="215"/>
      <c r="AU46" s="215"/>
      <c r="AV46" s="215"/>
      <c r="AW46" s="215"/>
      <c r="AX46" s="215"/>
      <c r="AY46" s="215"/>
      <c r="AZ46" s="215"/>
      <c r="BA46" s="215"/>
      <c r="BB46" s="215"/>
      <c r="BC46" s="215"/>
      <c r="BD46" s="215"/>
      <c r="BE46" s="215"/>
      <c r="BF46" s="215"/>
      <c r="BG46" s="215"/>
      <c r="BH46" s="215"/>
    </row>
    <row r="47" spans="1:60" x14ac:dyDescent="0.2">
      <c r="A47" s="231" t="s">
        <v>162</v>
      </c>
      <c r="B47" s="232" t="s">
        <v>87</v>
      </c>
      <c r="C47" s="248" t="s">
        <v>88</v>
      </c>
      <c r="D47" s="233"/>
      <c r="E47" s="234"/>
      <c r="F47" s="235"/>
      <c r="G47" s="235">
        <f>SUMIF(AG48:AG51,"&lt;&gt;NOR",G48:G51)</f>
        <v>0</v>
      </c>
      <c r="H47" s="235"/>
      <c r="I47" s="235">
        <f>SUM(I48:I51)</f>
        <v>0</v>
      </c>
      <c r="J47" s="235"/>
      <c r="K47" s="235">
        <f>SUM(K48:K51)</f>
        <v>0</v>
      </c>
      <c r="L47" s="235"/>
      <c r="M47" s="235">
        <f>SUM(M48:M51)</f>
        <v>0</v>
      </c>
      <c r="N47" s="235"/>
      <c r="O47" s="235">
        <f>SUM(O48:O51)</f>
        <v>0.01</v>
      </c>
      <c r="P47" s="235"/>
      <c r="Q47" s="235">
        <f>SUM(Q48:Q51)</f>
        <v>0.77</v>
      </c>
      <c r="R47" s="235"/>
      <c r="S47" s="235"/>
      <c r="T47" s="236"/>
      <c r="U47" s="230"/>
      <c r="V47" s="230">
        <f>SUM(V48:V51)</f>
        <v>9.7899999999999991</v>
      </c>
      <c r="W47" s="230"/>
      <c r="X47" s="230"/>
      <c r="AG47" t="s">
        <v>163</v>
      </c>
    </row>
    <row r="48" spans="1:60" outlineLevel="1" x14ac:dyDescent="0.2">
      <c r="A48" s="257">
        <v>17</v>
      </c>
      <c r="B48" s="258" t="s">
        <v>697</v>
      </c>
      <c r="C48" s="264" t="s">
        <v>698</v>
      </c>
      <c r="D48" s="259" t="s">
        <v>246</v>
      </c>
      <c r="E48" s="260">
        <v>1</v>
      </c>
      <c r="F48" s="261"/>
      <c r="G48" s="262">
        <f>ROUND(E48*F48,2)</f>
        <v>0</v>
      </c>
      <c r="H48" s="261"/>
      <c r="I48" s="262">
        <f>ROUND(E48*H48,2)</f>
        <v>0</v>
      </c>
      <c r="J48" s="261"/>
      <c r="K48" s="262">
        <f>ROUND(E48*J48,2)</f>
        <v>0</v>
      </c>
      <c r="L48" s="262">
        <v>21</v>
      </c>
      <c r="M48" s="262">
        <f>G48*(1+L48/100)</f>
        <v>0</v>
      </c>
      <c r="N48" s="262">
        <v>6.7000000000000002E-4</v>
      </c>
      <c r="O48" s="262">
        <f>ROUND(E48*N48,2)</f>
        <v>0</v>
      </c>
      <c r="P48" s="262">
        <v>1.2E-2</v>
      </c>
      <c r="Q48" s="262">
        <f>ROUND(E48*P48,2)</f>
        <v>0.01</v>
      </c>
      <c r="R48" s="262"/>
      <c r="S48" s="262" t="s">
        <v>167</v>
      </c>
      <c r="T48" s="263" t="s">
        <v>168</v>
      </c>
      <c r="U48" s="224">
        <v>0.61399999999999999</v>
      </c>
      <c r="V48" s="224">
        <f>ROUND(E48*U48,2)</f>
        <v>0.61</v>
      </c>
      <c r="W48" s="224"/>
      <c r="X48" s="224" t="s">
        <v>190</v>
      </c>
      <c r="Y48" s="215"/>
      <c r="Z48" s="215"/>
      <c r="AA48" s="215"/>
      <c r="AB48" s="215"/>
      <c r="AC48" s="215"/>
      <c r="AD48" s="215"/>
      <c r="AE48" s="215"/>
      <c r="AF48" s="215"/>
      <c r="AG48" s="215" t="s">
        <v>191</v>
      </c>
      <c r="AH48" s="215"/>
      <c r="AI48" s="215"/>
      <c r="AJ48" s="215"/>
      <c r="AK48" s="215"/>
      <c r="AL48" s="215"/>
      <c r="AM48" s="215"/>
      <c r="AN48" s="215"/>
      <c r="AO48" s="215"/>
      <c r="AP48" s="215"/>
      <c r="AQ48" s="215"/>
      <c r="AR48" s="215"/>
      <c r="AS48" s="215"/>
      <c r="AT48" s="215"/>
      <c r="AU48" s="215"/>
      <c r="AV48" s="215"/>
      <c r="AW48" s="215"/>
      <c r="AX48" s="215"/>
      <c r="AY48" s="215"/>
      <c r="AZ48" s="215"/>
      <c r="BA48" s="215"/>
      <c r="BB48" s="215"/>
      <c r="BC48" s="215"/>
      <c r="BD48" s="215"/>
      <c r="BE48" s="215"/>
      <c r="BF48" s="215"/>
      <c r="BG48" s="215"/>
      <c r="BH48" s="215"/>
    </row>
    <row r="49" spans="1:60" outlineLevel="1" x14ac:dyDescent="0.2">
      <c r="A49" s="257">
        <v>18</v>
      </c>
      <c r="B49" s="258" t="s">
        <v>699</v>
      </c>
      <c r="C49" s="264" t="s">
        <v>700</v>
      </c>
      <c r="D49" s="259" t="s">
        <v>246</v>
      </c>
      <c r="E49" s="260">
        <v>2</v>
      </c>
      <c r="F49" s="261"/>
      <c r="G49" s="262">
        <f>ROUND(E49*F49,2)</f>
        <v>0</v>
      </c>
      <c r="H49" s="261"/>
      <c r="I49" s="262">
        <f>ROUND(E49*H49,2)</f>
        <v>0</v>
      </c>
      <c r="J49" s="261"/>
      <c r="K49" s="262">
        <f>ROUND(E49*J49,2)</f>
        <v>0</v>
      </c>
      <c r="L49" s="262">
        <v>21</v>
      </c>
      <c r="M49" s="262">
        <f>G49*(1+L49/100)</f>
        <v>0</v>
      </c>
      <c r="N49" s="262">
        <v>1.33E-3</v>
      </c>
      <c r="O49" s="262">
        <f>ROUND(E49*N49,2)</f>
        <v>0</v>
      </c>
      <c r="P49" s="262">
        <v>0.20699999999999999</v>
      </c>
      <c r="Q49" s="262">
        <f>ROUND(E49*P49,2)</f>
        <v>0.41</v>
      </c>
      <c r="R49" s="262"/>
      <c r="S49" s="262" t="s">
        <v>167</v>
      </c>
      <c r="T49" s="263" t="s">
        <v>168</v>
      </c>
      <c r="U49" s="224">
        <v>1.538</v>
      </c>
      <c r="V49" s="224">
        <f>ROUND(E49*U49,2)</f>
        <v>3.08</v>
      </c>
      <c r="W49" s="224"/>
      <c r="X49" s="224" t="s">
        <v>190</v>
      </c>
      <c r="Y49" s="215"/>
      <c r="Z49" s="215"/>
      <c r="AA49" s="215"/>
      <c r="AB49" s="215"/>
      <c r="AC49" s="215"/>
      <c r="AD49" s="215"/>
      <c r="AE49" s="215"/>
      <c r="AF49" s="215"/>
      <c r="AG49" s="215" t="s">
        <v>191</v>
      </c>
      <c r="AH49" s="215"/>
      <c r="AI49" s="215"/>
      <c r="AJ49" s="215"/>
      <c r="AK49" s="215"/>
      <c r="AL49" s="215"/>
      <c r="AM49" s="215"/>
      <c r="AN49" s="215"/>
      <c r="AO49" s="215"/>
      <c r="AP49" s="215"/>
      <c r="AQ49" s="215"/>
      <c r="AR49" s="215"/>
      <c r="AS49" s="215"/>
      <c r="AT49" s="215"/>
      <c r="AU49" s="215"/>
      <c r="AV49" s="215"/>
      <c r="AW49" s="215"/>
      <c r="AX49" s="215"/>
      <c r="AY49" s="215"/>
      <c r="AZ49" s="215"/>
      <c r="BA49" s="215"/>
      <c r="BB49" s="215"/>
      <c r="BC49" s="215"/>
      <c r="BD49" s="215"/>
      <c r="BE49" s="215"/>
      <c r="BF49" s="215"/>
      <c r="BG49" s="215"/>
      <c r="BH49" s="215"/>
    </row>
    <row r="50" spans="1:60" outlineLevel="1" x14ac:dyDescent="0.2">
      <c r="A50" s="237">
        <v>19</v>
      </c>
      <c r="B50" s="238" t="s">
        <v>701</v>
      </c>
      <c r="C50" s="249" t="s">
        <v>702</v>
      </c>
      <c r="D50" s="239" t="s">
        <v>326</v>
      </c>
      <c r="E50" s="240">
        <v>14</v>
      </c>
      <c r="F50" s="241"/>
      <c r="G50" s="242">
        <f>ROUND(E50*F50,2)</f>
        <v>0</v>
      </c>
      <c r="H50" s="241"/>
      <c r="I50" s="242">
        <f>ROUND(E50*H50,2)</f>
        <v>0</v>
      </c>
      <c r="J50" s="241"/>
      <c r="K50" s="242">
        <f>ROUND(E50*J50,2)</f>
        <v>0</v>
      </c>
      <c r="L50" s="242">
        <v>21</v>
      </c>
      <c r="M50" s="242">
        <f>G50*(1+L50/100)</f>
        <v>0</v>
      </c>
      <c r="N50" s="242">
        <v>4.8999999999999998E-4</v>
      </c>
      <c r="O50" s="242">
        <f>ROUND(E50*N50,2)</f>
        <v>0.01</v>
      </c>
      <c r="P50" s="242">
        <v>2.5000000000000001E-2</v>
      </c>
      <c r="Q50" s="242">
        <f>ROUND(E50*P50,2)</f>
        <v>0.35</v>
      </c>
      <c r="R50" s="242"/>
      <c r="S50" s="242" t="s">
        <v>167</v>
      </c>
      <c r="T50" s="243" t="s">
        <v>168</v>
      </c>
      <c r="U50" s="224">
        <v>0.436</v>
      </c>
      <c r="V50" s="224">
        <f>ROUND(E50*U50,2)</f>
        <v>6.1</v>
      </c>
      <c r="W50" s="224"/>
      <c r="X50" s="224" t="s">
        <v>190</v>
      </c>
      <c r="Y50" s="215"/>
      <c r="Z50" s="215"/>
      <c r="AA50" s="215"/>
      <c r="AB50" s="215"/>
      <c r="AC50" s="215"/>
      <c r="AD50" s="215"/>
      <c r="AE50" s="215"/>
      <c r="AF50" s="215"/>
      <c r="AG50" s="215" t="s">
        <v>191</v>
      </c>
      <c r="AH50" s="215"/>
      <c r="AI50" s="215"/>
      <c r="AJ50" s="215"/>
      <c r="AK50" s="215"/>
      <c r="AL50" s="215"/>
      <c r="AM50" s="215"/>
      <c r="AN50" s="215"/>
      <c r="AO50" s="215"/>
      <c r="AP50" s="215"/>
      <c r="AQ50" s="215"/>
      <c r="AR50" s="215"/>
      <c r="AS50" s="215"/>
      <c r="AT50" s="215"/>
      <c r="AU50" s="215"/>
      <c r="AV50" s="215"/>
      <c r="AW50" s="215"/>
      <c r="AX50" s="215"/>
      <c r="AY50" s="215"/>
      <c r="AZ50" s="215"/>
      <c r="BA50" s="215"/>
      <c r="BB50" s="215"/>
      <c r="BC50" s="215"/>
      <c r="BD50" s="215"/>
      <c r="BE50" s="215"/>
      <c r="BF50" s="215"/>
      <c r="BG50" s="215"/>
      <c r="BH50" s="215"/>
    </row>
    <row r="51" spans="1:60" outlineLevel="1" x14ac:dyDescent="0.2">
      <c r="A51" s="222"/>
      <c r="B51" s="223"/>
      <c r="C51" s="253" t="s">
        <v>703</v>
      </c>
      <c r="D51" s="228"/>
      <c r="E51" s="229">
        <v>14</v>
      </c>
      <c r="F51" s="224"/>
      <c r="G51" s="224"/>
      <c r="H51" s="224"/>
      <c r="I51" s="224"/>
      <c r="J51" s="224"/>
      <c r="K51" s="224"/>
      <c r="L51" s="224"/>
      <c r="M51" s="224"/>
      <c r="N51" s="224"/>
      <c r="O51" s="224"/>
      <c r="P51" s="224"/>
      <c r="Q51" s="224"/>
      <c r="R51" s="224"/>
      <c r="S51" s="224"/>
      <c r="T51" s="224"/>
      <c r="U51" s="224"/>
      <c r="V51" s="224"/>
      <c r="W51" s="224"/>
      <c r="X51" s="224"/>
      <c r="Y51" s="215"/>
      <c r="Z51" s="215"/>
      <c r="AA51" s="215"/>
      <c r="AB51" s="215"/>
      <c r="AC51" s="215"/>
      <c r="AD51" s="215"/>
      <c r="AE51" s="215"/>
      <c r="AF51" s="215"/>
      <c r="AG51" s="215" t="s">
        <v>176</v>
      </c>
      <c r="AH51" s="215">
        <v>0</v>
      </c>
      <c r="AI51" s="215"/>
      <c r="AJ51" s="215"/>
      <c r="AK51" s="215"/>
      <c r="AL51" s="215"/>
      <c r="AM51" s="215"/>
      <c r="AN51" s="215"/>
      <c r="AO51" s="215"/>
      <c r="AP51" s="215"/>
      <c r="AQ51" s="215"/>
      <c r="AR51" s="215"/>
      <c r="AS51" s="215"/>
      <c r="AT51" s="215"/>
      <c r="AU51" s="215"/>
      <c r="AV51" s="215"/>
      <c r="AW51" s="215"/>
      <c r="AX51" s="215"/>
      <c r="AY51" s="215"/>
      <c r="AZ51" s="215"/>
      <c r="BA51" s="215"/>
      <c r="BB51" s="215"/>
      <c r="BC51" s="215"/>
      <c r="BD51" s="215"/>
      <c r="BE51" s="215"/>
      <c r="BF51" s="215"/>
      <c r="BG51" s="215"/>
      <c r="BH51" s="215"/>
    </row>
    <row r="52" spans="1:60" x14ac:dyDescent="0.2">
      <c r="A52" s="231" t="s">
        <v>162</v>
      </c>
      <c r="B52" s="232" t="s">
        <v>89</v>
      </c>
      <c r="C52" s="248" t="s">
        <v>90</v>
      </c>
      <c r="D52" s="233"/>
      <c r="E52" s="234"/>
      <c r="F52" s="235"/>
      <c r="G52" s="235">
        <f>SUMIF(AG53:AG53,"&lt;&gt;NOR",G53:G53)</f>
        <v>0</v>
      </c>
      <c r="H52" s="235"/>
      <c r="I52" s="235">
        <f>SUM(I53:I53)</f>
        <v>0</v>
      </c>
      <c r="J52" s="235"/>
      <c r="K52" s="235">
        <f>SUM(K53:K53)</f>
        <v>0</v>
      </c>
      <c r="L52" s="235"/>
      <c r="M52" s="235">
        <f>SUM(M53:M53)</f>
        <v>0</v>
      </c>
      <c r="N52" s="235"/>
      <c r="O52" s="235">
        <f>SUM(O53:O53)</f>
        <v>0</v>
      </c>
      <c r="P52" s="235"/>
      <c r="Q52" s="235">
        <f>SUM(Q53:Q53)</f>
        <v>0</v>
      </c>
      <c r="R52" s="235"/>
      <c r="S52" s="235"/>
      <c r="T52" s="236"/>
      <c r="U52" s="230"/>
      <c r="V52" s="230">
        <f>SUM(V53:V53)</f>
        <v>17.48</v>
      </c>
      <c r="W52" s="230"/>
      <c r="X52" s="230"/>
      <c r="AG52" t="s">
        <v>163</v>
      </c>
    </row>
    <row r="53" spans="1:60" outlineLevel="1" x14ac:dyDescent="0.2">
      <c r="A53" s="257">
        <v>20</v>
      </c>
      <c r="B53" s="258" t="s">
        <v>445</v>
      </c>
      <c r="C53" s="264" t="s">
        <v>446</v>
      </c>
      <c r="D53" s="259" t="s">
        <v>255</v>
      </c>
      <c r="E53" s="260">
        <v>18.62096</v>
      </c>
      <c r="F53" s="261"/>
      <c r="G53" s="262">
        <f>ROUND(E53*F53,2)</f>
        <v>0</v>
      </c>
      <c r="H53" s="261"/>
      <c r="I53" s="262">
        <f>ROUND(E53*H53,2)</f>
        <v>0</v>
      </c>
      <c r="J53" s="261"/>
      <c r="K53" s="262">
        <f>ROUND(E53*J53,2)</f>
        <v>0</v>
      </c>
      <c r="L53" s="262">
        <v>21</v>
      </c>
      <c r="M53" s="262">
        <f>G53*(1+L53/100)</f>
        <v>0</v>
      </c>
      <c r="N53" s="262">
        <v>0</v>
      </c>
      <c r="O53" s="262">
        <f>ROUND(E53*N53,2)</f>
        <v>0</v>
      </c>
      <c r="P53" s="262">
        <v>0</v>
      </c>
      <c r="Q53" s="262">
        <f>ROUND(E53*P53,2)</f>
        <v>0</v>
      </c>
      <c r="R53" s="262"/>
      <c r="S53" s="262" t="s">
        <v>167</v>
      </c>
      <c r="T53" s="263" t="s">
        <v>168</v>
      </c>
      <c r="U53" s="224">
        <v>0.9385</v>
      </c>
      <c r="V53" s="224">
        <f>ROUND(E53*U53,2)</f>
        <v>17.48</v>
      </c>
      <c r="W53" s="224"/>
      <c r="X53" s="224" t="s">
        <v>190</v>
      </c>
      <c r="Y53" s="215"/>
      <c r="Z53" s="215"/>
      <c r="AA53" s="215"/>
      <c r="AB53" s="215"/>
      <c r="AC53" s="215"/>
      <c r="AD53" s="215"/>
      <c r="AE53" s="215"/>
      <c r="AF53" s="215"/>
      <c r="AG53" s="215" t="s">
        <v>191</v>
      </c>
      <c r="AH53" s="215"/>
      <c r="AI53" s="215"/>
      <c r="AJ53" s="215"/>
      <c r="AK53" s="215"/>
      <c r="AL53" s="215"/>
      <c r="AM53" s="215"/>
      <c r="AN53" s="215"/>
      <c r="AO53" s="215"/>
      <c r="AP53" s="215"/>
      <c r="AQ53" s="215"/>
      <c r="AR53" s="215"/>
      <c r="AS53" s="215"/>
      <c r="AT53" s="215"/>
      <c r="AU53" s="215"/>
      <c r="AV53" s="215"/>
      <c r="AW53" s="215"/>
      <c r="AX53" s="215"/>
      <c r="AY53" s="215"/>
      <c r="AZ53" s="215"/>
      <c r="BA53" s="215"/>
      <c r="BB53" s="215"/>
      <c r="BC53" s="215"/>
      <c r="BD53" s="215"/>
      <c r="BE53" s="215"/>
      <c r="BF53" s="215"/>
      <c r="BG53" s="215"/>
      <c r="BH53" s="215"/>
    </row>
    <row r="54" spans="1:60" x14ac:dyDescent="0.2">
      <c r="A54" s="231" t="s">
        <v>162</v>
      </c>
      <c r="B54" s="232" t="s">
        <v>94</v>
      </c>
      <c r="C54" s="248" t="s">
        <v>95</v>
      </c>
      <c r="D54" s="233"/>
      <c r="E54" s="234"/>
      <c r="F54" s="235"/>
      <c r="G54" s="235">
        <f>SUMIF(AG55:AG65,"&lt;&gt;NOR",G55:G65)</f>
        <v>0</v>
      </c>
      <c r="H54" s="235"/>
      <c r="I54" s="235">
        <f>SUM(I55:I65)</f>
        <v>0</v>
      </c>
      <c r="J54" s="235"/>
      <c r="K54" s="235">
        <f>SUM(K55:K65)</f>
        <v>0</v>
      </c>
      <c r="L54" s="235"/>
      <c r="M54" s="235">
        <f>SUM(M55:M65)</f>
        <v>0</v>
      </c>
      <c r="N54" s="235"/>
      <c r="O54" s="235">
        <f>SUM(O55:O65)</f>
        <v>0</v>
      </c>
      <c r="P54" s="235"/>
      <c r="Q54" s="235">
        <f>SUM(Q55:Q65)</f>
        <v>0</v>
      </c>
      <c r="R54" s="235"/>
      <c r="S54" s="235"/>
      <c r="T54" s="236"/>
      <c r="U54" s="230"/>
      <c r="V54" s="230">
        <f>SUM(V55:V65)</f>
        <v>16.669999999999998</v>
      </c>
      <c r="W54" s="230"/>
      <c r="X54" s="230"/>
      <c r="AG54" t="s">
        <v>163</v>
      </c>
    </row>
    <row r="55" spans="1:60" outlineLevel="1" x14ac:dyDescent="0.2">
      <c r="A55" s="237">
        <v>21</v>
      </c>
      <c r="B55" s="238" t="s">
        <v>704</v>
      </c>
      <c r="C55" s="249" t="s">
        <v>705</v>
      </c>
      <c r="D55" s="239" t="s">
        <v>326</v>
      </c>
      <c r="E55" s="240">
        <v>34</v>
      </c>
      <c r="F55" s="241"/>
      <c r="G55" s="242">
        <f>ROUND(E55*F55,2)</f>
        <v>0</v>
      </c>
      <c r="H55" s="241"/>
      <c r="I55" s="242">
        <f>ROUND(E55*H55,2)</f>
        <v>0</v>
      </c>
      <c r="J55" s="241"/>
      <c r="K55" s="242">
        <f>ROUND(E55*J55,2)</f>
        <v>0</v>
      </c>
      <c r="L55" s="242">
        <v>21</v>
      </c>
      <c r="M55" s="242">
        <f>G55*(1+L55/100)</f>
        <v>0</v>
      </c>
      <c r="N55" s="242">
        <v>4.0000000000000003E-5</v>
      </c>
      <c r="O55" s="242">
        <f>ROUND(E55*N55,2)</f>
        <v>0</v>
      </c>
      <c r="P55" s="242">
        <v>0</v>
      </c>
      <c r="Q55" s="242">
        <f>ROUND(E55*P55,2)</f>
        <v>0</v>
      </c>
      <c r="R55" s="242"/>
      <c r="S55" s="242" t="s">
        <v>167</v>
      </c>
      <c r="T55" s="243" t="s">
        <v>168</v>
      </c>
      <c r="U55" s="224">
        <v>0.129</v>
      </c>
      <c r="V55" s="224">
        <f>ROUND(E55*U55,2)</f>
        <v>4.3899999999999997</v>
      </c>
      <c r="W55" s="224"/>
      <c r="X55" s="224" t="s">
        <v>190</v>
      </c>
      <c r="Y55" s="215"/>
      <c r="Z55" s="215"/>
      <c r="AA55" s="215"/>
      <c r="AB55" s="215"/>
      <c r="AC55" s="215"/>
      <c r="AD55" s="215"/>
      <c r="AE55" s="215"/>
      <c r="AF55" s="215"/>
      <c r="AG55" s="215" t="s">
        <v>449</v>
      </c>
      <c r="AH55" s="215"/>
      <c r="AI55" s="215"/>
      <c r="AJ55" s="215"/>
      <c r="AK55" s="215"/>
      <c r="AL55" s="215"/>
      <c r="AM55" s="215"/>
      <c r="AN55" s="215"/>
      <c r="AO55" s="215"/>
      <c r="AP55" s="215"/>
      <c r="AQ55" s="215"/>
      <c r="AR55" s="215"/>
      <c r="AS55" s="215"/>
      <c r="AT55" s="215"/>
      <c r="AU55" s="215"/>
      <c r="AV55" s="215"/>
      <c r="AW55" s="215"/>
      <c r="AX55" s="215"/>
      <c r="AY55" s="215"/>
      <c r="AZ55" s="215"/>
      <c r="BA55" s="215"/>
      <c r="BB55" s="215"/>
      <c r="BC55" s="215"/>
      <c r="BD55" s="215"/>
      <c r="BE55" s="215"/>
      <c r="BF55" s="215"/>
      <c r="BG55" s="215"/>
      <c r="BH55" s="215"/>
    </row>
    <row r="56" spans="1:60" outlineLevel="1" x14ac:dyDescent="0.2">
      <c r="A56" s="222"/>
      <c r="B56" s="223"/>
      <c r="C56" s="250" t="s">
        <v>706</v>
      </c>
      <c r="D56" s="245"/>
      <c r="E56" s="245"/>
      <c r="F56" s="245"/>
      <c r="G56" s="245"/>
      <c r="H56" s="224"/>
      <c r="I56" s="224"/>
      <c r="J56" s="224"/>
      <c r="K56" s="224"/>
      <c r="L56" s="224"/>
      <c r="M56" s="224"/>
      <c r="N56" s="224"/>
      <c r="O56" s="224"/>
      <c r="P56" s="224"/>
      <c r="Q56" s="224"/>
      <c r="R56" s="224"/>
      <c r="S56" s="224"/>
      <c r="T56" s="224"/>
      <c r="U56" s="224"/>
      <c r="V56" s="224"/>
      <c r="W56" s="224"/>
      <c r="X56" s="224"/>
      <c r="Y56" s="215"/>
      <c r="Z56" s="215"/>
      <c r="AA56" s="215"/>
      <c r="AB56" s="215"/>
      <c r="AC56" s="215"/>
      <c r="AD56" s="215"/>
      <c r="AE56" s="215"/>
      <c r="AF56" s="215"/>
      <c r="AG56" s="215" t="s">
        <v>172</v>
      </c>
      <c r="AH56" s="215"/>
      <c r="AI56" s="215"/>
      <c r="AJ56" s="215"/>
      <c r="AK56" s="215"/>
      <c r="AL56" s="215"/>
      <c r="AM56" s="215"/>
      <c r="AN56" s="215"/>
      <c r="AO56" s="215"/>
      <c r="AP56" s="215"/>
      <c r="AQ56" s="215"/>
      <c r="AR56" s="215"/>
      <c r="AS56" s="215"/>
      <c r="AT56" s="215"/>
      <c r="AU56" s="215"/>
      <c r="AV56" s="215"/>
      <c r="AW56" s="215"/>
      <c r="AX56" s="215"/>
      <c r="AY56" s="215"/>
      <c r="AZ56" s="215"/>
      <c r="BA56" s="215"/>
      <c r="BB56" s="215"/>
      <c r="BC56" s="215"/>
      <c r="BD56" s="215"/>
      <c r="BE56" s="215"/>
      <c r="BF56" s="215"/>
      <c r="BG56" s="215"/>
      <c r="BH56" s="215"/>
    </row>
    <row r="57" spans="1:60" outlineLevel="1" x14ac:dyDescent="0.2">
      <c r="A57" s="222"/>
      <c r="B57" s="223"/>
      <c r="C57" s="253" t="s">
        <v>707</v>
      </c>
      <c r="D57" s="228"/>
      <c r="E57" s="229">
        <v>34</v>
      </c>
      <c r="F57" s="224"/>
      <c r="G57" s="224"/>
      <c r="H57" s="224"/>
      <c r="I57" s="224"/>
      <c r="J57" s="224"/>
      <c r="K57" s="224"/>
      <c r="L57" s="224"/>
      <c r="M57" s="224"/>
      <c r="N57" s="224"/>
      <c r="O57" s="224"/>
      <c r="P57" s="224"/>
      <c r="Q57" s="224"/>
      <c r="R57" s="224"/>
      <c r="S57" s="224"/>
      <c r="T57" s="224"/>
      <c r="U57" s="224"/>
      <c r="V57" s="224"/>
      <c r="W57" s="224"/>
      <c r="X57" s="224"/>
      <c r="Y57" s="215"/>
      <c r="Z57" s="215"/>
      <c r="AA57" s="215"/>
      <c r="AB57" s="215"/>
      <c r="AC57" s="215"/>
      <c r="AD57" s="215"/>
      <c r="AE57" s="215"/>
      <c r="AF57" s="215"/>
      <c r="AG57" s="215" t="s">
        <v>176</v>
      </c>
      <c r="AH57" s="215">
        <v>0</v>
      </c>
      <c r="AI57" s="215"/>
      <c r="AJ57" s="215"/>
      <c r="AK57" s="215"/>
      <c r="AL57" s="215"/>
      <c r="AM57" s="215"/>
      <c r="AN57" s="215"/>
      <c r="AO57" s="215"/>
      <c r="AP57" s="215"/>
      <c r="AQ57" s="215"/>
      <c r="AR57" s="215"/>
      <c r="AS57" s="215"/>
      <c r="AT57" s="215"/>
      <c r="AU57" s="215"/>
      <c r="AV57" s="215"/>
      <c r="AW57" s="215"/>
      <c r="AX57" s="215"/>
      <c r="AY57" s="215"/>
      <c r="AZ57" s="215"/>
      <c r="BA57" s="215"/>
      <c r="BB57" s="215"/>
      <c r="BC57" s="215"/>
      <c r="BD57" s="215"/>
      <c r="BE57" s="215"/>
      <c r="BF57" s="215"/>
      <c r="BG57" s="215"/>
      <c r="BH57" s="215"/>
    </row>
    <row r="58" spans="1:60" outlineLevel="1" x14ac:dyDescent="0.2">
      <c r="A58" s="237">
        <v>22</v>
      </c>
      <c r="B58" s="238" t="s">
        <v>708</v>
      </c>
      <c r="C58" s="249" t="s">
        <v>709</v>
      </c>
      <c r="D58" s="239" t="s">
        <v>326</v>
      </c>
      <c r="E58" s="240">
        <v>51.2</v>
      </c>
      <c r="F58" s="241"/>
      <c r="G58" s="242">
        <f>ROUND(E58*F58,2)</f>
        <v>0</v>
      </c>
      <c r="H58" s="241"/>
      <c r="I58" s="242">
        <f>ROUND(E58*H58,2)</f>
        <v>0</v>
      </c>
      <c r="J58" s="241"/>
      <c r="K58" s="242">
        <f>ROUND(E58*J58,2)</f>
        <v>0</v>
      </c>
      <c r="L58" s="242">
        <v>21</v>
      </c>
      <c r="M58" s="242">
        <f>G58*(1+L58/100)</f>
        <v>0</v>
      </c>
      <c r="N58" s="242">
        <v>6.0000000000000002E-5</v>
      </c>
      <c r="O58" s="242">
        <f>ROUND(E58*N58,2)</f>
        <v>0</v>
      </c>
      <c r="P58" s="242">
        <v>0</v>
      </c>
      <c r="Q58" s="242">
        <f>ROUND(E58*P58,2)</f>
        <v>0</v>
      </c>
      <c r="R58" s="242"/>
      <c r="S58" s="242" t="s">
        <v>167</v>
      </c>
      <c r="T58" s="243" t="s">
        <v>168</v>
      </c>
      <c r="U58" s="224">
        <v>0.129</v>
      </c>
      <c r="V58" s="224">
        <f>ROUND(E58*U58,2)</f>
        <v>6.6</v>
      </c>
      <c r="W58" s="224"/>
      <c r="X58" s="224" t="s">
        <v>190</v>
      </c>
      <c r="Y58" s="215"/>
      <c r="Z58" s="215"/>
      <c r="AA58" s="215"/>
      <c r="AB58" s="215"/>
      <c r="AC58" s="215"/>
      <c r="AD58" s="215"/>
      <c r="AE58" s="215"/>
      <c r="AF58" s="215"/>
      <c r="AG58" s="215" t="s">
        <v>449</v>
      </c>
      <c r="AH58" s="215"/>
      <c r="AI58" s="215"/>
      <c r="AJ58" s="215"/>
      <c r="AK58" s="215"/>
      <c r="AL58" s="215"/>
      <c r="AM58" s="215"/>
      <c r="AN58" s="215"/>
      <c r="AO58" s="215"/>
      <c r="AP58" s="215"/>
      <c r="AQ58" s="215"/>
      <c r="AR58" s="215"/>
      <c r="AS58" s="215"/>
      <c r="AT58" s="215"/>
      <c r="AU58" s="215"/>
      <c r="AV58" s="215"/>
      <c r="AW58" s="215"/>
      <c r="AX58" s="215"/>
      <c r="AY58" s="215"/>
      <c r="AZ58" s="215"/>
      <c r="BA58" s="215"/>
      <c r="BB58" s="215"/>
      <c r="BC58" s="215"/>
      <c r="BD58" s="215"/>
      <c r="BE58" s="215"/>
      <c r="BF58" s="215"/>
      <c r="BG58" s="215"/>
      <c r="BH58" s="215"/>
    </row>
    <row r="59" spans="1:60" outlineLevel="1" x14ac:dyDescent="0.2">
      <c r="A59" s="222"/>
      <c r="B59" s="223"/>
      <c r="C59" s="250" t="s">
        <v>706</v>
      </c>
      <c r="D59" s="245"/>
      <c r="E59" s="245"/>
      <c r="F59" s="245"/>
      <c r="G59" s="245"/>
      <c r="H59" s="224"/>
      <c r="I59" s="224"/>
      <c r="J59" s="224"/>
      <c r="K59" s="224"/>
      <c r="L59" s="224"/>
      <c r="M59" s="224"/>
      <c r="N59" s="224"/>
      <c r="O59" s="224"/>
      <c r="P59" s="224"/>
      <c r="Q59" s="224"/>
      <c r="R59" s="224"/>
      <c r="S59" s="224"/>
      <c r="T59" s="224"/>
      <c r="U59" s="224"/>
      <c r="V59" s="224"/>
      <c r="W59" s="224"/>
      <c r="X59" s="224"/>
      <c r="Y59" s="215"/>
      <c r="Z59" s="215"/>
      <c r="AA59" s="215"/>
      <c r="AB59" s="215"/>
      <c r="AC59" s="215"/>
      <c r="AD59" s="215"/>
      <c r="AE59" s="215"/>
      <c r="AF59" s="215"/>
      <c r="AG59" s="215" t="s">
        <v>172</v>
      </c>
      <c r="AH59" s="215"/>
      <c r="AI59" s="215"/>
      <c r="AJ59" s="215"/>
      <c r="AK59" s="215"/>
      <c r="AL59" s="215"/>
      <c r="AM59" s="215"/>
      <c r="AN59" s="215"/>
      <c r="AO59" s="215"/>
      <c r="AP59" s="215"/>
      <c r="AQ59" s="215"/>
      <c r="AR59" s="215"/>
      <c r="AS59" s="215"/>
      <c r="AT59" s="215"/>
      <c r="AU59" s="215"/>
      <c r="AV59" s="215"/>
      <c r="AW59" s="215"/>
      <c r="AX59" s="215"/>
      <c r="AY59" s="215"/>
      <c r="AZ59" s="215"/>
      <c r="BA59" s="215"/>
      <c r="BB59" s="215"/>
      <c r="BC59" s="215"/>
      <c r="BD59" s="215"/>
      <c r="BE59" s="215"/>
      <c r="BF59" s="215"/>
      <c r="BG59" s="215"/>
      <c r="BH59" s="215"/>
    </row>
    <row r="60" spans="1:60" outlineLevel="1" x14ac:dyDescent="0.2">
      <c r="A60" s="222"/>
      <c r="B60" s="223"/>
      <c r="C60" s="253" t="s">
        <v>710</v>
      </c>
      <c r="D60" s="228"/>
      <c r="E60" s="229">
        <v>51.2</v>
      </c>
      <c r="F60" s="224"/>
      <c r="G60" s="224"/>
      <c r="H60" s="224"/>
      <c r="I60" s="224"/>
      <c r="J60" s="224"/>
      <c r="K60" s="224"/>
      <c r="L60" s="224"/>
      <c r="M60" s="224"/>
      <c r="N60" s="224"/>
      <c r="O60" s="224"/>
      <c r="P60" s="224"/>
      <c r="Q60" s="224"/>
      <c r="R60" s="224"/>
      <c r="S60" s="224"/>
      <c r="T60" s="224"/>
      <c r="U60" s="224"/>
      <c r="V60" s="224"/>
      <c r="W60" s="224"/>
      <c r="X60" s="224"/>
      <c r="Y60" s="215"/>
      <c r="Z60" s="215"/>
      <c r="AA60" s="215"/>
      <c r="AB60" s="215"/>
      <c r="AC60" s="215"/>
      <c r="AD60" s="215"/>
      <c r="AE60" s="215"/>
      <c r="AF60" s="215"/>
      <c r="AG60" s="215" t="s">
        <v>176</v>
      </c>
      <c r="AH60" s="215">
        <v>0</v>
      </c>
      <c r="AI60" s="215"/>
      <c r="AJ60" s="215"/>
      <c r="AK60" s="215"/>
      <c r="AL60" s="215"/>
      <c r="AM60" s="215"/>
      <c r="AN60" s="215"/>
      <c r="AO60" s="215"/>
      <c r="AP60" s="215"/>
      <c r="AQ60" s="215"/>
      <c r="AR60" s="215"/>
      <c r="AS60" s="215"/>
      <c r="AT60" s="215"/>
      <c r="AU60" s="215"/>
      <c r="AV60" s="215"/>
      <c r="AW60" s="215"/>
      <c r="AX60" s="215"/>
      <c r="AY60" s="215"/>
      <c r="AZ60" s="215"/>
      <c r="BA60" s="215"/>
      <c r="BB60" s="215"/>
      <c r="BC60" s="215"/>
      <c r="BD60" s="215"/>
      <c r="BE60" s="215"/>
      <c r="BF60" s="215"/>
      <c r="BG60" s="215"/>
      <c r="BH60" s="215"/>
    </row>
    <row r="61" spans="1:60" outlineLevel="1" x14ac:dyDescent="0.2">
      <c r="A61" s="237">
        <v>23</v>
      </c>
      <c r="B61" s="238" t="s">
        <v>711</v>
      </c>
      <c r="C61" s="249" t="s">
        <v>712</v>
      </c>
      <c r="D61" s="239" t="s">
        <v>326</v>
      </c>
      <c r="E61" s="240">
        <v>40</v>
      </c>
      <c r="F61" s="241"/>
      <c r="G61" s="242">
        <f>ROUND(E61*F61,2)</f>
        <v>0</v>
      </c>
      <c r="H61" s="241"/>
      <c r="I61" s="242">
        <f>ROUND(E61*H61,2)</f>
        <v>0</v>
      </c>
      <c r="J61" s="241"/>
      <c r="K61" s="242">
        <f>ROUND(E61*J61,2)</f>
        <v>0</v>
      </c>
      <c r="L61" s="242">
        <v>21</v>
      </c>
      <c r="M61" s="242">
        <f>G61*(1+L61/100)</f>
        <v>0</v>
      </c>
      <c r="N61" s="242">
        <v>6.0000000000000002E-5</v>
      </c>
      <c r="O61" s="242">
        <f>ROUND(E61*N61,2)</f>
        <v>0</v>
      </c>
      <c r="P61" s="242">
        <v>0</v>
      </c>
      <c r="Q61" s="242">
        <f>ROUND(E61*P61,2)</f>
        <v>0</v>
      </c>
      <c r="R61" s="242"/>
      <c r="S61" s="242" t="s">
        <v>167</v>
      </c>
      <c r="T61" s="243" t="s">
        <v>168</v>
      </c>
      <c r="U61" s="224">
        <v>0.14199999999999999</v>
      </c>
      <c r="V61" s="224">
        <f>ROUND(E61*U61,2)</f>
        <v>5.68</v>
      </c>
      <c r="W61" s="224"/>
      <c r="X61" s="224" t="s">
        <v>190</v>
      </c>
      <c r="Y61" s="215"/>
      <c r="Z61" s="215"/>
      <c r="AA61" s="215"/>
      <c r="AB61" s="215"/>
      <c r="AC61" s="215"/>
      <c r="AD61" s="215"/>
      <c r="AE61" s="215"/>
      <c r="AF61" s="215"/>
      <c r="AG61" s="215" t="s">
        <v>449</v>
      </c>
      <c r="AH61" s="215"/>
      <c r="AI61" s="215"/>
      <c r="AJ61" s="215"/>
      <c r="AK61" s="215"/>
      <c r="AL61" s="215"/>
      <c r="AM61" s="215"/>
      <c r="AN61" s="215"/>
      <c r="AO61" s="215"/>
      <c r="AP61" s="215"/>
      <c r="AQ61" s="215"/>
      <c r="AR61" s="215"/>
      <c r="AS61" s="215"/>
      <c r="AT61" s="215"/>
      <c r="AU61" s="215"/>
      <c r="AV61" s="215"/>
      <c r="AW61" s="215"/>
      <c r="AX61" s="215"/>
      <c r="AY61" s="215"/>
      <c r="AZ61" s="215"/>
      <c r="BA61" s="215"/>
      <c r="BB61" s="215"/>
      <c r="BC61" s="215"/>
      <c r="BD61" s="215"/>
      <c r="BE61" s="215"/>
      <c r="BF61" s="215"/>
      <c r="BG61" s="215"/>
      <c r="BH61" s="215"/>
    </row>
    <row r="62" spans="1:60" outlineLevel="1" x14ac:dyDescent="0.2">
      <c r="A62" s="222"/>
      <c r="B62" s="223"/>
      <c r="C62" s="250" t="s">
        <v>706</v>
      </c>
      <c r="D62" s="245"/>
      <c r="E62" s="245"/>
      <c r="F62" s="245"/>
      <c r="G62" s="245"/>
      <c r="H62" s="224"/>
      <c r="I62" s="224"/>
      <c r="J62" s="224"/>
      <c r="K62" s="224"/>
      <c r="L62" s="224"/>
      <c r="M62" s="224"/>
      <c r="N62" s="224"/>
      <c r="O62" s="224"/>
      <c r="P62" s="224"/>
      <c r="Q62" s="224"/>
      <c r="R62" s="224"/>
      <c r="S62" s="224"/>
      <c r="T62" s="224"/>
      <c r="U62" s="224"/>
      <c r="V62" s="224"/>
      <c r="W62" s="224"/>
      <c r="X62" s="224"/>
      <c r="Y62" s="215"/>
      <c r="Z62" s="215"/>
      <c r="AA62" s="215"/>
      <c r="AB62" s="215"/>
      <c r="AC62" s="215"/>
      <c r="AD62" s="215"/>
      <c r="AE62" s="215"/>
      <c r="AF62" s="215"/>
      <c r="AG62" s="215" t="s">
        <v>172</v>
      </c>
      <c r="AH62" s="215"/>
      <c r="AI62" s="215"/>
      <c r="AJ62" s="215"/>
      <c r="AK62" s="215"/>
      <c r="AL62" s="215"/>
      <c r="AM62" s="215"/>
      <c r="AN62" s="215"/>
      <c r="AO62" s="215"/>
      <c r="AP62" s="215"/>
      <c r="AQ62" s="215"/>
      <c r="AR62" s="215"/>
      <c r="AS62" s="215"/>
      <c r="AT62" s="215"/>
      <c r="AU62" s="215"/>
      <c r="AV62" s="215"/>
      <c r="AW62" s="215"/>
      <c r="AX62" s="215"/>
      <c r="AY62" s="215"/>
      <c r="AZ62" s="215"/>
      <c r="BA62" s="215"/>
      <c r="BB62" s="215"/>
      <c r="BC62" s="215"/>
      <c r="BD62" s="215"/>
      <c r="BE62" s="215"/>
      <c r="BF62" s="215"/>
      <c r="BG62" s="215"/>
      <c r="BH62" s="215"/>
    </row>
    <row r="63" spans="1:60" outlineLevel="1" x14ac:dyDescent="0.2">
      <c r="A63" s="222"/>
      <c r="B63" s="223"/>
      <c r="C63" s="253" t="s">
        <v>713</v>
      </c>
      <c r="D63" s="228"/>
      <c r="E63" s="229">
        <v>40</v>
      </c>
      <c r="F63" s="224"/>
      <c r="G63" s="224"/>
      <c r="H63" s="224"/>
      <c r="I63" s="224"/>
      <c r="J63" s="224"/>
      <c r="K63" s="224"/>
      <c r="L63" s="224"/>
      <c r="M63" s="224"/>
      <c r="N63" s="224"/>
      <c r="O63" s="224"/>
      <c r="P63" s="224"/>
      <c r="Q63" s="224"/>
      <c r="R63" s="224"/>
      <c r="S63" s="224"/>
      <c r="T63" s="224"/>
      <c r="U63" s="224"/>
      <c r="V63" s="224"/>
      <c r="W63" s="224"/>
      <c r="X63" s="224"/>
      <c r="Y63" s="215"/>
      <c r="Z63" s="215"/>
      <c r="AA63" s="215"/>
      <c r="AB63" s="215"/>
      <c r="AC63" s="215"/>
      <c r="AD63" s="215"/>
      <c r="AE63" s="215"/>
      <c r="AF63" s="215"/>
      <c r="AG63" s="215" t="s">
        <v>176</v>
      </c>
      <c r="AH63" s="215">
        <v>0</v>
      </c>
      <c r="AI63" s="215"/>
      <c r="AJ63" s="215"/>
      <c r="AK63" s="215"/>
      <c r="AL63" s="215"/>
      <c r="AM63" s="215"/>
      <c r="AN63" s="215"/>
      <c r="AO63" s="215"/>
      <c r="AP63" s="215"/>
      <c r="AQ63" s="215"/>
      <c r="AR63" s="215"/>
      <c r="AS63" s="215"/>
      <c r="AT63" s="215"/>
      <c r="AU63" s="215"/>
      <c r="AV63" s="215"/>
      <c r="AW63" s="215"/>
      <c r="AX63" s="215"/>
      <c r="AY63" s="215"/>
      <c r="AZ63" s="215"/>
      <c r="BA63" s="215"/>
      <c r="BB63" s="215"/>
      <c r="BC63" s="215"/>
      <c r="BD63" s="215"/>
      <c r="BE63" s="215"/>
      <c r="BF63" s="215"/>
      <c r="BG63" s="215"/>
      <c r="BH63" s="215"/>
    </row>
    <row r="64" spans="1:60" outlineLevel="1" x14ac:dyDescent="0.2">
      <c r="A64" s="237">
        <v>24</v>
      </c>
      <c r="B64" s="238" t="s">
        <v>483</v>
      </c>
      <c r="C64" s="249" t="s">
        <v>484</v>
      </c>
      <c r="D64" s="239" t="s">
        <v>0</v>
      </c>
      <c r="E64" s="240">
        <v>109.1584</v>
      </c>
      <c r="F64" s="241"/>
      <c r="G64" s="242">
        <f>ROUND(E64*F64,2)</f>
        <v>0</v>
      </c>
      <c r="H64" s="241"/>
      <c r="I64" s="242">
        <f>ROUND(E64*H64,2)</f>
        <v>0</v>
      </c>
      <c r="J64" s="241"/>
      <c r="K64" s="242">
        <f>ROUND(E64*J64,2)</f>
        <v>0</v>
      </c>
      <c r="L64" s="242">
        <v>21</v>
      </c>
      <c r="M64" s="242">
        <f>G64*(1+L64/100)</f>
        <v>0</v>
      </c>
      <c r="N64" s="242">
        <v>0</v>
      </c>
      <c r="O64" s="242">
        <f>ROUND(E64*N64,2)</f>
        <v>0</v>
      </c>
      <c r="P64" s="242">
        <v>0</v>
      </c>
      <c r="Q64" s="242">
        <f>ROUND(E64*P64,2)</f>
        <v>0</v>
      </c>
      <c r="R64" s="242"/>
      <c r="S64" s="242" t="s">
        <v>167</v>
      </c>
      <c r="T64" s="243" t="s">
        <v>168</v>
      </c>
      <c r="U64" s="224">
        <v>0</v>
      </c>
      <c r="V64" s="224">
        <f>ROUND(E64*U64,2)</f>
        <v>0</v>
      </c>
      <c r="W64" s="224"/>
      <c r="X64" s="224" t="s">
        <v>190</v>
      </c>
      <c r="Y64" s="215"/>
      <c r="Z64" s="215"/>
      <c r="AA64" s="215"/>
      <c r="AB64" s="215"/>
      <c r="AC64" s="215"/>
      <c r="AD64" s="215"/>
      <c r="AE64" s="215"/>
      <c r="AF64" s="215"/>
      <c r="AG64" s="215" t="s">
        <v>449</v>
      </c>
      <c r="AH64" s="215"/>
      <c r="AI64" s="215"/>
      <c r="AJ64" s="215"/>
      <c r="AK64" s="215"/>
      <c r="AL64" s="215"/>
      <c r="AM64" s="215"/>
      <c r="AN64" s="215"/>
      <c r="AO64" s="215"/>
      <c r="AP64" s="215"/>
      <c r="AQ64" s="215"/>
      <c r="AR64" s="215"/>
      <c r="AS64" s="215"/>
      <c r="AT64" s="215"/>
      <c r="AU64" s="215"/>
      <c r="AV64" s="215"/>
      <c r="AW64" s="215"/>
      <c r="AX64" s="215"/>
      <c r="AY64" s="215"/>
      <c r="AZ64" s="215"/>
      <c r="BA64" s="215"/>
      <c r="BB64" s="215"/>
      <c r="BC64" s="215"/>
      <c r="BD64" s="215"/>
      <c r="BE64" s="215"/>
      <c r="BF64" s="215"/>
      <c r="BG64" s="215"/>
      <c r="BH64" s="215"/>
    </row>
    <row r="65" spans="1:60" outlineLevel="1" x14ac:dyDescent="0.2">
      <c r="A65" s="222"/>
      <c r="B65" s="223"/>
      <c r="C65" s="250" t="s">
        <v>225</v>
      </c>
      <c r="D65" s="245"/>
      <c r="E65" s="245"/>
      <c r="F65" s="245"/>
      <c r="G65" s="245"/>
      <c r="H65" s="224"/>
      <c r="I65" s="224"/>
      <c r="J65" s="224"/>
      <c r="K65" s="224"/>
      <c r="L65" s="224"/>
      <c r="M65" s="224"/>
      <c r="N65" s="224"/>
      <c r="O65" s="224"/>
      <c r="P65" s="224"/>
      <c r="Q65" s="224"/>
      <c r="R65" s="224"/>
      <c r="S65" s="224"/>
      <c r="T65" s="224"/>
      <c r="U65" s="224"/>
      <c r="V65" s="224"/>
      <c r="W65" s="224"/>
      <c r="X65" s="224"/>
      <c r="Y65" s="215"/>
      <c r="Z65" s="215"/>
      <c r="AA65" s="215"/>
      <c r="AB65" s="215"/>
      <c r="AC65" s="215"/>
      <c r="AD65" s="215"/>
      <c r="AE65" s="215"/>
      <c r="AF65" s="215"/>
      <c r="AG65" s="215" t="s">
        <v>172</v>
      </c>
      <c r="AH65" s="215"/>
      <c r="AI65" s="215"/>
      <c r="AJ65" s="215"/>
      <c r="AK65" s="215"/>
      <c r="AL65" s="215"/>
      <c r="AM65" s="215"/>
      <c r="AN65" s="215"/>
      <c r="AO65" s="215"/>
      <c r="AP65" s="215"/>
      <c r="AQ65" s="215"/>
      <c r="AR65" s="215"/>
      <c r="AS65" s="215"/>
      <c r="AT65" s="215"/>
      <c r="AU65" s="215"/>
      <c r="AV65" s="215"/>
      <c r="AW65" s="215"/>
      <c r="AX65" s="215"/>
      <c r="AY65" s="215"/>
      <c r="AZ65" s="215"/>
      <c r="BA65" s="215"/>
      <c r="BB65" s="215"/>
      <c r="BC65" s="215"/>
      <c r="BD65" s="215"/>
      <c r="BE65" s="215"/>
      <c r="BF65" s="215"/>
      <c r="BG65" s="215"/>
      <c r="BH65" s="215"/>
    </row>
    <row r="66" spans="1:60" x14ac:dyDescent="0.2">
      <c r="A66" s="231" t="s">
        <v>162</v>
      </c>
      <c r="B66" s="232" t="s">
        <v>96</v>
      </c>
      <c r="C66" s="248" t="s">
        <v>97</v>
      </c>
      <c r="D66" s="233"/>
      <c r="E66" s="234"/>
      <c r="F66" s="235"/>
      <c r="G66" s="235">
        <f>SUMIF(AG67:AG122,"&lt;&gt;NOR",G67:G122)</f>
        <v>0</v>
      </c>
      <c r="H66" s="235"/>
      <c r="I66" s="235">
        <f>SUM(I67:I122)</f>
        <v>0</v>
      </c>
      <c r="J66" s="235"/>
      <c r="K66" s="235">
        <f>SUM(K67:K122)</f>
        <v>0</v>
      </c>
      <c r="L66" s="235"/>
      <c r="M66" s="235">
        <f>SUM(M67:M122)</f>
        <v>0</v>
      </c>
      <c r="N66" s="235"/>
      <c r="O66" s="235">
        <f>SUM(O67:O122)</f>
        <v>0.12000000000000001</v>
      </c>
      <c r="P66" s="235"/>
      <c r="Q66" s="235">
        <f>SUM(Q67:Q122)</f>
        <v>0</v>
      </c>
      <c r="R66" s="235"/>
      <c r="S66" s="235"/>
      <c r="T66" s="236"/>
      <c r="U66" s="230"/>
      <c r="V66" s="230">
        <f>SUM(V67:V122)</f>
        <v>61.2</v>
      </c>
      <c r="W66" s="230"/>
      <c r="X66" s="230"/>
      <c r="AG66" t="s">
        <v>163</v>
      </c>
    </row>
    <row r="67" spans="1:60" outlineLevel="1" x14ac:dyDescent="0.2">
      <c r="A67" s="237">
        <v>25</v>
      </c>
      <c r="B67" s="238" t="s">
        <v>714</v>
      </c>
      <c r="C67" s="249" t="s">
        <v>715</v>
      </c>
      <c r="D67" s="239" t="s">
        <v>246</v>
      </c>
      <c r="E67" s="240">
        <v>11</v>
      </c>
      <c r="F67" s="241"/>
      <c r="G67" s="242">
        <f>ROUND(E67*F67,2)</f>
        <v>0</v>
      </c>
      <c r="H67" s="241"/>
      <c r="I67" s="242">
        <f>ROUND(E67*H67,2)</f>
        <v>0</v>
      </c>
      <c r="J67" s="241"/>
      <c r="K67" s="242">
        <f>ROUND(E67*J67,2)</f>
        <v>0</v>
      </c>
      <c r="L67" s="242">
        <v>21</v>
      </c>
      <c r="M67" s="242">
        <f>G67*(1+L67/100)</f>
        <v>0</v>
      </c>
      <c r="N67" s="242">
        <v>2.9E-4</v>
      </c>
      <c r="O67" s="242">
        <f>ROUND(E67*N67,2)</f>
        <v>0</v>
      </c>
      <c r="P67" s="242">
        <v>0</v>
      </c>
      <c r="Q67" s="242">
        <f>ROUND(E67*P67,2)</f>
        <v>0</v>
      </c>
      <c r="R67" s="242"/>
      <c r="S67" s="242" t="s">
        <v>167</v>
      </c>
      <c r="T67" s="243" t="s">
        <v>168</v>
      </c>
      <c r="U67" s="224">
        <v>0.221</v>
      </c>
      <c r="V67" s="224">
        <f>ROUND(E67*U67,2)</f>
        <v>2.4300000000000002</v>
      </c>
      <c r="W67" s="224"/>
      <c r="X67" s="224" t="s">
        <v>190</v>
      </c>
      <c r="Y67" s="215"/>
      <c r="Z67" s="215"/>
      <c r="AA67" s="215"/>
      <c r="AB67" s="215"/>
      <c r="AC67" s="215"/>
      <c r="AD67" s="215"/>
      <c r="AE67" s="215"/>
      <c r="AF67" s="215"/>
      <c r="AG67" s="215" t="s">
        <v>449</v>
      </c>
      <c r="AH67" s="215"/>
      <c r="AI67" s="215"/>
      <c r="AJ67" s="215"/>
      <c r="AK67" s="215"/>
      <c r="AL67" s="215"/>
      <c r="AM67" s="215"/>
      <c r="AN67" s="215"/>
      <c r="AO67" s="215"/>
      <c r="AP67" s="215"/>
      <c r="AQ67" s="215"/>
      <c r="AR67" s="215"/>
      <c r="AS67" s="215"/>
      <c r="AT67" s="215"/>
      <c r="AU67" s="215"/>
      <c r="AV67" s="215"/>
      <c r="AW67" s="215"/>
      <c r="AX67" s="215"/>
      <c r="AY67" s="215"/>
      <c r="AZ67" s="215"/>
      <c r="BA67" s="215"/>
      <c r="BB67" s="215"/>
      <c r="BC67" s="215"/>
      <c r="BD67" s="215"/>
      <c r="BE67" s="215"/>
      <c r="BF67" s="215"/>
      <c r="BG67" s="215"/>
      <c r="BH67" s="215"/>
    </row>
    <row r="68" spans="1:60" outlineLevel="1" x14ac:dyDescent="0.2">
      <c r="A68" s="222"/>
      <c r="B68" s="223"/>
      <c r="C68" s="250" t="s">
        <v>225</v>
      </c>
      <c r="D68" s="245"/>
      <c r="E68" s="245"/>
      <c r="F68" s="245"/>
      <c r="G68" s="245"/>
      <c r="H68" s="224"/>
      <c r="I68" s="224"/>
      <c r="J68" s="224"/>
      <c r="K68" s="224"/>
      <c r="L68" s="224"/>
      <c r="M68" s="224"/>
      <c r="N68" s="224"/>
      <c r="O68" s="224"/>
      <c r="P68" s="224"/>
      <c r="Q68" s="224"/>
      <c r="R68" s="224"/>
      <c r="S68" s="224"/>
      <c r="T68" s="224"/>
      <c r="U68" s="224"/>
      <c r="V68" s="224"/>
      <c r="W68" s="224"/>
      <c r="X68" s="224"/>
      <c r="Y68" s="215"/>
      <c r="Z68" s="215"/>
      <c r="AA68" s="215"/>
      <c r="AB68" s="215"/>
      <c r="AC68" s="215"/>
      <c r="AD68" s="215"/>
      <c r="AE68" s="215"/>
      <c r="AF68" s="215"/>
      <c r="AG68" s="215" t="s">
        <v>172</v>
      </c>
      <c r="AH68" s="215"/>
      <c r="AI68" s="215"/>
      <c r="AJ68" s="215"/>
      <c r="AK68" s="215"/>
      <c r="AL68" s="215"/>
      <c r="AM68" s="215"/>
      <c r="AN68" s="215"/>
      <c r="AO68" s="215"/>
      <c r="AP68" s="215"/>
      <c r="AQ68" s="215"/>
      <c r="AR68" s="215"/>
      <c r="AS68" s="215"/>
      <c r="AT68" s="215"/>
      <c r="AU68" s="215"/>
      <c r="AV68" s="215"/>
      <c r="AW68" s="215"/>
      <c r="AX68" s="215"/>
      <c r="AY68" s="215"/>
      <c r="AZ68" s="215"/>
      <c r="BA68" s="215"/>
      <c r="BB68" s="215"/>
      <c r="BC68" s="215"/>
      <c r="BD68" s="215"/>
      <c r="BE68" s="215"/>
      <c r="BF68" s="215"/>
      <c r="BG68" s="215"/>
      <c r="BH68" s="215"/>
    </row>
    <row r="69" spans="1:60" outlineLevel="1" x14ac:dyDescent="0.2">
      <c r="A69" s="222"/>
      <c r="B69" s="223"/>
      <c r="C69" s="253" t="s">
        <v>716</v>
      </c>
      <c r="D69" s="228"/>
      <c r="E69" s="229">
        <v>11</v>
      </c>
      <c r="F69" s="224"/>
      <c r="G69" s="224"/>
      <c r="H69" s="224"/>
      <c r="I69" s="224"/>
      <c r="J69" s="224"/>
      <c r="K69" s="224"/>
      <c r="L69" s="224"/>
      <c r="M69" s="224"/>
      <c r="N69" s="224"/>
      <c r="O69" s="224"/>
      <c r="P69" s="224"/>
      <c r="Q69" s="224"/>
      <c r="R69" s="224"/>
      <c r="S69" s="224"/>
      <c r="T69" s="224"/>
      <c r="U69" s="224"/>
      <c r="V69" s="224"/>
      <c r="W69" s="224"/>
      <c r="X69" s="224"/>
      <c r="Y69" s="215"/>
      <c r="Z69" s="215"/>
      <c r="AA69" s="215"/>
      <c r="AB69" s="215"/>
      <c r="AC69" s="215"/>
      <c r="AD69" s="215"/>
      <c r="AE69" s="215"/>
      <c r="AF69" s="215"/>
      <c r="AG69" s="215" t="s">
        <v>176</v>
      </c>
      <c r="AH69" s="215">
        <v>0</v>
      </c>
      <c r="AI69" s="215"/>
      <c r="AJ69" s="215"/>
      <c r="AK69" s="215"/>
      <c r="AL69" s="215"/>
      <c r="AM69" s="215"/>
      <c r="AN69" s="215"/>
      <c r="AO69" s="215"/>
      <c r="AP69" s="215"/>
      <c r="AQ69" s="215"/>
      <c r="AR69" s="215"/>
      <c r="AS69" s="215"/>
      <c r="AT69" s="215"/>
      <c r="AU69" s="215"/>
      <c r="AV69" s="215"/>
      <c r="AW69" s="215"/>
      <c r="AX69" s="215"/>
      <c r="AY69" s="215"/>
      <c r="AZ69" s="215"/>
      <c r="BA69" s="215"/>
      <c r="BB69" s="215"/>
      <c r="BC69" s="215"/>
      <c r="BD69" s="215"/>
      <c r="BE69" s="215"/>
      <c r="BF69" s="215"/>
      <c r="BG69" s="215"/>
      <c r="BH69" s="215"/>
    </row>
    <row r="70" spans="1:60" outlineLevel="1" x14ac:dyDescent="0.2">
      <c r="A70" s="237">
        <v>26</v>
      </c>
      <c r="B70" s="238" t="s">
        <v>717</v>
      </c>
      <c r="C70" s="249" t="s">
        <v>718</v>
      </c>
      <c r="D70" s="239" t="s">
        <v>326</v>
      </c>
      <c r="E70" s="240">
        <v>11.5</v>
      </c>
      <c r="F70" s="241"/>
      <c r="G70" s="242">
        <f>ROUND(E70*F70,2)</f>
        <v>0</v>
      </c>
      <c r="H70" s="241"/>
      <c r="I70" s="242">
        <f>ROUND(E70*H70,2)</f>
        <v>0</v>
      </c>
      <c r="J70" s="241"/>
      <c r="K70" s="242">
        <f>ROUND(E70*J70,2)</f>
        <v>0</v>
      </c>
      <c r="L70" s="242">
        <v>21</v>
      </c>
      <c r="M70" s="242">
        <f>G70*(1+L70/100)</f>
        <v>0</v>
      </c>
      <c r="N70" s="242">
        <v>4.6999999999999999E-4</v>
      </c>
      <c r="O70" s="242">
        <f>ROUND(E70*N70,2)</f>
        <v>0.01</v>
      </c>
      <c r="P70" s="242">
        <v>0</v>
      </c>
      <c r="Q70" s="242">
        <f>ROUND(E70*P70,2)</f>
        <v>0</v>
      </c>
      <c r="R70" s="242"/>
      <c r="S70" s="242" t="s">
        <v>167</v>
      </c>
      <c r="T70" s="243" t="s">
        <v>168</v>
      </c>
      <c r="U70" s="224">
        <v>0.35899999999999999</v>
      </c>
      <c r="V70" s="224">
        <f>ROUND(E70*U70,2)</f>
        <v>4.13</v>
      </c>
      <c r="W70" s="224"/>
      <c r="X70" s="224" t="s">
        <v>190</v>
      </c>
      <c r="Y70" s="215"/>
      <c r="Z70" s="215"/>
      <c r="AA70" s="215"/>
      <c r="AB70" s="215"/>
      <c r="AC70" s="215"/>
      <c r="AD70" s="215"/>
      <c r="AE70" s="215"/>
      <c r="AF70" s="215"/>
      <c r="AG70" s="215" t="s">
        <v>449</v>
      </c>
      <c r="AH70" s="215"/>
      <c r="AI70" s="215"/>
      <c r="AJ70" s="215"/>
      <c r="AK70" s="215"/>
      <c r="AL70" s="215"/>
      <c r="AM70" s="215"/>
      <c r="AN70" s="215"/>
      <c r="AO70" s="215"/>
      <c r="AP70" s="215"/>
      <c r="AQ70" s="215"/>
      <c r="AR70" s="215"/>
      <c r="AS70" s="215"/>
      <c r="AT70" s="215"/>
      <c r="AU70" s="215"/>
      <c r="AV70" s="215"/>
      <c r="AW70" s="215"/>
      <c r="AX70" s="215"/>
      <c r="AY70" s="215"/>
      <c r="AZ70" s="215"/>
      <c r="BA70" s="215"/>
      <c r="BB70" s="215"/>
      <c r="BC70" s="215"/>
      <c r="BD70" s="215"/>
      <c r="BE70" s="215"/>
      <c r="BF70" s="215"/>
      <c r="BG70" s="215"/>
      <c r="BH70" s="215"/>
    </row>
    <row r="71" spans="1:60" outlineLevel="1" x14ac:dyDescent="0.2">
      <c r="A71" s="222"/>
      <c r="B71" s="223"/>
      <c r="C71" s="250" t="s">
        <v>225</v>
      </c>
      <c r="D71" s="245"/>
      <c r="E71" s="245"/>
      <c r="F71" s="245"/>
      <c r="G71" s="245"/>
      <c r="H71" s="224"/>
      <c r="I71" s="224"/>
      <c r="J71" s="224"/>
      <c r="K71" s="224"/>
      <c r="L71" s="224"/>
      <c r="M71" s="224"/>
      <c r="N71" s="224"/>
      <c r="O71" s="224"/>
      <c r="P71" s="224"/>
      <c r="Q71" s="224"/>
      <c r="R71" s="224"/>
      <c r="S71" s="224"/>
      <c r="T71" s="224"/>
      <c r="U71" s="224"/>
      <c r="V71" s="224"/>
      <c r="W71" s="224"/>
      <c r="X71" s="224"/>
      <c r="Y71" s="215"/>
      <c r="Z71" s="215"/>
      <c r="AA71" s="215"/>
      <c r="AB71" s="215"/>
      <c r="AC71" s="215"/>
      <c r="AD71" s="215"/>
      <c r="AE71" s="215"/>
      <c r="AF71" s="215"/>
      <c r="AG71" s="215" t="s">
        <v>172</v>
      </c>
      <c r="AH71" s="215"/>
      <c r="AI71" s="215"/>
      <c r="AJ71" s="215"/>
      <c r="AK71" s="215"/>
      <c r="AL71" s="215"/>
      <c r="AM71" s="215"/>
      <c r="AN71" s="215"/>
      <c r="AO71" s="215"/>
      <c r="AP71" s="215"/>
      <c r="AQ71" s="215"/>
      <c r="AR71" s="215"/>
      <c r="AS71" s="215"/>
      <c r="AT71" s="215"/>
      <c r="AU71" s="215"/>
      <c r="AV71" s="215"/>
      <c r="AW71" s="215"/>
      <c r="AX71" s="215"/>
      <c r="AY71" s="215"/>
      <c r="AZ71" s="215"/>
      <c r="BA71" s="215"/>
      <c r="BB71" s="215"/>
      <c r="BC71" s="215"/>
      <c r="BD71" s="215"/>
      <c r="BE71" s="215"/>
      <c r="BF71" s="215"/>
      <c r="BG71" s="215"/>
      <c r="BH71" s="215"/>
    </row>
    <row r="72" spans="1:60" outlineLevel="1" x14ac:dyDescent="0.2">
      <c r="A72" s="222"/>
      <c r="B72" s="223"/>
      <c r="C72" s="253" t="s">
        <v>719</v>
      </c>
      <c r="D72" s="228"/>
      <c r="E72" s="229">
        <v>11.5</v>
      </c>
      <c r="F72" s="224"/>
      <c r="G72" s="224"/>
      <c r="H72" s="224"/>
      <c r="I72" s="224"/>
      <c r="J72" s="224"/>
      <c r="K72" s="224"/>
      <c r="L72" s="224"/>
      <c r="M72" s="224"/>
      <c r="N72" s="224"/>
      <c r="O72" s="224"/>
      <c r="P72" s="224"/>
      <c r="Q72" s="224"/>
      <c r="R72" s="224"/>
      <c r="S72" s="224"/>
      <c r="T72" s="224"/>
      <c r="U72" s="224"/>
      <c r="V72" s="224"/>
      <c r="W72" s="224"/>
      <c r="X72" s="224"/>
      <c r="Y72" s="215"/>
      <c r="Z72" s="215"/>
      <c r="AA72" s="215"/>
      <c r="AB72" s="215"/>
      <c r="AC72" s="215"/>
      <c r="AD72" s="215"/>
      <c r="AE72" s="215"/>
      <c r="AF72" s="215"/>
      <c r="AG72" s="215" t="s">
        <v>176</v>
      </c>
      <c r="AH72" s="215">
        <v>0</v>
      </c>
      <c r="AI72" s="215"/>
      <c r="AJ72" s="215"/>
      <c r="AK72" s="215"/>
      <c r="AL72" s="215"/>
      <c r="AM72" s="215"/>
      <c r="AN72" s="215"/>
      <c r="AO72" s="215"/>
      <c r="AP72" s="215"/>
      <c r="AQ72" s="215"/>
      <c r="AR72" s="215"/>
      <c r="AS72" s="215"/>
      <c r="AT72" s="215"/>
      <c r="AU72" s="215"/>
      <c r="AV72" s="215"/>
      <c r="AW72" s="215"/>
      <c r="AX72" s="215"/>
      <c r="AY72" s="215"/>
      <c r="AZ72" s="215"/>
      <c r="BA72" s="215"/>
      <c r="BB72" s="215"/>
      <c r="BC72" s="215"/>
      <c r="BD72" s="215"/>
      <c r="BE72" s="215"/>
      <c r="BF72" s="215"/>
      <c r="BG72" s="215"/>
      <c r="BH72" s="215"/>
    </row>
    <row r="73" spans="1:60" outlineLevel="1" x14ac:dyDescent="0.2">
      <c r="A73" s="237">
        <v>27</v>
      </c>
      <c r="B73" s="238" t="s">
        <v>720</v>
      </c>
      <c r="C73" s="249" t="s">
        <v>721</v>
      </c>
      <c r="D73" s="239" t="s">
        <v>326</v>
      </c>
      <c r="E73" s="240">
        <v>5.4</v>
      </c>
      <c r="F73" s="241"/>
      <c r="G73" s="242">
        <f>ROUND(E73*F73,2)</f>
        <v>0</v>
      </c>
      <c r="H73" s="241"/>
      <c r="I73" s="242">
        <f>ROUND(E73*H73,2)</f>
        <v>0</v>
      </c>
      <c r="J73" s="241"/>
      <c r="K73" s="242">
        <f>ROUND(E73*J73,2)</f>
        <v>0</v>
      </c>
      <c r="L73" s="242">
        <v>21</v>
      </c>
      <c r="M73" s="242">
        <f>G73*(1+L73/100)</f>
        <v>0</v>
      </c>
      <c r="N73" s="242">
        <v>6.9999999999999999E-4</v>
      </c>
      <c r="O73" s="242">
        <f>ROUND(E73*N73,2)</f>
        <v>0</v>
      </c>
      <c r="P73" s="242">
        <v>0</v>
      </c>
      <c r="Q73" s="242">
        <f>ROUND(E73*P73,2)</f>
        <v>0</v>
      </c>
      <c r="R73" s="242"/>
      <c r="S73" s="242" t="s">
        <v>167</v>
      </c>
      <c r="T73" s="243" t="s">
        <v>168</v>
      </c>
      <c r="U73" s="224">
        <v>0.45200000000000001</v>
      </c>
      <c r="V73" s="224">
        <f>ROUND(E73*U73,2)</f>
        <v>2.44</v>
      </c>
      <c r="W73" s="224"/>
      <c r="X73" s="224" t="s">
        <v>190</v>
      </c>
      <c r="Y73" s="215"/>
      <c r="Z73" s="215"/>
      <c r="AA73" s="215"/>
      <c r="AB73" s="215"/>
      <c r="AC73" s="215"/>
      <c r="AD73" s="215"/>
      <c r="AE73" s="215"/>
      <c r="AF73" s="215"/>
      <c r="AG73" s="215" t="s">
        <v>449</v>
      </c>
      <c r="AH73" s="215"/>
      <c r="AI73" s="215"/>
      <c r="AJ73" s="215"/>
      <c r="AK73" s="215"/>
      <c r="AL73" s="215"/>
      <c r="AM73" s="215"/>
      <c r="AN73" s="215"/>
      <c r="AO73" s="215"/>
      <c r="AP73" s="215"/>
      <c r="AQ73" s="215"/>
      <c r="AR73" s="215"/>
      <c r="AS73" s="215"/>
      <c r="AT73" s="215"/>
      <c r="AU73" s="215"/>
      <c r="AV73" s="215"/>
      <c r="AW73" s="215"/>
      <c r="AX73" s="215"/>
      <c r="AY73" s="215"/>
      <c r="AZ73" s="215"/>
      <c r="BA73" s="215"/>
      <c r="BB73" s="215"/>
      <c r="BC73" s="215"/>
      <c r="BD73" s="215"/>
      <c r="BE73" s="215"/>
      <c r="BF73" s="215"/>
      <c r="BG73" s="215"/>
      <c r="BH73" s="215"/>
    </row>
    <row r="74" spans="1:60" outlineLevel="1" x14ac:dyDescent="0.2">
      <c r="A74" s="222"/>
      <c r="B74" s="223"/>
      <c r="C74" s="250" t="s">
        <v>225</v>
      </c>
      <c r="D74" s="245"/>
      <c r="E74" s="245"/>
      <c r="F74" s="245"/>
      <c r="G74" s="245"/>
      <c r="H74" s="224"/>
      <c r="I74" s="224"/>
      <c r="J74" s="224"/>
      <c r="K74" s="224"/>
      <c r="L74" s="224"/>
      <c r="M74" s="224"/>
      <c r="N74" s="224"/>
      <c r="O74" s="224"/>
      <c r="P74" s="224"/>
      <c r="Q74" s="224"/>
      <c r="R74" s="224"/>
      <c r="S74" s="224"/>
      <c r="T74" s="224"/>
      <c r="U74" s="224"/>
      <c r="V74" s="224"/>
      <c r="W74" s="224"/>
      <c r="X74" s="224"/>
      <c r="Y74" s="215"/>
      <c r="Z74" s="215"/>
      <c r="AA74" s="215"/>
      <c r="AB74" s="215"/>
      <c r="AC74" s="215"/>
      <c r="AD74" s="215"/>
      <c r="AE74" s="215"/>
      <c r="AF74" s="215"/>
      <c r="AG74" s="215" t="s">
        <v>172</v>
      </c>
      <c r="AH74" s="215"/>
      <c r="AI74" s="215"/>
      <c r="AJ74" s="215"/>
      <c r="AK74" s="215"/>
      <c r="AL74" s="215"/>
      <c r="AM74" s="215"/>
      <c r="AN74" s="215"/>
      <c r="AO74" s="215"/>
      <c r="AP74" s="215"/>
      <c r="AQ74" s="215"/>
      <c r="AR74" s="215"/>
      <c r="AS74" s="215"/>
      <c r="AT74" s="215"/>
      <c r="AU74" s="215"/>
      <c r="AV74" s="215"/>
      <c r="AW74" s="215"/>
      <c r="AX74" s="215"/>
      <c r="AY74" s="215"/>
      <c r="AZ74" s="215"/>
      <c r="BA74" s="215"/>
      <c r="BB74" s="215"/>
      <c r="BC74" s="215"/>
      <c r="BD74" s="215"/>
      <c r="BE74" s="215"/>
      <c r="BF74" s="215"/>
      <c r="BG74" s="215"/>
      <c r="BH74" s="215"/>
    </row>
    <row r="75" spans="1:60" outlineLevel="1" x14ac:dyDescent="0.2">
      <c r="A75" s="222"/>
      <c r="B75" s="223"/>
      <c r="C75" s="253" t="s">
        <v>722</v>
      </c>
      <c r="D75" s="228"/>
      <c r="E75" s="229">
        <v>5.4</v>
      </c>
      <c r="F75" s="224"/>
      <c r="G75" s="224"/>
      <c r="H75" s="224"/>
      <c r="I75" s="224"/>
      <c r="J75" s="224"/>
      <c r="K75" s="224"/>
      <c r="L75" s="224"/>
      <c r="M75" s="224"/>
      <c r="N75" s="224"/>
      <c r="O75" s="224"/>
      <c r="P75" s="224"/>
      <c r="Q75" s="224"/>
      <c r="R75" s="224"/>
      <c r="S75" s="224"/>
      <c r="T75" s="224"/>
      <c r="U75" s="224"/>
      <c r="V75" s="224"/>
      <c r="W75" s="224"/>
      <c r="X75" s="224"/>
      <c r="Y75" s="215"/>
      <c r="Z75" s="215"/>
      <c r="AA75" s="215"/>
      <c r="AB75" s="215"/>
      <c r="AC75" s="215"/>
      <c r="AD75" s="215"/>
      <c r="AE75" s="215"/>
      <c r="AF75" s="215"/>
      <c r="AG75" s="215" t="s">
        <v>176</v>
      </c>
      <c r="AH75" s="215">
        <v>0</v>
      </c>
      <c r="AI75" s="215"/>
      <c r="AJ75" s="215"/>
      <c r="AK75" s="215"/>
      <c r="AL75" s="215"/>
      <c r="AM75" s="215"/>
      <c r="AN75" s="215"/>
      <c r="AO75" s="215"/>
      <c r="AP75" s="215"/>
      <c r="AQ75" s="215"/>
      <c r="AR75" s="215"/>
      <c r="AS75" s="215"/>
      <c r="AT75" s="215"/>
      <c r="AU75" s="215"/>
      <c r="AV75" s="215"/>
      <c r="AW75" s="215"/>
      <c r="AX75" s="215"/>
      <c r="AY75" s="215"/>
      <c r="AZ75" s="215"/>
      <c r="BA75" s="215"/>
      <c r="BB75" s="215"/>
      <c r="BC75" s="215"/>
      <c r="BD75" s="215"/>
      <c r="BE75" s="215"/>
      <c r="BF75" s="215"/>
      <c r="BG75" s="215"/>
      <c r="BH75" s="215"/>
    </row>
    <row r="76" spans="1:60" outlineLevel="1" x14ac:dyDescent="0.2">
      <c r="A76" s="237">
        <v>28</v>
      </c>
      <c r="B76" s="238" t="s">
        <v>723</v>
      </c>
      <c r="C76" s="249" t="s">
        <v>724</v>
      </c>
      <c r="D76" s="239" t="s">
        <v>326</v>
      </c>
      <c r="E76" s="240">
        <v>10</v>
      </c>
      <c r="F76" s="241"/>
      <c r="G76" s="242">
        <f>ROUND(E76*F76,2)</f>
        <v>0</v>
      </c>
      <c r="H76" s="241"/>
      <c r="I76" s="242">
        <f>ROUND(E76*H76,2)</f>
        <v>0</v>
      </c>
      <c r="J76" s="241"/>
      <c r="K76" s="242">
        <f>ROUND(E76*J76,2)</f>
        <v>0</v>
      </c>
      <c r="L76" s="242">
        <v>21</v>
      </c>
      <c r="M76" s="242">
        <f>G76*(1+L76/100)</f>
        <v>0</v>
      </c>
      <c r="N76" s="242">
        <v>1.5200000000000001E-3</v>
      </c>
      <c r="O76" s="242">
        <f>ROUND(E76*N76,2)</f>
        <v>0.02</v>
      </c>
      <c r="P76" s="242">
        <v>0</v>
      </c>
      <c r="Q76" s="242">
        <f>ROUND(E76*P76,2)</f>
        <v>0</v>
      </c>
      <c r="R76" s="242"/>
      <c r="S76" s="242" t="s">
        <v>167</v>
      </c>
      <c r="T76" s="243" t="s">
        <v>168</v>
      </c>
      <c r="U76" s="224">
        <v>1.173</v>
      </c>
      <c r="V76" s="224">
        <f>ROUND(E76*U76,2)</f>
        <v>11.73</v>
      </c>
      <c r="W76" s="224"/>
      <c r="X76" s="224" t="s">
        <v>190</v>
      </c>
      <c r="Y76" s="215"/>
      <c r="Z76" s="215"/>
      <c r="AA76" s="215"/>
      <c r="AB76" s="215"/>
      <c r="AC76" s="215"/>
      <c r="AD76" s="215"/>
      <c r="AE76" s="215"/>
      <c r="AF76" s="215"/>
      <c r="AG76" s="215" t="s">
        <v>449</v>
      </c>
      <c r="AH76" s="215"/>
      <c r="AI76" s="215"/>
      <c r="AJ76" s="215"/>
      <c r="AK76" s="215"/>
      <c r="AL76" s="215"/>
      <c r="AM76" s="215"/>
      <c r="AN76" s="215"/>
      <c r="AO76" s="215"/>
      <c r="AP76" s="215"/>
      <c r="AQ76" s="215"/>
      <c r="AR76" s="215"/>
      <c r="AS76" s="215"/>
      <c r="AT76" s="215"/>
      <c r="AU76" s="215"/>
      <c r="AV76" s="215"/>
      <c r="AW76" s="215"/>
      <c r="AX76" s="215"/>
      <c r="AY76" s="215"/>
      <c r="AZ76" s="215"/>
      <c r="BA76" s="215"/>
      <c r="BB76" s="215"/>
      <c r="BC76" s="215"/>
      <c r="BD76" s="215"/>
      <c r="BE76" s="215"/>
      <c r="BF76" s="215"/>
      <c r="BG76" s="215"/>
      <c r="BH76" s="215"/>
    </row>
    <row r="77" spans="1:60" outlineLevel="1" x14ac:dyDescent="0.2">
      <c r="A77" s="222"/>
      <c r="B77" s="223"/>
      <c r="C77" s="250" t="s">
        <v>225</v>
      </c>
      <c r="D77" s="245"/>
      <c r="E77" s="245"/>
      <c r="F77" s="245"/>
      <c r="G77" s="245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15"/>
      <c r="Z77" s="215"/>
      <c r="AA77" s="215"/>
      <c r="AB77" s="215"/>
      <c r="AC77" s="215"/>
      <c r="AD77" s="215"/>
      <c r="AE77" s="215"/>
      <c r="AF77" s="215"/>
      <c r="AG77" s="215" t="s">
        <v>172</v>
      </c>
      <c r="AH77" s="215"/>
      <c r="AI77" s="215"/>
      <c r="AJ77" s="215"/>
      <c r="AK77" s="215"/>
      <c r="AL77" s="215"/>
      <c r="AM77" s="215"/>
      <c r="AN77" s="215"/>
      <c r="AO77" s="215"/>
      <c r="AP77" s="215"/>
      <c r="AQ77" s="215"/>
      <c r="AR77" s="215"/>
      <c r="AS77" s="215"/>
      <c r="AT77" s="215"/>
      <c r="AU77" s="215"/>
      <c r="AV77" s="215"/>
      <c r="AW77" s="215"/>
      <c r="AX77" s="215"/>
      <c r="AY77" s="215"/>
      <c r="AZ77" s="215"/>
      <c r="BA77" s="215"/>
      <c r="BB77" s="215"/>
      <c r="BC77" s="215"/>
      <c r="BD77" s="215"/>
      <c r="BE77" s="215"/>
      <c r="BF77" s="215"/>
      <c r="BG77" s="215"/>
      <c r="BH77" s="215"/>
    </row>
    <row r="78" spans="1:60" outlineLevel="1" x14ac:dyDescent="0.2">
      <c r="A78" s="222"/>
      <c r="B78" s="223"/>
      <c r="C78" s="253" t="s">
        <v>725</v>
      </c>
      <c r="D78" s="228"/>
      <c r="E78" s="229">
        <v>10</v>
      </c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15"/>
      <c r="Z78" s="215"/>
      <c r="AA78" s="215"/>
      <c r="AB78" s="215"/>
      <c r="AC78" s="215"/>
      <c r="AD78" s="215"/>
      <c r="AE78" s="215"/>
      <c r="AF78" s="215"/>
      <c r="AG78" s="215" t="s">
        <v>176</v>
      </c>
      <c r="AH78" s="215">
        <v>0</v>
      </c>
      <c r="AI78" s="215"/>
      <c r="AJ78" s="215"/>
      <c r="AK78" s="215"/>
      <c r="AL78" s="215"/>
      <c r="AM78" s="215"/>
      <c r="AN78" s="215"/>
      <c r="AO78" s="215"/>
      <c r="AP78" s="215"/>
      <c r="AQ78" s="215"/>
      <c r="AR78" s="215"/>
      <c r="AS78" s="215"/>
      <c r="AT78" s="215"/>
      <c r="AU78" s="215"/>
      <c r="AV78" s="215"/>
      <c r="AW78" s="215"/>
      <c r="AX78" s="215"/>
      <c r="AY78" s="215"/>
      <c r="AZ78" s="215"/>
      <c r="BA78" s="215"/>
      <c r="BB78" s="215"/>
      <c r="BC78" s="215"/>
      <c r="BD78" s="215"/>
      <c r="BE78" s="215"/>
      <c r="BF78" s="215"/>
      <c r="BG78" s="215"/>
      <c r="BH78" s="215"/>
    </row>
    <row r="79" spans="1:60" outlineLevel="1" x14ac:dyDescent="0.2">
      <c r="A79" s="237">
        <v>29</v>
      </c>
      <c r="B79" s="238" t="s">
        <v>726</v>
      </c>
      <c r="C79" s="249" t="s">
        <v>727</v>
      </c>
      <c r="D79" s="239" t="s">
        <v>326</v>
      </c>
      <c r="E79" s="240">
        <v>9.1999999999999993</v>
      </c>
      <c r="F79" s="241"/>
      <c r="G79" s="242">
        <f>ROUND(E79*F79,2)</f>
        <v>0</v>
      </c>
      <c r="H79" s="241"/>
      <c r="I79" s="242">
        <f>ROUND(E79*H79,2)</f>
        <v>0</v>
      </c>
      <c r="J79" s="241"/>
      <c r="K79" s="242">
        <f>ROUND(E79*J79,2)</f>
        <v>0</v>
      </c>
      <c r="L79" s="242">
        <v>21</v>
      </c>
      <c r="M79" s="242">
        <f>G79*(1+L79/100)</f>
        <v>0</v>
      </c>
      <c r="N79" s="242">
        <v>5.2999999999999998E-4</v>
      </c>
      <c r="O79" s="242">
        <f>ROUND(E79*N79,2)</f>
        <v>0</v>
      </c>
      <c r="P79" s="242">
        <v>0</v>
      </c>
      <c r="Q79" s="242">
        <f>ROUND(E79*P79,2)</f>
        <v>0</v>
      </c>
      <c r="R79" s="242"/>
      <c r="S79" s="242" t="s">
        <v>167</v>
      </c>
      <c r="T79" s="243" t="s">
        <v>168</v>
      </c>
      <c r="U79" s="224">
        <v>0.26750000000000002</v>
      </c>
      <c r="V79" s="224">
        <f>ROUND(E79*U79,2)</f>
        <v>2.46</v>
      </c>
      <c r="W79" s="224"/>
      <c r="X79" s="224" t="s">
        <v>190</v>
      </c>
      <c r="Y79" s="215"/>
      <c r="Z79" s="215"/>
      <c r="AA79" s="215"/>
      <c r="AB79" s="215"/>
      <c r="AC79" s="215"/>
      <c r="AD79" s="215"/>
      <c r="AE79" s="215"/>
      <c r="AF79" s="215"/>
      <c r="AG79" s="215" t="s">
        <v>449</v>
      </c>
      <c r="AH79" s="215"/>
      <c r="AI79" s="215"/>
      <c r="AJ79" s="215"/>
      <c r="AK79" s="215"/>
      <c r="AL79" s="215"/>
      <c r="AM79" s="215"/>
      <c r="AN79" s="215"/>
      <c r="AO79" s="215"/>
      <c r="AP79" s="215"/>
      <c r="AQ79" s="215"/>
      <c r="AR79" s="215"/>
      <c r="AS79" s="215"/>
      <c r="AT79" s="215"/>
      <c r="AU79" s="215"/>
      <c r="AV79" s="215"/>
      <c r="AW79" s="215"/>
      <c r="AX79" s="215"/>
      <c r="AY79" s="215"/>
      <c r="AZ79" s="215"/>
      <c r="BA79" s="215"/>
      <c r="BB79" s="215"/>
      <c r="BC79" s="215"/>
      <c r="BD79" s="215"/>
      <c r="BE79" s="215"/>
      <c r="BF79" s="215"/>
      <c r="BG79" s="215"/>
      <c r="BH79" s="215"/>
    </row>
    <row r="80" spans="1:60" outlineLevel="1" x14ac:dyDescent="0.2">
      <c r="A80" s="222"/>
      <c r="B80" s="223"/>
      <c r="C80" s="250" t="s">
        <v>728</v>
      </c>
      <c r="D80" s="245"/>
      <c r="E80" s="245"/>
      <c r="F80" s="245"/>
      <c r="G80" s="245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15"/>
      <c r="Z80" s="215"/>
      <c r="AA80" s="215"/>
      <c r="AB80" s="215"/>
      <c r="AC80" s="215"/>
      <c r="AD80" s="215"/>
      <c r="AE80" s="215"/>
      <c r="AF80" s="215"/>
      <c r="AG80" s="215" t="s">
        <v>172</v>
      </c>
      <c r="AH80" s="215"/>
      <c r="AI80" s="215"/>
      <c r="AJ80" s="215"/>
      <c r="AK80" s="215"/>
      <c r="AL80" s="215"/>
      <c r="AM80" s="215"/>
      <c r="AN80" s="215"/>
      <c r="AO80" s="215"/>
      <c r="AP80" s="215"/>
      <c r="AQ80" s="215"/>
      <c r="AR80" s="215"/>
      <c r="AS80" s="215"/>
      <c r="AT80" s="215"/>
      <c r="AU80" s="215"/>
      <c r="AV80" s="215"/>
      <c r="AW80" s="215"/>
      <c r="AX80" s="215"/>
      <c r="AY80" s="215"/>
      <c r="AZ80" s="215"/>
      <c r="BA80" s="215"/>
      <c r="BB80" s="215"/>
      <c r="BC80" s="215"/>
      <c r="BD80" s="215"/>
      <c r="BE80" s="215"/>
      <c r="BF80" s="215"/>
      <c r="BG80" s="215"/>
      <c r="BH80" s="215"/>
    </row>
    <row r="81" spans="1:60" outlineLevel="1" x14ac:dyDescent="0.2">
      <c r="A81" s="222"/>
      <c r="B81" s="223"/>
      <c r="C81" s="252" t="s">
        <v>729</v>
      </c>
      <c r="D81" s="246"/>
      <c r="E81" s="246"/>
      <c r="F81" s="246"/>
      <c r="G81" s="246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15"/>
      <c r="Z81" s="215"/>
      <c r="AA81" s="215"/>
      <c r="AB81" s="215"/>
      <c r="AC81" s="215"/>
      <c r="AD81" s="215"/>
      <c r="AE81" s="215"/>
      <c r="AF81" s="215"/>
      <c r="AG81" s="215" t="s">
        <v>172</v>
      </c>
      <c r="AH81" s="215"/>
      <c r="AI81" s="215"/>
      <c r="AJ81" s="215"/>
      <c r="AK81" s="215"/>
      <c r="AL81" s="215"/>
      <c r="AM81" s="215"/>
      <c r="AN81" s="215"/>
      <c r="AO81" s="215"/>
      <c r="AP81" s="215"/>
      <c r="AQ81" s="215"/>
      <c r="AR81" s="215"/>
      <c r="AS81" s="215"/>
      <c r="AT81" s="215"/>
      <c r="AU81" s="215"/>
      <c r="AV81" s="215"/>
      <c r="AW81" s="215"/>
      <c r="AX81" s="215"/>
      <c r="AY81" s="215"/>
      <c r="AZ81" s="215"/>
      <c r="BA81" s="215"/>
      <c r="BB81" s="215"/>
      <c r="BC81" s="215"/>
      <c r="BD81" s="215"/>
      <c r="BE81" s="215"/>
      <c r="BF81" s="215"/>
      <c r="BG81" s="215"/>
      <c r="BH81" s="215"/>
    </row>
    <row r="82" spans="1:60" outlineLevel="1" x14ac:dyDescent="0.2">
      <c r="A82" s="222"/>
      <c r="B82" s="223"/>
      <c r="C82" s="253" t="s">
        <v>730</v>
      </c>
      <c r="D82" s="228"/>
      <c r="E82" s="229">
        <v>9.1999999999999993</v>
      </c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15"/>
      <c r="Z82" s="215"/>
      <c r="AA82" s="215"/>
      <c r="AB82" s="215"/>
      <c r="AC82" s="215"/>
      <c r="AD82" s="215"/>
      <c r="AE82" s="215"/>
      <c r="AF82" s="215"/>
      <c r="AG82" s="215" t="s">
        <v>176</v>
      </c>
      <c r="AH82" s="215">
        <v>0</v>
      </c>
      <c r="AI82" s="215"/>
      <c r="AJ82" s="215"/>
      <c r="AK82" s="215"/>
      <c r="AL82" s="215"/>
      <c r="AM82" s="215"/>
      <c r="AN82" s="215"/>
      <c r="AO82" s="215"/>
      <c r="AP82" s="215"/>
      <c r="AQ82" s="215"/>
      <c r="AR82" s="215"/>
      <c r="AS82" s="215"/>
      <c r="AT82" s="215"/>
      <c r="AU82" s="215"/>
      <c r="AV82" s="215"/>
      <c r="AW82" s="215"/>
      <c r="AX82" s="215"/>
      <c r="AY82" s="215"/>
      <c r="AZ82" s="215"/>
      <c r="BA82" s="215"/>
      <c r="BB82" s="215"/>
      <c r="BC82" s="215"/>
      <c r="BD82" s="215"/>
      <c r="BE82" s="215"/>
      <c r="BF82" s="215"/>
      <c r="BG82" s="215"/>
      <c r="BH82" s="215"/>
    </row>
    <row r="83" spans="1:60" outlineLevel="1" x14ac:dyDescent="0.2">
      <c r="A83" s="237">
        <v>30</v>
      </c>
      <c r="B83" s="238" t="s">
        <v>731</v>
      </c>
      <c r="C83" s="249" t="s">
        <v>732</v>
      </c>
      <c r="D83" s="239" t="s">
        <v>326</v>
      </c>
      <c r="E83" s="240">
        <v>6.1</v>
      </c>
      <c r="F83" s="241"/>
      <c r="G83" s="242">
        <f>ROUND(E83*F83,2)</f>
        <v>0</v>
      </c>
      <c r="H83" s="241"/>
      <c r="I83" s="242">
        <f>ROUND(E83*H83,2)</f>
        <v>0</v>
      </c>
      <c r="J83" s="241"/>
      <c r="K83" s="242">
        <f>ROUND(E83*J83,2)</f>
        <v>0</v>
      </c>
      <c r="L83" s="242">
        <v>21</v>
      </c>
      <c r="M83" s="242">
        <f>G83*(1+L83/100)</f>
        <v>0</v>
      </c>
      <c r="N83" s="242">
        <v>2.0999999999999999E-3</v>
      </c>
      <c r="O83" s="242">
        <f>ROUND(E83*N83,2)</f>
        <v>0.01</v>
      </c>
      <c r="P83" s="242">
        <v>0</v>
      </c>
      <c r="Q83" s="242">
        <f>ROUND(E83*P83,2)</f>
        <v>0</v>
      </c>
      <c r="R83" s="242"/>
      <c r="S83" s="242" t="s">
        <v>167</v>
      </c>
      <c r="T83" s="243" t="s">
        <v>168</v>
      </c>
      <c r="U83" s="224">
        <v>0.8</v>
      </c>
      <c r="V83" s="224">
        <f>ROUND(E83*U83,2)</f>
        <v>4.88</v>
      </c>
      <c r="W83" s="224"/>
      <c r="X83" s="224" t="s">
        <v>190</v>
      </c>
      <c r="Y83" s="215"/>
      <c r="Z83" s="215"/>
      <c r="AA83" s="215"/>
      <c r="AB83" s="215"/>
      <c r="AC83" s="215"/>
      <c r="AD83" s="215"/>
      <c r="AE83" s="215"/>
      <c r="AF83" s="215"/>
      <c r="AG83" s="215" t="s">
        <v>449</v>
      </c>
      <c r="AH83" s="215"/>
      <c r="AI83" s="215"/>
      <c r="AJ83" s="215"/>
      <c r="AK83" s="215"/>
      <c r="AL83" s="215"/>
      <c r="AM83" s="215"/>
      <c r="AN83" s="215"/>
      <c r="AO83" s="215"/>
      <c r="AP83" s="215"/>
      <c r="AQ83" s="215"/>
      <c r="AR83" s="215"/>
      <c r="AS83" s="215"/>
      <c r="AT83" s="215"/>
      <c r="AU83" s="215"/>
      <c r="AV83" s="215"/>
      <c r="AW83" s="215"/>
      <c r="AX83" s="215"/>
      <c r="AY83" s="215"/>
      <c r="AZ83" s="215"/>
      <c r="BA83" s="215"/>
      <c r="BB83" s="215"/>
      <c r="BC83" s="215"/>
      <c r="BD83" s="215"/>
      <c r="BE83" s="215"/>
      <c r="BF83" s="215"/>
      <c r="BG83" s="215"/>
      <c r="BH83" s="215"/>
    </row>
    <row r="84" spans="1:60" outlineLevel="1" x14ac:dyDescent="0.2">
      <c r="A84" s="222"/>
      <c r="B84" s="223"/>
      <c r="C84" s="250" t="s">
        <v>728</v>
      </c>
      <c r="D84" s="245"/>
      <c r="E84" s="245"/>
      <c r="F84" s="245"/>
      <c r="G84" s="245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15"/>
      <c r="Z84" s="215"/>
      <c r="AA84" s="215"/>
      <c r="AB84" s="215"/>
      <c r="AC84" s="215"/>
      <c r="AD84" s="215"/>
      <c r="AE84" s="215"/>
      <c r="AF84" s="215"/>
      <c r="AG84" s="215" t="s">
        <v>172</v>
      </c>
      <c r="AH84" s="215"/>
      <c r="AI84" s="215"/>
      <c r="AJ84" s="215"/>
      <c r="AK84" s="215"/>
      <c r="AL84" s="215"/>
      <c r="AM84" s="215"/>
      <c r="AN84" s="215"/>
      <c r="AO84" s="215"/>
      <c r="AP84" s="215"/>
      <c r="AQ84" s="215"/>
      <c r="AR84" s="215"/>
      <c r="AS84" s="215"/>
      <c r="AT84" s="215"/>
      <c r="AU84" s="215"/>
      <c r="AV84" s="215"/>
      <c r="AW84" s="215"/>
      <c r="AX84" s="215"/>
      <c r="AY84" s="215"/>
      <c r="AZ84" s="215"/>
      <c r="BA84" s="215"/>
      <c r="BB84" s="215"/>
      <c r="BC84" s="215"/>
      <c r="BD84" s="215"/>
      <c r="BE84" s="215"/>
      <c r="BF84" s="215"/>
      <c r="BG84" s="215"/>
      <c r="BH84" s="215"/>
    </row>
    <row r="85" spans="1:60" outlineLevel="1" x14ac:dyDescent="0.2">
      <c r="A85" s="222"/>
      <c r="B85" s="223"/>
      <c r="C85" s="252" t="s">
        <v>729</v>
      </c>
      <c r="D85" s="246"/>
      <c r="E85" s="246"/>
      <c r="F85" s="246"/>
      <c r="G85" s="246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15"/>
      <c r="Z85" s="215"/>
      <c r="AA85" s="215"/>
      <c r="AB85" s="215"/>
      <c r="AC85" s="215"/>
      <c r="AD85" s="215"/>
      <c r="AE85" s="215"/>
      <c r="AF85" s="215"/>
      <c r="AG85" s="215" t="s">
        <v>172</v>
      </c>
      <c r="AH85" s="215"/>
      <c r="AI85" s="215"/>
      <c r="AJ85" s="215"/>
      <c r="AK85" s="215"/>
      <c r="AL85" s="215"/>
      <c r="AM85" s="215"/>
      <c r="AN85" s="215"/>
      <c r="AO85" s="215"/>
      <c r="AP85" s="215"/>
      <c r="AQ85" s="215"/>
      <c r="AR85" s="215"/>
      <c r="AS85" s="215"/>
      <c r="AT85" s="215"/>
      <c r="AU85" s="215"/>
      <c r="AV85" s="215"/>
      <c r="AW85" s="215"/>
      <c r="AX85" s="215"/>
      <c r="AY85" s="215"/>
      <c r="AZ85" s="215"/>
      <c r="BA85" s="215"/>
      <c r="BB85" s="215"/>
      <c r="BC85" s="215"/>
      <c r="BD85" s="215"/>
      <c r="BE85" s="215"/>
      <c r="BF85" s="215"/>
      <c r="BG85" s="215"/>
      <c r="BH85" s="215"/>
    </row>
    <row r="86" spans="1:60" outlineLevel="1" x14ac:dyDescent="0.2">
      <c r="A86" s="222"/>
      <c r="B86" s="223"/>
      <c r="C86" s="253" t="s">
        <v>733</v>
      </c>
      <c r="D86" s="228"/>
      <c r="E86" s="229">
        <v>6.1</v>
      </c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15"/>
      <c r="Z86" s="215"/>
      <c r="AA86" s="215"/>
      <c r="AB86" s="215"/>
      <c r="AC86" s="215"/>
      <c r="AD86" s="215"/>
      <c r="AE86" s="215"/>
      <c r="AF86" s="215"/>
      <c r="AG86" s="215" t="s">
        <v>176</v>
      </c>
      <c r="AH86" s="215">
        <v>0</v>
      </c>
      <c r="AI86" s="215"/>
      <c r="AJ86" s="215"/>
      <c r="AK86" s="215"/>
      <c r="AL86" s="215"/>
      <c r="AM86" s="215"/>
      <c r="AN86" s="215"/>
      <c r="AO86" s="215"/>
      <c r="AP86" s="215"/>
      <c r="AQ86" s="215"/>
      <c r="AR86" s="215"/>
      <c r="AS86" s="215"/>
      <c r="AT86" s="215"/>
      <c r="AU86" s="215"/>
      <c r="AV86" s="215"/>
      <c r="AW86" s="215"/>
      <c r="AX86" s="215"/>
      <c r="AY86" s="215"/>
      <c r="AZ86" s="215"/>
      <c r="BA86" s="215"/>
      <c r="BB86" s="215"/>
      <c r="BC86" s="215"/>
      <c r="BD86" s="215"/>
      <c r="BE86" s="215"/>
      <c r="BF86" s="215"/>
      <c r="BG86" s="215"/>
      <c r="BH86" s="215"/>
    </row>
    <row r="87" spans="1:60" outlineLevel="1" x14ac:dyDescent="0.2">
      <c r="A87" s="237">
        <v>31</v>
      </c>
      <c r="B87" s="238" t="s">
        <v>734</v>
      </c>
      <c r="C87" s="249" t="s">
        <v>735</v>
      </c>
      <c r="D87" s="239" t="s">
        <v>326</v>
      </c>
      <c r="E87" s="240">
        <v>24.3</v>
      </c>
      <c r="F87" s="241"/>
      <c r="G87" s="242">
        <f>ROUND(E87*F87,2)</f>
        <v>0</v>
      </c>
      <c r="H87" s="241"/>
      <c r="I87" s="242">
        <f>ROUND(E87*H87,2)</f>
        <v>0</v>
      </c>
      <c r="J87" s="241"/>
      <c r="K87" s="242">
        <f>ROUND(E87*J87,2)</f>
        <v>0</v>
      </c>
      <c r="L87" s="242">
        <v>21</v>
      </c>
      <c r="M87" s="242">
        <f>G87*(1+L87/100)</f>
        <v>0</v>
      </c>
      <c r="N87" s="242">
        <v>2.5200000000000001E-3</v>
      </c>
      <c r="O87" s="242">
        <f>ROUND(E87*N87,2)</f>
        <v>0.06</v>
      </c>
      <c r="P87" s="242">
        <v>0</v>
      </c>
      <c r="Q87" s="242">
        <f>ROUND(E87*P87,2)</f>
        <v>0</v>
      </c>
      <c r="R87" s="242"/>
      <c r="S87" s="242" t="s">
        <v>167</v>
      </c>
      <c r="T87" s="243" t="s">
        <v>168</v>
      </c>
      <c r="U87" s="224">
        <v>0.8</v>
      </c>
      <c r="V87" s="224">
        <f>ROUND(E87*U87,2)</f>
        <v>19.440000000000001</v>
      </c>
      <c r="W87" s="224"/>
      <c r="X87" s="224" t="s">
        <v>190</v>
      </c>
      <c r="Y87" s="215"/>
      <c r="Z87" s="215"/>
      <c r="AA87" s="215"/>
      <c r="AB87" s="215"/>
      <c r="AC87" s="215"/>
      <c r="AD87" s="215"/>
      <c r="AE87" s="215"/>
      <c r="AF87" s="215"/>
      <c r="AG87" s="215" t="s">
        <v>449</v>
      </c>
      <c r="AH87" s="215"/>
      <c r="AI87" s="215"/>
      <c r="AJ87" s="215"/>
      <c r="AK87" s="215"/>
      <c r="AL87" s="215"/>
      <c r="AM87" s="215"/>
      <c r="AN87" s="215"/>
      <c r="AO87" s="215"/>
      <c r="AP87" s="215"/>
      <c r="AQ87" s="215"/>
      <c r="AR87" s="215"/>
      <c r="AS87" s="215"/>
      <c r="AT87" s="215"/>
      <c r="AU87" s="215"/>
      <c r="AV87" s="215"/>
      <c r="AW87" s="215"/>
      <c r="AX87" s="215"/>
      <c r="AY87" s="215"/>
      <c r="AZ87" s="215"/>
      <c r="BA87" s="215"/>
      <c r="BB87" s="215"/>
      <c r="BC87" s="215"/>
      <c r="BD87" s="215"/>
      <c r="BE87" s="215"/>
      <c r="BF87" s="215"/>
      <c r="BG87" s="215"/>
      <c r="BH87" s="215"/>
    </row>
    <row r="88" spans="1:60" outlineLevel="1" x14ac:dyDescent="0.2">
      <c r="A88" s="222"/>
      <c r="B88" s="223"/>
      <c r="C88" s="250" t="s">
        <v>728</v>
      </c>
      <c r="D88" s="245"/>
      <c r="E88" s="245"/>
      <c r="F88" s="245"/>
      <c r="G88" s="245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15"/>
      <c r="Z88" s="215"/>
      <c r="AA88" s="215"/>
      <c r="AB88" s="215"/>
      <c r="AC88" s="215"/>
      <c r="AD88" s="215"/>
      <c r="AE88" s="215"/>
      <c r="AF88" s="215"/>
      <c r="AG88" s="215" t="s">
        <v>172</v>
      </c>
      <c r="AH88" s="215"/>
      <c r="AI88" s="215"/>
      <c r="AJ88" s="215"/>
      <c r="AK88" s="215"/>
      <c r="AL88" s="215"/>
      <c r="AM88" s="215"/>
      <c r="AN88" s="215"/>
      <c r="AO88" s="215"/>
      <c r="AP88" s="215"/>
      <c r="AQ88" s="215"/>
      <c r="AR88" s="215"/>
      <c r="AS88" s="215"/>
      <c r="AT88" s="215"/>
      <c r="AU88" s="215"/>
      <c r="AV88" s="215"/>
      <c r="AW88" s="215"/>
      <c r="AX88" s="215"/>
      <c r="AY88" s="215"/>
      <c r="AZ88" s="215"/>
      <c r="BA88" s="215"/>
      <c r="BB88" s="215"/>
      <c r="BC88" s="215"/>
      <c r="BD88" s="215"/>
      <c r="BE88" s="215"/>
      <c r="BF88" s="215"/>
      <c r="BG88" s="215"/>
      <c r="BH88" s="215"/>
    </row>
    <row r="89" spans="1:60" outlineLevel="1" x14ac:dyDescent="0.2">
      <c r="A89" s="222"/>
      <c r="B89" s="223"/>
      <c r="C89" s="252" t="s">
        <v>729</v>
      </c>
      <c r="D89" s="246"/>
      <c r="E89" s="246"/>
      <c r="F89" s="246"/>
      <c r="G89" s="246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15"/>
      <c r="Z89" s="215"/>
      <c r="AA89" s="215"/>
      <c r="AB89" s="215"/>
      <c r="AC89" s="215"/>
      <c r="AD89" s="215"/>
      <c r="AE89" s="215"/>
      <c r="AF89" s="215"/>
      <c r="AG89" s="215" t="s">
        <v>172</v>
      </c>
      <c r="AH89" s="215"/>
      <c r="AI89" s="215"/>
      <c r="AJ89" s="215"/>
      <c r="AK89" s="215"/>
      <c r="AL89" s="215"/>
      <c r="AM89" s="215"/>
      <c r="AN89" s="215"/>
      <c r="AO89" s="215"/>
      <c r="AP89" s="215"/>
      <c r="AQ89" s="215"/>
      <c r="AR89" s="215"/>
      <c r="AS89" s="215"/>
      <c r="AT89" s="215"/>
      <c r="AU89" s="215"/>
      <c r="AV89" s="215"/>
      <c r="AW89" s="215"/>
      <c r="AX89" s="215"/>
      <c r="AY89" s="215"/>
      <c r="AZ89" s="215"/>
      <c r="BA89" s="215"/>
      <c r="BB89" s="215"/>
      <c r="BC89" s="215"/>
      <c r="BD89" s="215"/>
      <c r="BE89" s="215"/>
      <c r="BF89" s="215"/>
      <c r="BG89" s="215"/>
      <c r="BH89" s="215"/>
    </row>
    <row r="90" spans="1:60" outlineLevel="1" x14ac:dyDescent="0.2">
      <c r="A90" s="222"/>
      <c r="B90" s="223"/>
      <c r="C90" s="253" t="s">
        <v>736</v>
      </c>
      <c r="D90" s="228"/>
      <c r="E90" s="229">
        <v>24.3</v>
      </c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15"/>
      <c r="Z90" s="215"/>
      <c r="AA90" s="215"/>
      <c r="AB90" s="215"/>
      <c r="AC90" s="215"/>
      <c r="AD90" s="215"/>
      <c r="AE90" s="215"/>
      <c r="AF90" s="215"/>
      <c r="AG90" s="215" t="s">
        <v>176</v>
      </c>
      <c r="AH90" s="215">
        <v>0</v>
      </c>
      <c r="AI90" s="215"/>
      <c r="AJ90" s="215"/>
      <c r="AK90" s="215"/>
      <c r="AL90" s="215"/>
      <c r="AM90" s="215"/>
      <c r="AN90" s="215"/>
      <c r="AO90" s="215"/>
      <c r="AP90" s="215"/>
      <c r="AQ90" s="215"/>
      <c r="AR90" s="215"/>
      <c r="AS90" s="215"/>
      <c r="AT90" s="215"/>
      <c r="AU90" s="215"/>
      <c r="AV90" s="215"/>
      <c r="AW90" s="215"/>
      <c r="AX90" s="215"/>
      <c r="AY90" s="215"/>
      <c r="AZ90" s="215"/>
      <c r="BA90" s="215"/>
      <c r="BB90" s="215"/>
      <c r="BC90" s="215"/>
      <c r="BD90" s="215"/>
      <c r="BE90" s="215"/>
      <c r="BF90" s="215"/>
      <c r="BG90" s="215"/>
      <c r="BH90" s="215"/>
    </row>
    <row r="91" spans="1:60" outlineLevel="1" x14ac:dyDescent="0.2">
      <c r="A91" s="237">
        <v>32</v>
      </c>
      <c r="B91" s="238" t="s">
        <v>737</v>
      </c>
      <c r="C91" s="249" t="s">
        <v>738</v>
      </c>
      <c r="D91" s="239" t="s">
        <v>326</v>
      </c>
      <c r="E91" s="240">
        <v>6</v>
      </c>
      <c r="F91" s="241"/>
      <c r="G91" s="242">
        <f>ROUND(E91*F91,2)</f>
        <v>0</v>
      </c>
      <c r="H91" s="241"/>
      <c r="I91" s="242">
        <f>ROUND(E91*H91,2)</f>
        <v>0</v>
      </c>
      <c r="J91" s="241"/>
      <c r="K91" s="242">
        <f>ROUND(E91*J91,2)</f>
        <v>0</v>
      </c>
      <c r="L91" s="242">
        <v>21</v>
      </c>
      <c r="M91" s="242">
        <f>G91*(1+L91/100)</f>
        <v>0</v>
      </c>
      <c r="N91" s="242">
        <v>3.5699999999999998E-3</v>
      </c>
      <c r="O91" s="242">
        <f>ROUND(E91*N91,2)</f>
        <v>0.02</v>
      </c>
      <c r="P91" s="242">
        <v>0</v>
      </c>
      <c r="Q91" s="242">
        <f>ROUND(E91*P91,2)</f>
        <v>0</v>
      </c>
      <c r="R91" s="242"/>
      <c r="S91" s="242" t="s">
        <v>167</v>
      </c>
      <c r="T91" s="243" t="s">
        <v>168</v>
      </c>
      <c r="U91" s="224">
        <v>0.55000000000000004</v>
      </c>
      <c r="V91" s="224">
        <f>ROUND(E91*U91,2)</f>
        <v>3.3</v>
      </c>
      <c r="W91" s="224"/>
      <c r="X91" s="224" t="s">
        <v>190</v>
      </c>
      <c r="Y91" s="215"/>
      <c r="Z91" s="215"/>
      <c r="AA91" s="215"/>
      <c r="AB91" s="215"/>
      <c r="AC91" s="215"/>
      <c r="AD91" s="215"/>
      <c r="AE91" s="215"/>
      <c r="AF91" s="215"/>
      <c r="AG91" s="215" t="s">
        <v>449</v>
      </c>
      <c r="AH91" s="215"/>
      <c r="AI91" s="215"/>
      <c r="AJ91" s="215"/>
      <c r="AK91" s="215"/>
      <c r="AL91" s="215"/>
      <c r="AM91" s="215"/>
      <c r="AN91" s="215"/>
      <c r="AO91" s="215"/>
      <c r="AP91" s="215"/>
      <c r="AQ91" s="215"/>
      <c r="AR91" s="215"/>
      <c r="AS91" s="215"/>
      <c r="AT91" s="215"/>
      <c r="AU91" s="215"/>
      <c r="AV91" s="215"/>
      <c r="AW91" s="215"/>
      <c r="AX91" s="215"/>
      <c r="AY91" s="215"/>
      <c r="AZ91" s="215"/>
      <c r="BA91" s="215"/>
      <c r="BB91" s="215"/>
      <c r="BC91" s="215"/>
      <c r="BD91" s="215"/>
      <c r="BE91" s="215"/>
      <c r="BF91" s="215"/>
      <c r="BG91" s="215"/>
      <c r="BH91" s="215"/>
    </row>
    <row r="92" spans="1:60" outlineLevel="1" x14ac:dyDescent="0.2">
      <c r="A92" s="222"/>
      <c r="B92" s="223"/>
      <c r="C92" s="250" t="s">
        <v>728</v>
      </c>
      <c r="D92" s="245"/>
      <c r="E92" s="245"/>
      <c r="F92" s="245"/>
      <c r="G92" s="245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15"/>
      <c r="Z92" s="215"/>
      <c r="AA92" s="215"/>
      <c r="AB92" s="215"/>
      <c r="AC92" s="215"/>
      <c r="AD92" s="215"/>
      <c r="AE92" s="215"/>
      <c r="AF92" s="215"/>
      <c r="AG92" s="215" t="s">
        <v>172</v>
      </c>
      <c r="AH92" s="215"/>
      <c r="AI92" s="215"/>
      <c r="AJ92" s="215"/>
      <c r="AK92" s="215"/>
      <c r="AL92" s="215"/>
      <c r="AM92" s="215"/>
      <c r="AN92" s="215"/>
      <c r="AO92" s="215"/>
      <c r="AP92" s="215"/>
      <c r="AQ92" s="215"/>
      <c r="AR92" s="215"/>
      <c r="AS92" s="215"/>
      <c r="AT92" s="215"/>
      <c r="AU92" s="215"/>
      <c r="AV92" s="215"/>
      <c r="AW92" s="215"/>
      <c r="AX92" s="215"/>
      <c r="AY92" s="215"/>
      <c r="AZ92" s="215"/>
      <c r="BA92" s="215"/>
      <c r="BB92" s="215"/>
      <c r="BC92" s="215"/>
      <c r="BD92" s="215"/>
      <c r="BE92" s="215"/>
      <c r="BF92" s="215"/>
      <c r="BG92" s="215"/>
      <c r="BH92" s="215"/>
    </row>
    <row r="93" spans="1:60" outlineLevel="1" x14ac:dyDescent="0.2">
      <c r="A93" s="222"/>
      <c r="B93" s="223"/>
      <c r="C93" s="252" t="s">
        <v>729</v>
      </c>
      <c r="D93" s="246"/>
      <c r="E93" s="246"/>
      <c r="F93" s="246"/>
      <c r="G93" s="246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15"/>
      <c r="Z93" s="215"/>
      <c r="AA93" s="215"/>
      <c r="AB93" s="215"/>
      <c r="AC93" s="215"/>
      <c r="AD93" s="215"/>
      <c r="AE93" s="215"/>
      <c r="AF93" s="215"/>
      <c r="AG93" s="215" t="s">
        <v>172</v>
      </c>
      <c r="AH93" s="215"/>
      <c r="AI93" s="215"/>
      <c r="AJ93" s="215"/>
      <c r="AK93" s="215"/>
      <c r="AL93" s="215"/>
      <c r="AM93" s="215"/>
      <c r="AN93" s="215"/>
      <c r="AO93" s="215"/>
      <c r="AP93" s="215"/>
      <c r="AQ93" s="215"/>
      <c r="AR93" s="215"/>
      <c r="AS93" s="215"/>
      <c r="AT93" s="215"/>
      <c r="AU93" s="215"/>
      <c r="AV93" s="215"/>
      <c r="AW93" s="215"/>
      <c r="AX93" s="215"/>
      <c r="AY93" s="215"/>
      <c r="AZ93" s="215"/>
      <c r="BA93" s="215"/>
      <c r="BB93" s="215"/>
      <c r="BC93" s="215"/>
      <c r="BD93" s="215"/>
      <c r="BE93" s="215"/>
      <c r="BF93" s="215"/>
      <c r="BG93" s="215"/>
      <c r="BH93" s="215"/>
    </row>
    <row r="94" spans="1:60" outlineLevel="1" x14ac:dyDescent="0.2">
      <c r="A94" s="222"/>
      <c r="B94" s="223"/>
      <c r="C94" s="253" t="s">
        <v>739</v>
      </c>
      <c r="D94" s="228"/>
      <c r="E94" s="229">
        <v>6</v>
      </c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15"/>
      <c r="Z94" s="215"/>
      <c r="AA94" s="215"/>
      <c r="AB94" s="215"/>
      <c r="AC94" s="215"/>
      <c r="AD94" s="215"/>
      <c r="AE94" s="215"/>
      <c r="AF94" s="215"/>
      <c r="AG94" s="215" t="s">
        <v>176</v>
      </c>
      <c r="AH94" s="215">
        <v>0</v>
      </c>
      <c r="AI94" s="215"/>
      <c r="AJ94" s="215"/>
      <c r="AK94" s="215"/>
      <c r="AL94" s="215"/>
      <c r="AM94" s="215"/>
      <c r="AN94" s="215"/>
      <c r="AO94" s="215"/>
      <c r="AP94" s="215"/>
      <c r="AQ94" s="215"/>
      <c r="AR94" s="215"/>
      <c r="AS94" s="215"/>
      <c r="AT94" s="215"/>
      <c r="AU94" s="215"/>
      <c r="AV94" s="215"/>
      <c r="AW94" s="215"/>
      <c r="AX94" s="215"/>
      <c r="AY94" s="215"/>
      <c r="AZ94" s="215"/>
      <c r="BA94" s="215"/>
      <c r="BB94" s="215"/>
      <c r="BC94" s="215"/>
      <c r="BD94" s="215"/>
      <c r="BE94" s="215"/>
      <c r="BF94" s="215"/>
      <c r="BG94" s="215"/>
      <c r="BH94" s="215"/>
    </row>
    <row r="95" spans="1:60" outlineLevel="1" x14ac:dyDescent="0.2">
      <c r="A95" s="237">
        <v>33</v>
      </c>
      <c r="B95" s="238" t="s">
        <v>740</v>
      </c>
      <c r="C95" s="249" t="s">
        <v>741</v>
      </c>
      <c r="D95" s="239" t="s">
        <v>246</v>
      </c>
      <c r="E95" s="240">
        <v>1</v>
      </c>
      <c r="F95" s="241"/>
      <c r="G95" s="242">
        <f>ROUND(E95*F95,2)</f>
        <v>0</v>
      </c>
      <c r="H95" s="241"/>
      <c r="I95" s="242">
        <f>ROUND(E95*H95,2)</f>
        <v>0</v>
      </c>
      <c r="J95" s="241"/>
      <c r="K95" s="242">
        <f>ROUND(E95*J95,2)</f>
        <v>0</v>
      </c>
      <c r="L95" s="242">
        <v>21</v>
      </c>
      <c r="M95" s="242">
        <f>G95*(1+L95/100)</f>
        <v>0</v>
      </c>
      <c r="N95" s="242">
        <v>0</v>
      </c>
      <c r="O95" s="242">
        <f>ROUND(E95*N95,2)</f>
        <v>0</v>
      </c>
      <c r="P95" s="242">
        <v>0</v>
      </c>
      <c r="Q95" s="242">
        <f>ROUND(E95*P95,2)</f>
        <v>0</v>
      </c>
      <c r="R95" s="242"/>
      <c r="S95" s="242" t="s">
        <v>167</v>
      </c>
      <c r="T95" s="243" t="s">
        <v>168</v>
      </c>
      <c r="U95" s="224">
        <v>0.157</v>
      </c>
      <c r="V95" s="224">
        <f>ROUND(E95*U95,2)</f>
        <v>0.16</v>
      </c>
      <c r="W95" s="224"/>
      <c r="X95" s="224" t="s">
        <v>190</v>
      </c>
      <c r="Y95" s="215"/>
      <c r="Z95" s="215"/>
      <c r="AA95" s="215"/>
      <c r="AB95" s="215"/>
      <c r="AC95" s="215"/>
      <c r="AD95" s="215"/>
      <c r="AE95" s="215"/>
      <c r="AF95" s="215"/>
      <c r="AG95" s="215" t="s">
        <v>449</v>
      </c>
      <c r="AH95" s="215"/>
      <c r="AI95" s="215"/>
      <c r="AJ95" s="215"/>
      <c r="AK95" s="215"/>
      <c r="AL95" s="215"/>
      <c r="AM95" s="215"/>
      <c r="AN95" s="215"/>
      <c r="AO95" s="215"/>
      <c r="AP95" s="215"/>
      <c r="AQ95" s="215"/>
      <c r="AR95" s="215"/>
      <c r="AS95" s="215"/>
      <c r="AT95" s="215"/>
      <c r="AU95" s="215"/>
      <c r="AV95" s="215"/>
      <c r="AW95" s="215"/>
      <c r="AX95" s="215"/>
      <c r="AY95" s="215"/>
      <c r="AZ95" s="215"/>
      <c r="BA95" s="215"/>
      <c r="BB95" s="215"/>
      <c r="BC95" s="215"/>
      <c r="BD95" s="215"/>
      <c r="BE95" s="215"/>
      <c r="BF95" s="215"/>
      <c r="BG95" s="215"/>
      <c r="BH95" s="215"/>
    </row>
    <row r="96" spans="1:60" outlineLevel="1" x14ac:dyDescent="0.2">
      <c r="A96" s="222"/>
      <c r="B96" s="223"/>
      <c r="C96" s="250" t="s">
        <v>225</v>
      </c>
      <c r="D96" s="245"/>
      <c r="E96" s="245"/>
      <c r="F96" s="245"/>
      <c r="G96" s="245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15"/>
      <c r="Z96" s="215"/>
      <c r="AA96" s="215"/>
      <c r="AB96" s="215"/>
      <c r="AC96" s="215"/>
      <c r="AD96" s="215"/>
      <c r="AE96" s="215"/>
      <c r="AF96" s="215"/>
      <c r="AG96" s="215" t="s">
        <v>172</v>
      </c>
      <c r="AH96" s="215"/>
      <c r="AI96" s="215"/>
      <c r="AJ96" s="215"/>
      <c r="AK96" s="215"/>
      <c r="AL96" s="215"/>
      <c r="AM96" s="215"/>
      <c r="AN96" s="215"/>
      <c r="AO96" s="215"/>
      <c r="AP96" s="215"/>
      <c r="AQ96" s="215"/>
      <c r="AR96" s="215"/>
      <c r="AS96" s="215"/>
      <c r="AT96" s="215"/>
      <c r="AU96" s="215"/>
      <c r="AV96" s="215"/>
      <c r="AW96" s="215"/>
      <c r="AX96" s="215"/>
      <c r="AY96" s="215"/>
      <c r="AZ96" s="215"/>
      <c r="BA96" s="215"/>
      <c r="BB96" s="215"/>
      <c r="BC96" s="215"/>
      <c r="BD96" s="215"/>
      <c r="BE96" s="215"/>
      <c r="BF96" s="215"/>
      <c r="BG96" s="215"/>
      <c r="BH96" s="215"/>
    </row>
    <row r="97" spans="1:60" outlineLevel="1" x14ac:dyDescent="0.2">
      <c r="A97" s="237">
        <v>34</v>
      </c>
      <c r="B97" s="238" t="s">
        <v>742</v>
      </c>
      <c r="C97" s="249" t="s">
        <v>743</v>
      </c>
      <c r="D97" s="239" t="s">
        <v>246</v>
      </c>
      <c r="E97" s="240">
        <v>10</v>
      </c>
      <c r="F97" s="241"/>
      <c r="G97" s="242">
        <f>ROUND(E97*F97,2)</f>
        <v>0</v>
      </c>
      <c r="H97" s="241"/>
      <c r="I97" s="242">
        <f>ROUND(E97*H97,2)</f>
        <v>0</v>
      </c>
      <c r="J97" s="241"/>
      <c r="K97" s="242">
        <f>ROUND(E97*J97,2)</f>
        <v>0</v>
      </c>
      <c r="L97" s="242">
        <v>21</v>
      </c>
      <c r="M97" s="242">
        <f>G97*(1+L97/100)</f>
        <v>0</v>
      </c>
      <c r="N97" s="242">
        <v>0</v>
      </c>
      <c r="O97" s="242">
        <f>ROUND(E97*N97,2)</f>
        <v>0</v>
      </c>
      <c r="P97" s="242">
        <v>0</v>
      </c>
      <c r="Q97" s="242">
        <f>ROUND(E97*P97,2)</f>
        <v>0</v>
      </c>
      <c r="R97" s="242"/>
      <c r="S97" s="242" t="s">
        <v>167</v>
      </c>
      <c r="T97" s="243" t="s">
        <v>168</v>
      </c>
      <c r="U97" s="224">
        <v>0.17399999999999999</v>
      </c>
      <c r="V97" s="224">
        <f>ROUND(E97*U97,2)</f>
        <v>1.74</v>
      </c>
      <c r="W97" s="224"/>
      <c r="X97" s="224" t="s">
        <v>190</v>
      </c>
      <c r="Y97" s="215"/>
      <c r="Z97" s="215"/>
      <c r="AA97" s="215"/>
      <c r="AB97" s="215"/>
      <c r="AC97" s="215"/>
      <c r="AD97" s="215"/>
      <c r="AE97" s="215"/>
      <c r="AF97" s="215"/>
      <c r="AG97" s="215" t="s">
        <v>449</v>
      </c>
      <c r="AH97" s="215"/>
      <c r="AI97" s="215"/>
      <c r="AJ97" s="215"/>
      <c r="AK97" s="215"/>
      <c r="AL97" s="215"/>
      <c r="AM97" s="215"/>
      <c r="AN97" s="215"/>
      <c r="AO97" s="215"/>
      <c r="AP97" s="215"/>
      <c r="AQ97" s="215"/>
      <c r="AR97" s="215"/>
      <c r="AS97" s="215"/>
      <c r="AT97" s="215"/>
      <c r="AU97" s="215"/>
      <c r="AV97" s="215"/>
      <c r="AW97" s="215"/>
      <c r="AX97" s="215"/>
      <c r="AY97" s="215"/>
      <c r="AZ97" s="215"/>
      <c r="BA97" s="215"/>
      <c r="BB97" s="215"/>
      <c r="BC97" s="215"/>
      <c r="BD97" s="215"/>
      <c r="BE97" s="215"/>
      <c r="BF97" s="215"/>
      <c r="BG97" s="215"/>
      <c r="BH97" s="215"/>
    </row>
    <row r="98" spans="1:60" outlineLevel="1" x14ac:dyDescent="0.2">
      <c r="A98" s="222"/>
      <c r="B98" s="223"/>
      <c r="C98" s="250" t="s">
        <v>225</v>
      </c>
      <c r="D98" s="245"/>
      <c r="E98" s="245"/>
      <c r="F98" s="245"/>
      <c r="G98" s="245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15"/>
      <c r="Z98" s="215"/>
      <c r="AA98" s="215"/>
      <c r="AB98" s="215"/>
      <c r="AC98" s="215"/>
      <c r="AD98" s="215"/>
      <c r="AE98" s="215"/>
      <c r="AF98" s="215"/>
      <c r="AG98" s="215" t="s">
        <v>172</v>
      </c>
      <c r="AH98" s="215"/>
      <c r="AI98" s="215"/>
      <c r="AJ98" s="215"/>
      <c r="AK98" s="215"/>
      <c r="AL98" s="215"/>
      <c r="AM98" s="215"/>
      <c r="AN98" s="215"/>
      <c r="AO98" s="215"/>
      <c r="AP98" s="215"/>
      <c r="AQ98" s="215"/>
      <c r="AR98" s="215"/>
      <c r="AS98" s="215"/>
      <c r="AT98" s="215"/>
      <c r="AU98" s="215"/>
      <c r="AV98" s="215"/>
      <c r="AW98" s="215"/>
      <c r="AX98" s="215"/>
      <c r="AY98" s="215"/>
      <c r="AZ98" s="215"/>
      <c r="BA98" s="215"/>
      <c r="BB98" s="215"/>
      <c r="BC98" s="215"/>
      <c r="BD98" s="215"/>
      <c r="BE98" s="215"/>
      <c r="BF98" s="215"/>
      <c r="BG98" s="215"/>
      <c r="BH98" s="215"/>
    </row>
    <row r="99" spans="1:60" outlineLevel="1" x14ac:dyDescent="0.2">
      <c r="A99" s="222"/>
      <c r="B99" s="223"/>
      <c r="C99" s="253" t="s">
        <v>744</v>
      </c>
      <c r="D99" s="228"/>
      <c r="E99" s="229">
        <v>10</v>
      </c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15"/>
      <c r="Z99" s="215"/>
      <c r="AA99" s="215"/>
      <c r="AB99" s="215"/>
      <c r="AC99" s="215"/>
      <c r="AD99" s="215"/>
      <c r="AE99" s="215"/>
      <c r="AF99" s="215"/>
      <c r="AG99" s="215" t="s">
        <v>176</v>
      </c>
      <c r="AH99" s="215">
        <v>0</v>
      </c>
      <c r="AI99" s="215"/>
      <c r="AJ99" s="215"/>
      <c r="AK99" s="215"/>
      <c r="AL99" s="215"/>
      <c r="AM99" s="215"/>
      <c r="AN99" s="215"/>
      <c r="AO99" s="215"/>
      <c r="AP99" s="215"/>
      <c r="AQ99" s="215"/>
      <c r="AR99" s="215"/>
      <c r="AS99" s="215"/>
      <c r="AT99" s="215"/>
      <c r="AU99" s="215"/>
      <c r="AV99" s="215"/>
      <c r="AW99" s="215"/>
      <c r="AX99" s="215"/>
      <c r="AY99" s="215"/>
      <c r="AZ99" s="215"/>
      <c r="BA99" s="215"/>
      <c r="BB99" s="215"/>
      <c r="BC99" s="215"/>
      <c r="BD99" s="215"/>
      <c r="BE99" s="215"/>
      <c r="BF99" s="215"/>
      <c r="BG99" s="215"/>
      <c r="BH99" s="215"/>
    </row>
    <row r="100" spans="1:60" outlineLevel="1" x14ac:dyDescent="0.2">
      <c r="A100" s="237">
        <v>35</v>
      </c>
      <c r="B100" s="238" t="s">
        <v>745</v>
      </c>
      <c r="C100" s="249" t="s">
        <v>746</v>
      </c>
      <c r="D100" s="239" t="s">
        <v>246</v>
      </c>
      <c r="E100" s="240">
        <v>11</v>
      </c>
      <c r="F100" s="241"/>
      <c r="G100" s="242">
        <f>ROUND(E100*F100,2)</f>
        <v>0</v>
      </c>
      <c r="H100" s="241"/>
      <c r="I100" s="242">
        <f>ROUND(E100*H100,2)</f>
        <v>0</v>
      </c>
      <c r="J100" s="241"/>
      <c r="K100" s="242">
        <f>ROUND(E100*J100,2)</f>
        <v>0</v>
      </c>
      <c r="L100" s="242">
        <v>21</v>
      </c>
      <c r="M100" s="242">
        <f>G100*(1+L100/100)</f>
        <v>0</v>
      </c>
      <c r="N100" s="242">
        <v>0</v>
      </c>
      <c r="O100" s="242">
        <f>ROUND(E100*N100,2)</f>
        <v>0</v>
      </c>
      <c r="P100" s="242">
        <v>0</v>
      </c>
      <c r="Q100" s="242">
        <f>ROUND(E100*P100,2)</f>
        <v>0</v>
      </c>
      <c r="R100" s="242"/>
      <c r="S100" s="242" t="s">
        <v>167</v>
      </c>
      <c r="T100" s="243" t="s">
        <v>168</v>
      </c>
      <c r="U100" s="224">
        <v>0.25900000000000001</v>
      </c>
      <c r="V100" s="224">
        <f>ROUND(E100*U100,2)</f>
        <v>2.85</v>
      </c>
      <c r="W100" s="224"/>
      <c r="X100" s="224" t="s">
        <v>190</v>
      </c>
      <c r="Y100" s="215"/>
      <c r="Z100" s="215"/>
      <c r="AA100" s="215"/>
      <c r="AB100" s="215"/>
      <c r="AC100" s="215"/>
      <c r="AD100" s="215"/>
      <c r="AE100" s="215"/>
      <c r="AF100" s="215"/>
      <c r="AG100" s="215" t="s">
        <v>449</v>
      </c>
      <c r="AH100" s="215"/>
      <c r="AI100" s="215"/>
      <c r="AJ100" s="215"/>
      <c r="AK100" s="215"/>
      <c r="AL100" s="215"/>
      <c r="AM100" s="215"/>
      <c r="AN100" s="215"/>
      <c r="AO100" s="215"/>
      <c r="AP100" s="215"/>
      <c r="AQ100" s="215"/>
      <c r="AR100" s="215"/>
      <c r="AS100" s="215"/>
      <c r="AT100" s="215"/>
      <c r="AU100" s="215"/>
      <c r="AV100" s="215"/>
      <c r="AW100" s="215"/>
      <c r="AX100" s="215"/>
      <c r="AY100" s="215"/>
      <c r="AZ100" s="215"/>
      <c r="BA100" s="215"/>
      <c r="BB100" s="215"/>
      <c r="BC100" s="215"/>
      <c r="BD100" s="215"/>
      <c r="BE100" s="215"/>
      <c r="BF100" s="215"/>
      <c r="BG100" s="215"/>
      <c r="BH100" s="215"/>
    </row>
    <row r="101" spans="1:60" outlineLevel="1" x14ac:dyDescent="0.2">
      <c r="A101" s="222"/>
      <c r="B101" s="223"/>
      <c r="C101" s="250" t="s">
        <v>225</v>
      </c>
      <c r="D101" s="245"/>
      <c r="E101" s="245"/>
      <c r="F101" s="245"/>
      <c r="G101" s="245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15"/>
      <c r="Z101" s="215"/>
      <c r="AA101" s="215"/>
      <c r="AB101" s="215"/>
      <c r="AC101" s="215"/>
      <c r="AD101" s="215"/>
      <c r="AE101" s="215"/>
      <c r="AF101" s="215"/>
      <c r="AG101" s="215" t="s">
        <v>172</v>
      </c>
      <c r="AH101" s="215"/>
      <c r="AI101" s="215"/>
      <c r="AJ101" s="215"/>
      <c r="AK101" s="215"/>
      <c r="AL101" s="215"/>
      <c r="AM101" s="215"/>
      <c r="AN101" s="215"/>
      <c r="AO101" s="215"/>
      <c r="AP101" s="215"/>
      <c r="AQ101" s="215"/>
      <c r="AR101" s="215"/>
      <c r="AS101" s="215"/>
      <c r="AT101" s="215"/>
      <c r="AU101" s="215"/>
      <c r="AV101" s="215"/>
      <c r="AW101" s="215"/>
      <c r="AX101" s="215"/>
      <c r="AY101" s="215"/>
      <c r="AZ101" s="215"/>
      <c r="BA101" s="215"/>
      <c r="BB101" s="215"/>
      <c r="BC101" s="215"/>
      <c r="BD101" s="215"/>
      <c r="BE101" s="215"/>
      <c r="BF101" s="215"/>
      <c r="BG101" s="215"/>
      <c r="BH101" s="215"/>
    </row>
    <row r="102" spans="1:60" outlineLevel="1" x14ac:dyDescent="0.2">
      <c r="A102" s="222"/>
      <c r="B102" s="223"/>
      <c r="C102" s="253" t="s">
        <v>747</v>
      </c>
      <c r="D102" s="228"/>
      <c r="E102" s="229">
        <v>11</v>
      </c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15"/>
      <c r="Z102" s="215"/>
      <c r="AA102" s="215"/>
      <c r="AB102" s="215"/>
      <c r="AC102" s="215"/>
      <c r="AD102" s="215"/>
      <c r="AE102" s="215"/>
      <c r="AF102" s="215"/>
      <c r="AG102" s="215" t="s">
        <v>176</v>
      </c>
      <c r="AH102" s="215">
        <v>0</v>
      </c>
      <c r="AI102" s="215"/>
      <c r="AJ102" s="215"/>
      <c r="AK102" s="215"/>
      <c r="AL102" s="215"/>
      <c r="AM102" s="215"/>
      <c r="AN102" s="215"/>
      <c r="AO102" s="215"/>
      <c r="AP102" s="215"/>
      <c r="AQ102" s="215"/>
      <c r="AR102" s="215"/>
      <c r="AS102" s="215"/>
      <c r="AT102" s="215"/>
      <c r="AU102" s="215"/>
      <c r="AV102" s="215"/>
      <c r="AW102" s="215"/>
      <c r="AX102" s="215"/>
      <c r="AY102" s="215"/>
      <c r="AZ102" s="215"/>
      <c r="BA102" s="215"/>
      <c r="BB102" s="215"/>
      <c r="BC102" s="215"/>
      <c r="BD102" s="215"/>
      <c r="BE102" s="215"/>
      <c r="BF102" s="215"/>
      <c r="BG102" s="215"/>
      <c r="BH102" s="215"/>
    </row>
    <row r="103" spans="1:60" ht="22.5" outlineLevel="1" x14ac:dyDescent="0.2">
      <c r="A103" s="237">
        <v>36</v>
      </c>
      <c r="B103" s="238" t="s">
        <v>748</v>
      </c>
      <c r="C103" s="249" t="s">
        <v>749</v>
      </c>
      <c r="D103" s="239" t="s">
        <v>246</v>
      </c>
      <c r="E103" s="240">
        <v>7</v>
      </c>
      <c r="F103" s="241"/>
      <c r="G103" s="242">
        <f>ROUND(E103*F103,2)</f>
        <v>0</v>
      </c>
      <c r="H103" s="241"/>
      <c r="I103" s="242">
        <f>ROUND(E103*H103,2)</f>
        <v>0</v>
      </c>
      <c r="J103" s="241"/>
      <c r="K103" s="242">
        <f>ROUND(E103*J103,2)</f>
        <v>0</v>
      </c>
      <c r="L103" s="242">
        <v>21</v>
      </c>
      <c r="M103" s="242">
        <f>G103*(1+L103/100)</f>
        <v>0</v>
      </c>
      <c r="N103" s="242">
        <v>5.5999999999999995E-4</v>
      </c>
      <c r="O103" s="242">
        <f>ROUND(E103*N103,2)</f>
        <v>0</v>
      </c>
      <c r="P103" s="242">
        <v>0</v>
      </c>
      <c r="Q103" s="242">
        <f>ROUND(E103*P103,2)</f>
        <v>0</v>
      </c>
      <c r="R103" s="242"/>
      <c r="S103" s="242" t="s">
        <v>167</v>
      </c>
      <c r="T103" s="243" t="s">
        <v>168</v>
      </c>
      <c r="U103" s="224">
        <v>0.3</v>
      </c>
      <c r="V103" s="224">
        <f>ROUND(E103*U103,2)</f>
        <v>2.1</v>
      </c>
      <c r="W103" s="224"/>
      <c r="X103" s="224" t="s">
        <v>190</v>
      </c>
      <c r="Y103" s="215"/>
      <c r="Z103" s="215"/>
      <c r="AA103" s="215"/>
      <c r="AB103" s="215"/>
      <c r="AC103" s="215"/>
      <c r="AD103" s="215"/>
      <c r="AE103" s="215"/>
      <c r="AF103" s="215"/>
      <c r="AG103" s="215" t="s">
        <v>449</v>
      </c>
      <c r="AH103" s="215"/>
      <c r="AI103" s="215"/>
      <c r="AJ103" s="215"/>
      <c r="AK103" s="215"/>
      <c r="AL103" s="215"/>
      <c r="AM103" s="215"/>
      <c r="AN103" s="215"/>
      <c r="AO103" s="215"/>
      <c r="AP103" s="215"/>
      <c r="AQ103" s="215"/>
      <c r="AR103" s="215"/>
      <c r="AS103" s="215"/>
      <c r="AT103" s="215"/>
      <c r="AU103" s="215"/>
      <c r="AV103" s="215"/>
      <c r="AW103" s="215"/>
      <c r="AX103" s="215"/>
      <c r="AY103" s="215"/>
      <c r="AZ103" s="215"/>
      <c r="BA103" s="215"/>
      <c r="BB103" s="215"/>
      <c r="BC103" s="215"/>
      <c r="BD103" s="215"/>
      <c r="BE103" s="215"/>
      <c r="BF103" s="215"/>
      <c r="BG103" s="215"/>
      <c r="BH103" s="215"/>
    </row>
    <row r="104" spans="1:60" outlineLevel="1" x14ac:dyDescent="0.2">
      <c r="A104" s="222"/>
      <c r="B104" s="223"/>
      <c r="C104" s="250" t="s">
        <v>750</v>
      </c>
      <c r="D104" s="245"/>
      <c r="E104" s="245"/>
      <c r="F104" s="245"/>
      <c r="G104" s="245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15"/>
      <c r="Z104" s="215"/>
      <c r="AA104" s="215"/>
      <c r="AB104" s="215"/>
      <c r="AC104" s="215"/>
      <c r="AD104" s="215"/>
      <c r="AE104" s="215"/>
      <c r="AF104" s="215"/>
      <c r="AG104" s="215" t="s">
        <v>172</v>
      </c>
      <c r="AH104" s="215"/>
      <c r="AI104" s="215"/>
      <c r="AJ104" s="215"/>
      <c r="AK104" s="215"/>
      <c r="AL104" s="215"/>
      <c r="AM104" s="215"/>
      <c r="AN104" s="215"/>
      <c r="AO104" s="215"/>
      <c r="AP104" s="215"/>
      <c r="AQ104" s="215"/>
      <c r="AR104" s="215"/>
      <c r="AS104" s="215"/>
      <c r="AT104" s="215"/>
      <c r="AU104" s="215"/>
      <c r="AV104" s="215"/>
      <c r="AW104" s="215"/>
      <c r="AX104" s="215"/>
      <c r="AY104" s="215"/>
      <c r="AZ104" s="215"/>
      <c r="BA104" s="215"/>
      <c r="BB104" s="215"/>
      <c r="BC104" s="215"/>
      <c r="BD104" s="215"/>
      <c r="BE104" s="215"/>
      <c r="BF104" s="215"/>
      <c r="BG104" s="215"/>
      <c r="BH104" s="215"/>
    </row>
    <row r="105" spans="1:60" outlineLevel="1" x14ac:dyDescent="0.2">
      <c r="A105" s="222"/>
      <c r="B105" s="223"/>
      <c r="C105" s="252" t="s">
        <v>751</v>
      </c>
      <c r="D105" s="246"/>
      <c r="E105" s="246"/>
      <c r="F105" s="246"/>
      <c r="G105" s="246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15"/>
      <c r="Z105" s="215"/>
      <c r="AA105" s="215"/>
      <c r="AB105" s="215"/>
      <c r="AC105" s="215"/>
      <c r="AD105" s="215"/>
      <c r="AE105" s="215"/>
      <c r="AF105" s="215"/>
      <c r="AG105" s="215" t="s">
        <v>172</v>
      </c>
      <c r="AH105" s="215"/>
      <c r="AI105" s="215"/>
      <c r="AJ105" s="215"/>
      <c r="AK105" s="215"/>
      <c r="AL105" s="215"/>
      <c r="AM105" s="215"/>
      <c r="AN105" s="215"/>
      <c r="AO105" s="215"/>
      <c r="AP105" s="215"/>
      <c r="AQ105" s="215"/>
      <c r="AR105" s="215"/>
      <c r="AS105" s="215"/>
      <c r="AT105" s="215"/>
      <c r="AU105" s="215"/>
      <c r="AV105" s="215"/>
      <c r="AW105" s="215"/>
      <c r="AX105" s="215"/>
      <c r="AY105" s="215"/>
      <c r="AZ105" s="215"/>
      <c r="BA105" s="215"/>
      <c r="BB105" s="215"/>
      <c r="BC105" s="215"/>
      <c r="BD105" s="215"/>
      <c r="BE105" s="215"/>
      <c r="BF105" s="215"/>
      <c r="BG105" s="215"/>
      <c r="BH105" s="215"/>
    </row>
    <row r="106" spans="1:60" outlineLevel="1" x14ac:dyDescent="0.2">
      <c r="A106" s="222"/>
      <c r="B106" s="223"/>
      <c r="C106" s="252" t="s">
        <v>752</v>
      </c>
      <c r="D106" s="246"/>
      <c r="E106" s="246"/>
      <c r="F106" s="246"/>
      <c r="G106" s="246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15"/>
      <c r="Z106" s="215"/>
      <c r="AA106" s="215"/>
      <c r="AB106" s="215"/>
      <c r="AC106" s="215"/>
      <c r="AD106" s="215"/>
      <c r="AE106" s="215"/>
      <c r="AF106" s="215"/>
      <c r="AG106" s="215" t="s">
        <v>172</v>
      </c>
      <c r="AH106" s="215"/>
      <c r="AI106" s="215"/>
      <c r="AJ106" s="215"/>
      <c r="AK106" s="215"/>
      <c r="AL106" s="215"/>
      <c r="AM106" s="215"/>
      <c r="AN106" s="215"/>
      <c r="AO106" s="215"/>
      <c r="AP106" s="215"/>
      <c r="AQ106" s="215"/>
      <c r="AR106" s="215"/>
      <c r="AS106" s="215"/>
      <c r="AT106" s="215"/>
      <c r="AU106" s="215"/>
      <c r="AV106" s="215"/>
      <c r="AW106" s="215"/>
      <c r="AX106" s="215"/>
      <c r="AY106" s="215"/>
      <c r="AZ106" s="215"/>
      <c r="BA106" s="215"/>
      <c r="BB106" s="215"/>
      <c r="BC106" s="215"/>
      <c r="BD106" s="215"/>
      <c r="BE106" s="215"/>
      <c r="BF106" s="215"/>
      <c r="BG106" s="215"/>
      <c r="BH106" s="215"/>
    </row>
    <row r="107" spans="1:60" outlineLevel="1" x14ac:dyDescent="0.2">
      <c r="A107" s="222"/>
      <c r="B107" s="223"/>
      <c r="C107" s="252" t="s">
        <v>753</v>
      </c>
      <c r="D107" s="246"/>
      <c r="E107" s="246"/>
      <c r="F107" s="246"/>
      <c r="G107" s="246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15"/>
      <c r="Z107" s="215"/>
      <c r="AA107" s="215"/>
      <c r="AB107" s="215"/>
      <c r="AC107" s="215"/>
      <c r="AD107" s="215"/>
      <c r="AE107" s="215"/>
      <c r="AF107" s="215"/>
      <c r="AG107" s="215" t="s">
        <v>172</v>
      </c>
      <c r="AH107" s="215"/>
      <c r="AI107" s="215"/>
      <c r="AJ107" s="215"/>
      <c r="AK107" s="215"/>
      <c r="AL107" s="215"/>
      <c r="AM107" s="215"/>
      <c r="AN107" s="215"/>
      <c r="AO107" s="215"/>
      <c r="AP107" s="215"/>
      <c r="AQ107" s="215"/>
      <c r="AR107" s="215"/>
      <c r="AS107" s="215"/>
      <c r="AT107" s="215"/>
      <c r="AU107" s="215"/>
      <c r="AV107" s="215"/>
      <c r="AW107" s="215"/>
      <c r="AX107" s="215"/>
      <c r="AY107" s="215"/>
      <c r="AZ107" s="215"/>
      <c r="BA107" s="215"/>
      <c r="BB107" s="215"/>
      <c r="BC107" s="215"/>
      <c r="BD107" s="215"/>
      <c r="BE107" s="215"/>
      <c r="BF107" s="215"/>
      <c r="BG107" s="215"/>
      <c r="BH107" s="215"/>
    </row>
    <row r="108" spans="1:60" outlineLevel="1" x14ac:dyDescent="0.2">
      <c r="A108" s="222"/>
      <c r="B108" s="223"/>
      <c r="C108" s="252" t="s">
        <v>754</v>
      </c>
      <c r="D108" s="246"/>
      <c r="E108" s="246"/>
      <c r="F108" s="246"/>
      <c r="G108" s="246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15"/>
      <c r="Z108" s="215"/>
      <c r="AA108" s="215"/>
      <c r="AB108" s="215"/>
      <c r="AC108" s="215"/>
      <c r="AD108" s="215"/>
      <c r="AE108" s="215"/>
      <c r="AF108" s="215"/>
      <c r="AG108" s="215" t="s">
        <v>172</v>
      </c>
      <c r="AH108" s="215"/>
      <c r="AI108" s="215"/>
      <c r="AJ108" s="215"/>
      <c r="AK108" s="215"/>
      <c r="AL108" s="215"/>
      <c r="AM108" s="215"/>
      <c r="AN108" s="215"/>
      <c r="AO108" s="215"/>
      <c r="AP108" s="215"/>
      <c r="AQ108" s="215"/>
      <c r="AR108" s="215"/>
      <c r="AS108" s="215"/>
      <c r="AT108" s="215"/>
      <c r="AU108" s="215"/>
      <c r="AV108" s="215"/>
      <c r="AW108" s="215"/>
      <c r="AX108" s="215"/>
      <c r="AY108" s="215"/>
      <c r="AZ108" s="215"/>
      <c r="BA108" s="215"/>
      <c r="BB108" s="215"/>
      <c r="BC108" s="215"/>
      <c r="BD108" s="215"/>
      <c r="BE108" s="215"/>
      <c r="BF108" s="215"/>
      <c r="BG108" s="215"/>
      <c r="BH108" s="215"/>
    </row>
    <row r="109" spans="1:60" outlineLevel="1" x14ac:dyDescent="0.2">
      <c r="A109" s="222"/>
      <c r="B109" s="223"/>
      <c r="C109" s="252" t="s">
        <v>755</v>
      </c>
      <c r="D109" s="246"/>
      <c r="E109" s="246"/>
      <c r="F109" s="246"/>
      <c r="G109" s="246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15"/>
      <c r="Z109" s="215"/>
      <c r="AA109" s="215"/>
      <c r="AB109" s="215"/>
      <c r="AC109" s="215"/>
      <c r="AD109" s="215"/>
      <c r="AE109" s="215"/>
      <c r="AF109" s="215"/>
      <c r="AG109" s="215" t="s">
        <v>172</v>
      </c>
      <c r="AH109" s="215"/>
      <c r="AI109" s="215"/>
      <c r="AJ109" s="215"/>
      <c r="AK109" s="215"/>
      <c r="AL109" s="215"/>
      <c r="AM109" s="215"/>
      <c r="AN109" s="215"/>
      <c r="AO109" s="215"/>
      <c r="AP109" s="215"/>
      <c r="AQ109" s="215"/>
      <c r="AR109" s="215"/>
      <c r="AS109" s="215"/>
      <c r="AT109" s="215"/>
      <c r="AU109" s="215"/>
      <c r="AV109" s="215"/>
      <c r="AW109" s="215"/>
      <c r="AX109" s="215"/>
      <c r="AY109" s="215"/>
      <c r="AZ109" s="215"/>
      <c r="BA109" s="215"/>
      <c r="BB109" s="215"/>
      <c r="BC109" s="215"/>
      <c r="BD109" s="215"/>
      <c r="BE109" s="215"/>
      <c r="BF109" s="215"/>
      <c r="BG109" s="215"/>
      <c r="BH109" s="215"/>
    </row>
    <row r="110" spans="1:60" outlineLevel="1" x14ac:dyDescent="0.2">
      <c r="A110" s="237">
        <v>37</v>
      </c>
      <c r="B110" s="238" t="s">
        <v>756</v>
      </c>
      <c r="C110" s="249" t="s">
        <v>757</v>
      </c>
      <c r="D110" s="239" t="s">
        <v>326</v>
      </c>
      <c r="E110" s="240">
        <v>66.5</v>
      </c>
      <c r="F110" s="241"/>
      <c r="G110" s="242">
        <f>ROUND(E110*F110,2)</f>
        <v>0</v>
      </c>
      <c r="H110" s="241"/>
      <c r="I110" s="242">
        <f>ROUND(E110*H110,2)</f>
        <v>0</v>
      </c>
      <c r="J110" s="241"/>
      <c r="K110" s="242">
        <f>ROUND(E110*J110,2)</f>
        <v>0</v>
      </c>
      <c r="L110" s="242">
        <v>21</v>
      </c>
      <c r="M110" s="242">
        <f>G110*(1+L110/100)</f>
        <v>0</v>
      </c>
      <c r="N110" s="242">
        <v>0</v>
      </c>
      <c r="O110" s="242">
        <f>ROUND(E110*N110,2)</f>
        <v>0</v>
      </c>
      <c r="P110" s="242">
        <v>0</v>
      </c>
      <c r="Q110" s="242">
        <f>ROUND(E110*P110,2)</f>
        <v>0</v>
      </c>
      <c r="R110" s="242"/>
      <c r="S110" s="242" t="s">
        <v>167</v>
      </c>
      <c r="T110" s="243" t="s">
        <v>168</v>
      </c>
      <c r="U110" s="224">
        <v>4.8000000000000001E-2</v>
      </c>
      <c r="V110" s="224">
        <f>ROUND(E110*U110,2)</f>
        <v>3.19</v>
      </c>
      <c r="W110" s="224"/>
      <c r="X110" s="224" t="s">
        <v>190</v>
      </c>
      <c r="Y110" s="215"/>
      <c r="Z110" s="215"/>
      <c r="AA110" s="215"/>
      <c r="AB110" s="215"/>
      <c r="AC110" s="215"/>
      <c r="AD110" s="215"/>
      <c r="AE110" s="215"/>
      <c r="AF110" s="215"/>
      <c r="AG110" s="215" t="s">
        <v>449</v>
      </c>
      <c r="AH110" s="215"/>
      <c r="AI110" s="215"/>
      <c r="AJ110" s="215"/>
      <c r="AK110" s="215"/>
      <c r="AL110" s="215"/>
      <c r="AM110" s="215"/>
      <c r="AN110" s="215"/>
      <c r="AO110" s="215"/>
      <c r="AP110" s="215"/>
      <c r="AQ110" s="215"/>
      <c r="AR110" s="215"/>
      <c r="AS110" s="215"/>
      <c r="AT110" s="215"/>
      <c r="AU110" s="215"/>
      <c r="AV110" s="215"/>
      <c r="AW110" s="215"/>
      <c r="AX110" s="215"/>
      <c r="AY110" s="215"/>
      <c r="AZ110" s="215"/>
      <c r="BA110" s="215"/>
      <c r="BB110" s="215"/>
      <c r="BC110" s="215"/>
      <c r="BD110" s="215"/>
      <c r="BE110" s="215"/>
      <c r="BF110" s="215"/>
      <c r="BG110" s="215"/>
      <c r="BH110" s="215"/>
    </row>
    <row r="111" spans="1:60" outlineLevel="1" x14ac:dyDescent="0.2">
      <c r="A111" s="222"/>
      <c r="B111" s="223"/>
      <c r="C111" s="250" t="s">
        <v>225</v>
      </c>
      <c r="D111" s="245"/>
      <c r="E111" s="245"/>
      <c r="F111" s="245"/>
      <c r="G111" s="245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15"/>
      <c r="Z111" s="215"/>
      <c r="AA111" s="215"/>
      <c r="AB111" s="215"/>
      <c r="AC111" s="215"/>
      <c r="AD111" s="215"/>
      <c r="AE111" s="215"/>
      <c r="AF111" s="215"/>
      <c r="AG111" s="215" t="s">
        <v>172</v>
      </c>
      <c r="AH111" s="215"/>
      <c r="AI111" s="215"/>
      <c r="AJ111" s="215"/>
      <c r="AK111" s="215"/>
      <c r="AL111" s="215"/>
      <c r="AM111" s="215"/>
      <c r="AN111" s="215"/>
      <c r="AO111" s="215"/>
      <c r="AP111" s="215"/>
      <c r="AQ111" s="215"/>
      <c r="AR111" s="215"/>
      <c r="AS111" s="215"/>
      <c r="AT111" s="215"/>
      <c r="AU111" s="215"/>
      <c r="AV111" s="215"/>
      <c r="AW111" s="215"/>
      <c r="AX111" s="215"/>
      <c r="AY111" s="215"/>
      <c r="AZ111" s="215"/>
      <c r="BA111" s="215"/>
      <c r="BB111" s="215"/>
      <c r="BC111" s="215"/>
      <c r="BD111" s="215"/>
      <c r="BE111" s="215"/>
      <c r="BF111" s="215"/>
      <c r="BG111" s="215"/>
      <c r="BH111" s="215"/>
    </row>
    <row r="112" spans="1:60" outlineLevel="1" x14ac:dyDescent="0.2">
      <c r="A112" s="222"/>
      <c r="B112" s="223"/>
      <c r="C112" s="253" t="s">
        <v>719</v>
      </c>
      <c r="D112" s="228"/>
      <c r="E112" s="229">
        <v>11.5</v>
      </c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15"/>
      <c r="Z112" s="215"/>
      <c r="AA112" s="215"/>
      <c r="AB112" s="215"/>
      <c r="AC112" s="215"/>
      <c r="AD112" s="215"/>
      <c r="AE112" s="215"/>
      <c r="AF112" s="215"/>
      <c r="AG112" s="215" t="s">
        <v>176</v>
      </c>
      <c r="AH112" s="215">
        <v>0</v>
      </c>
      <c r="AI112" s="215"/>
      <c r="AJ112" s="215"/>
      <c r="AK112" s="215"/>
      <c r="AL112" s="215"/>
      <c r="AM112" s="215"/>
      <c r="AN112" s="215"/>
      <c r="AO112" s="215"/>
      <c r="AP112" s="215"/>
      <c r="AQ112" s="215"/>
      <c r="AR112" s="215"/>
      <c r="AS112" s="215"/>
      <c r="AT112" s="215"/>
      <c r="AU112" s="215"/>
      <c r="AV112" s="215"/>
      <c r="AW112" s="215"/>
      <c r="AX112" s="215"/>
      <c r="AY112" s="215"/>
      <c r="AZ112" s="215"/>
      <c r="BA112" s="215"/>
      <c r="BB112" s="215"/>
      <c r="BC112" s="215"/>
      <c r="BD112" s="215"/>
      <c r="BE112" s="215"/>
      <c r="BF112" s="215"/>
      <c r="BG112" s="215"/>
      <c r="BH112" s="215"/>
    </row>
    <row r="113" spans="1:60" outlineLevel="1" x14ac:dyDescent="0.2">
      <c r="A113" s="222"/>
      <c r="B113" s="223"/>
      <c r="C113" s="253" t="s">
        <v>722</v>
      </c>
      <c r="D113" s="228"/>
      <c r="E113" s="229">
        <v>5.4</v>
      </c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15"/>
      <c r="Z113" s="215"/>
      <c r="AA113" s="215"/>
      <c r="AB113" s="215"/>
      <c r="AC113" s="215"/>
      <c r="AD113" s="215"/>
      <c r="AE113" s="215"/>
      <c r="AF113" s="215"/>
      <c r="AG113" s="215" t="s">
        <v>176</v>
      </c>
      <c r="AH113" s="215">
        <v>0</v>
      </c>
      <c r="AI113" s="215"/>
      <c r="AJ113" s="215"/>
      <c r="AK113" s="215"/>
      <c r="AL113" s="215"/>
      <c r="AM113" s="215"/>
      <c r="AN113" s="215"/>
      <c r="AO113" s="215"/>
      <c r="AP113" s="215"/>
      <c r="AQ113" s="215"/>
      <c r="AR113" s="215"/>
      <c r="AS113" s="215"/>
      <c r="AT113" s="215"/>
      <c r="AU113" s="215"/>
      <c r="AV113" s="215"/>
      <c r="AW113" s="215"/>
      <c r="AX113" s="215"/>
      <c r="AY113" s="215"/>
      <c r="AZ113" s="215"/>
      <c r="BA113" s="215"/>
      <c r="BB113" s="215"/>
      <c r="BC113" s="215"/>
      <c r="BD113" s="215"/>
      <c r="BE113" s="215"/>
      <c r="BF113" s="215"/>
      <c r="BG113" s="215"/>
      <c r="BH113" s="215"/>
    </row>
    <row r="114" spans="1:60" outlineLevel="1" x14ac:dyDescent="0.2">
      <c r="A114" s="222"/>
      <c r="B114" s="223"/>
      <c r="C114" s="253" t="s">
        <v>730</v>
      </c>
      <c r="D114" s="228"/>
      <c r="E114" s="229">
        <v>9.1999999999999993</v>
      </c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15"/>
      <c r="Z114" s="215"/>
      <c r="AA114" s="215"/>
      <c r="AB114" s="215"/>
      <c r="AC114" s="215"/>
      <c r="AD114" s="215"/>
      <c r="AE114" s="215"/>
      <c r="AF114" s="215"/>
      <c r="AG114" s="215" t="s">
        <v>176</v>
      </c>
      <c r="AH114" s="215">
        <v>0</v>
      </c>
      <c r="AI114" s="215"/>
      <c r="AJ114" s="215"/>
      <c r="AK114" s="215"/>
      <c r="AL114" s="215"/>
      <c r="AM114" s="215"/>
      <c r="AN114" s="215"/>
      <c r="AO114" s="215"/>
      <c r="AP114" s="215"/>
      <c r="AQ114" s="215"/>
      <c r="AR114" s="215"/>
      <c r="AS114" s="215"/>
      <c r="AT114" s="215"/>
      <c r="AU114" s="215"/>
      <c r="AV114" s="215"/>
      <c r="AW114" s="215"/>
      <c r="AX114" s="215"/>
      <c r="AY114" s="215"/>
      <c r="AZ114" s="215"/>
      <c r="BA114" s="215"/>
      <c r="BB114" s="215"/>
      <c r="BC114" s="215"/>
      <c r="BD114" s="215"/>
      <c r="BE114" s="215"/>
      <c r="BF114" s="215"/>
      <c r="BG114" s="215"/>
      <c r="BH114" s="215"/>
    </row>
    <row r="115" spans="1:60" outlineLevel="1" x14ac:dyDescent="0.2">
      <c r="A115" s="222"/>
      <c r="B115" s="223"/>
      <c r="C115" s="253" t="s">
        <v>725</v>
      </c>
      <c r="D115" s="228"/>
      <c r="E115" s="229">
        <v>10</v>
      </c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15"/>
      <c r="Z115" s="215"/>
      <c r="AA115" s="215"/>
      <c r="AB115" s="215"/>
      <c r="AC115" s="215"/>
      <c r="AD115" s="215"/>
      <c r="AE115" s="215"/>
      <c r="AF115" s="215"/>
      <c r="AG115" s="215" t="s">
        <v>176</v>
      </c>
      <c r="AH115" s="215">
        <v>0</v>
      </c>
      <c r="AI115" s="215"/>
      <c r="AJ115" s="215"/>
      <c r="AK115" s="215"/>
      <c r="AL115" s="215"/>
      <c r="AM115" s="215"/>
      <c r="AN115" s="215"/>
      <c r="AO115" s="215"/>
      <c r="AP115" s="215"/>
      <c r="AQ115" s="215"/>
      <c r="AR115" s="215"/>
      <c r="AS115" s="215"/>
      <c r="AT115" s="215"/>
      <c r="AU115" s="215"/>
      <c r="AV115" s="215"/>
      <c r="AW115" s="215"/>
      <c r="AX115" s="215"/>
      <c r="AY115" s="215"/>
      <c r="AZ115" s="215"/>
      <c r="BA115" s="215"/>
      <c r="BB115" s="215"/>
      <c r="BC115" s="215"/>
      <c r="BD115" s="215"/>
      <c r="BE115" s="215"/>
      <c r="BF115" s="215"/>
      <c r="BG115" s="215"/>
      <c r="BH115" s="215"/>
    </row>
    <row r="116" spans="1:60" outlineLevel="1" x14ac:dyDescent="0.2">
      <c r="A116" s="222"/>
      <c r="B116" s="223"/>
      <c r="C116" s="253" t="s">
        <v>733</v>
      </c>
      <c r="D116" s="228"/>
      <c r="E116" s="229">
        <v>6.1</v>
      </c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15"/>
      <c r="Z116" s="215"/>
      <c r="AA116" s="215"/>
      <c r="AB116" s="215"/>
      <c r="AC116" s="215"/>
      <c r="AD116" s="215"/>
      <c r="AE116" s="215"/>
      <c r="AF116" s="215"/>
      <c r="AG116" s="215" t="s">
        <v>176</v>
      </c>
      <c r="AH116" s="215">
        <v>0</v>
      </c>
      <c r="AI116" s="215"/>
      <c r="AJ116" s="215"/>
      <c r="AK116" s="215"/>
      <c r="AL116" s="215"/>
      <c r="AM116" s="215"/>
      <c r="AN116" s="215"/>
      <c r="AO116" s="215"/>
      <c r="AP116" s="215"/>
      <c r="AQ116" s="215"/>
      <c r="AR116" s="215"/>
      <c r="AS116" s="215"/>
      <c r="AT116" s="215"/>
      <c r="AU116" s="215"/>
      <c r="AV116" s="215"/>
      <c r="AW116" s="215"/>
      <c r="AX116" s="215"/>
      <c r="AY116" s="215"/>
      <c r="AZ116" s="215"/>
      <c r="BA116" s="215"/>
      <c r="BB116" s="215"/>
      <c r="BC116" s="215"/>
      <c r="BD116" s="215"/>
      <c r="BE116" s="215"/>
      <c r="BF116" s="215"/>
      <c r="BG116" s="215"/>
      <c r="BH116" s="215"/>
    </row>
    <row r="117" spans="1:60" outlineLevel="1" x14ac:dyDescent="0.2">
      <c r="A117" s="222"/>
      <c r="B117" s="223"/>
      <c r="C117" s="253" t="s">
        <v>736</v>
      </c>
      <c r="D117" s="228"/>
      <c r="E117" s="229">
        <v>24.3</v>
      </c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15"/>
      <c r="Z117" s="215"/>
      <c r="AA117" s="215"/>
      <c r="AB117" s="215"/>
      <c r="AC117" s="215"/>
      <c r="AD117" s="215"/>
      <c r="AE117" s="215"/>
      <c r="AF117" s="215"/>
      <c r="AG117" s="215" t="s">
        <v>176</v>
      </c>
      <c r="AH117" s="215">
        <v>0</v>
      </c>
      <c r="AI117" s="215"/>
      <c r="AJ117" s="215"/>
      <c r="AK117" s="215"/>
      <c r="AL117" s="215"/>
      <c r="AM117" s="215"/>
      <c r="AN117" s="215"/>
      <c r="AO117" s="215"/>
      <c r="AP117" s="215"/>
      <c r="AQ117" s="215"/>
      <c r="AR117" s="215"/>
      <c r="AS117" s="215"/>
      <c r="AT117" s="215"/>
      <c r="AU117" s="215"/>
      <c r="AV117" s="215"/>
      <c r="AW117" s="215"/>
      <c r="AX117" s="215"/>
      <c r="AY117" s="215"/>
      <c r="AZ117" s="215"/>
      <c r="BA117" s="215"/>
      <c r="BB117" s="215"/>
      <c r="BC117" s="215"/>
      <c r="BD117" s="215"/>
      <c r="BE117" s="215"/>
      <c r="BF117" s="215"/>
      <c r="BG117" s="215"/>
      <c r="BH117" s="215"/>
    </row>
    <row r="118" spans="1:60" outlineLevel="1" x14ac:dyDescent="0.2">
      <c r="A118" s="237">
        <v>38</v>
      </c>
      <c r="B118" s="238" t="s">
        <v>758</v>
      </c>
      <c r="C118" s="249" t="s">
        <v>759</v>
      </c>
      <c r="D118" s="239" t="s">
        <v>326</v>
      </c>
      <c r="E118" s="240">
        <v>6</v>
      </c>
      <c r="F118" s="241"/>
      <c r="G118" s="242">
        <f>ROUND(E118*F118,2)</f>
        <v>0</v>
      </c>
      <c r="H118" s="241"/>
      <c r="I118" s="242">
        <f>ROUND(E118*H118,2)</f>
        <v>0</v>
      </c>
      <c r="J118" s="241"/>
      <c r="K118" s="242">
        <f>ROUND(E118*J118,2)</f>
        <v>0</v>
      </c>
      <c r="L118" s="242">
        <v>21</v>
      </c>
      <c r="M118" s="242">
        <f>G118*(1+L118/100)</f>
        <v>0</v>
      </c>
      <c r="N118" s="242">
        <v>0</v>
      </c>
      <c r="O118" s="242">
        <f>ROUND(E118*N118,2)</f>
        <v>0</v>
      </c>
      <c r="P118" s="242">
        <v>0</v>
      </c>
      <c r="Q118" s="242">
        <f>ROUND(E118*P118,2)</f>
        <v>0</v>
      </c>
      <c r="R118" s="242"/>
      <c r="S118" s="242" t="s">
        <v>167</v>
      </c>
      <c r="T118" s="243" t="s">
        <v>168</v>
      </c>
      <c r="U118" s="224">
        <v>5.8999999999999997E-2</v>
      </c>
      <c r="V118" s="224">
        <f>ROUND(E118*U118,2)</f>
        <v>0.35</v>
      </c>
      <c r="W118" s="224"/>
      <c r="X118" s="224" t="s">
        <v>190</v>
      </c>
      <c r="Y118" s="215"/>
      <c r="Z118" s="215"/>
      <c r="AA118" s="215"/>
      <c r="AB118" s="215"/>
      <c r="AC118" s="215"/>
      <c r="AD118" s="215"/>
      <c r="AE118" s="215"/>
      <c r="AF118" s="215"/>
      <c r="AG118" s="215" t="s">
        <v>449</v>
      </c>
      <c r="AH118" s="215"/>
      <c r="AI118" s="215"/>
      <c r="AJ118" s="215"/>
      <c r="AK118" s="215"/>
      <c r="AL118" s="215"/>
      <c r="AM118" s="215"/>
      <c r="AN118" s="215"/>
      <c r="AO118" s="215"/>
      <c r="AP118" s="215"/>
      <c r="AQ118" s="215"/>
      <c r="AR118" s="215"/>
      <c r="AS118" s="215"/>
      <c r="AT118" s="215"/>
      <c r="AU118" s="215"/>
      <c r="AV118" s="215"/>
      <c r="AW118" s="215"/>
      <c r="AX118" s="215"/>
      <c r="AY118" s="215"/>
      <c r="AZ118" s="215"/>
      <c r="BA118" s="215"/>
      <c r="BB118" s="215"/>
      <c r="BC118" s="215"/>
      <c r="BD118" s="215"/>
      <c r="BE118" s="215"/>
      <c r="BF118" s="215"/>
      <c r="BG118" s="215"/>
      <c r="BH118" s="215"/>
    </row>
    <row r="119" spans="1:60" outlineLevel="1" x14ac:dyDescent="0.2">
      <c r="A119" s="222"/>
      <c r="B119" s="223"/>
      <c r="C119" s="250" t="s">
        <v>225</v>
      </c>
      <c r="D119" s="245"/>
      <c r="E119" s="245"/>
      <c r="F119" s="245"/>
      <c r="G119" s="245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15"/>
      <c r="Z119" s="215"/>
      <c r="AA119" s="215"/>
      <c r="AB119" s="215"/>
      <c r="AC119" s="215"/>
      <c r="AD119" s="215"/>
      <c r="AE119" s="215"/>
      <c r="AF119" s="215"/>
      <c r="AG119" s="215" t="s">
        <v>172</v>
      </c>
      <c r="AH119" s="215"/>
      <c r="AI119" s="215"/>
      <c r="AJ119" s="215"/>
      <c r="AK119" s="215"/>
      <c r="AL119" s="215"/>
      <c r="AM119" s="215"/>
      <c r="AN119" s="215"/>
      <c r="AO119" s="215"/>
      <c r="AP119" s="215"/>
      <c r="AQ119" s="215"/>
      <c r="AR119" s="215"/>
      <c r="AS119" s="215"/>
      <c r="AT119" s="215"/>
      <c r="AU119" s="215"/>
      <c r="AV119" s="215"/>
      <c r="AW119" s="215"/>
      <c r="AX119" s="215"/>
      <c r="AY119" s="215"/>
      <c r="AZ119" s="215"/>
      <c r="BA119" s="215"/>
      <c r="BB119" s="215"/>
      <c r="BC119" s="215"/>
      <c r="BD119" s="215"/>
      <c r="BE119" s="215"/>
      <c r="BF119" s="215"/>
      <c r="BG119" s="215"/>
      <c r="BH119" s="215"/>
    </row>
    <row r="120" spans="1:60" outlineLevel="1" x14ac:dyDescent="0.2">
      <c r="A120" s="222"/>
      <c r="B120" s="223"/>
      <c r="C120" s="253" t="s">
        <v>739</v>
      </c>
      <c r="D120" s="228"/>
      <c r="E120" s="229">
        <v>6</v>
      </c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15"/>
      <c r="Z120" s="215"/>
      <c r="AA120" s="215"/>
      <c r="AB120" s="215"/>
      <c r="AC120" s="215"/>
      <c r="AD120" s="215"/>
      <c r="AE120" s="215"/>
      <c r="AF120" s="215"/>
      <c r="AG120" s="215" t="s">
        <v>176</v>
      </c>
      <c r="AH120" s="215">
        <v>0</v>
      </c>
      <c r="AI120" s="215"/>
      <c r="AJ120" s="215"/>
      <c r="AK120" s="215"/>
      <c r="AL120" s="215"/>
      <c r="AM120" s="215"/>
      <c r="AN120" s="215"/>
      <c r="AO120" s="215"/>
      <c r="AP120" s="215"/>
      <c r="AQ120" s="215"/>
      <c r="AR120" s="215"/>
      <c r="AS120" s="215"/>
      <c r="AT120" s="215"/>
      <c r="AU120" s="215"/>
      <c r="AV120" s="215"/>
      <c r="AW120" s="215"/>
      <c r="AX120" s="215"/>
      <c r="AY120" s="215"/>
      <c r="AZ120" s="215"/>
      <c r="BA120" s="215"/>
      <c r="BB120" s="215"/>
      <c r="BC120" s="215"/>
      <c r="BD120" s="215"/>
      <c r="BE120" s="215"/>
      <c r="BF120" s="215"/>
      <c r="BG120" s="215"/>
      <c r="BH120" s="215"/>
    </row>
    <row r="121" spans="1:60" outlineLevel="1" x14ac:dyDescent="0.2">
      <c r="A121" s="237">
        <v>39</v>
      </c>
      <c r="B121" s="238" t="s">
        <v>760</v>
      </c>
      <c r="C121" s="249" t="s">
        <v>761</v>
      </c>
      <c r="D121" s="239" t="s">
        <v>0</v>
      </c>
      <c r="E121" s="240">
        <v>573.09799999999996</v>
      </c>
      <c r="F121" s="241"/>
      <c r="G121" s="242">
        <f>ROUND(E121*F121,2)</f>
        <v>0</v>
      </c>
      <c r="H121" s="241"/>
      <c r="I121" s="242">
        <f>ROUND(E121*H121,2)</f>
        <v>0</v>
      </c>
      <c r="J121" s="241"/>
      <c r="K121" s="242">
        <f>ROUND(E121*J121,2)</f>
        <v>0</v>
      </c>
      <c r="L121" s="242">
        <v>21</v>
      </c>
      <c r="M121" s="242">
        <f>G121*(1+L121/100)</f>
        <v>0</v>
      </c>
      <c r="N121" s="242">
        <v>0</v>
      </c>
      <c r="O121" s="242">
        <f>ROUND(E121*N121,2)</f>
        <v>0</v>
      </c>
      <c r="P121" s="242">
        <v>0</v>
      </c>
      <c r="Q121" s="242">
        <f>ROUND(E121*P121,2)</f>
        <v>0</v>
      </c>
      <c r="R121" s="242"/>
      <c r="S121" s="242" t="s">
        <v>167</v>
      </c>
      <c r="T121" s="243" t="s">
        <v>168</v>
      </c>
      <c r="U121" s="224">
        <v>0</v>
      </c>
      <c r="V121" s="224">
        <f>ROUND(E121*U121,2)</f>
        <v>0</v>
      </c>
      <c r="W121" s="224"/>
      <c r="X121" s="224" t="s">
        <v>190</v>
      </c>
      <c r="Y121" s="215"/>
      <c r="Z121" s="215"/>
      <c r="AA121" s="215"/>
      <c r="AB121" s="215"/>
      <c r="AC121" s="215"/>
      <c r="AD121" s="215"/>
      <c r="AE121" s="215"/>
      <c r="AF121" s="215"/>
      <c r="AG121" s="215" t="s">
        <v>449</v>
      </c>
      <c r="AH121" s="215"/>
      <c r="AI121" s="215"/>
      <c r="AJ121" s="215"/>
      <c r="AK121" s="215"/>
      <c r="AL121" s="215"/>
      <c r="AM121" s="215"/>
      <c r="AN121" s="215"/>
      <c r="AO121" s="215"/>
      <c r="AP121" s="215"/>
      <c r="AQ121" s="215"/>
      <c r="AR121" s="215"/>
      <c r="AS121" s="215"/>
      <c r="AT121" s="215"/>
      <c r="AU121" s="215"/>
      <c r="AV121" s="215"/>
      <c r="AW121" s="215"/>
      <c r="AX121" s="215"/>
      <c r="AY121" s="215"/>
      <c r="AZ121" s="215"/>
      <c r="BA121" s="215"/>
      <c r="BB121" s="215"/>
      <c r="BC121" s="215"/>
      <c r="BD121" s="215"/>
      <c r="BE121" s="215"/>
      <c r="BF121" s="215"/>
      <c r="BG121" s="215"/>
      <c r="BH121" s="215"/>
    </row>
    <row r="122" spans="1:60" outlineLevel="1" x14ac:dyDescent="0.2">
      <c r="A122" s="222"/>
      <c r="B122" s="223"/>
      <c r="C122" s="250" t="s">
        <v>225</v>
      </c>
      <c r="D122" s="245"/>
      <c r="E122" s="245"/>
      <c r="F122" s="245"/>
      <c r="G122" s="245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15"/>
      <c r="Z122" s="215"/>
      <c r="AA122" s="215"/>
      <c r="AB122" s="215"/>
      <c r="AC122" s="215"/>
      <c r="AD122" s="215"/>
      <c r="AE122" s="215"/>
      <c r="AF122" s="215"/>
      <c r="AG122" s="215" t="s">
        <v>172</v>
      </c>
      <c r="AH122" s="215"/>
      <c r="AI122" s="215"/>
      <c r="AJ122" s="215"/>
      <c r="AK122" s="215"/>
      <c r="AL122" s="215"/>
      <c r="AM122" s="215"/>
      <c r="AN122" s="215"/>
      <c r="AO122" s="215"/>
      <c r="AP122" s="215"/>
      <c r="AQ122" s="215"/>
      <c r="AR122" s="215"/>
      <c r="AS122" s="215"/>
      <c r="AT122" s="215"/>
      <c r="AU122" s="215"/>
      <c r="AV122" s="215"/>
      <c r="AW122" s="215"/>
      <c r="AX122" s="215"/>
      <c r="AY122" s="215"/>
      <c r="AZ122" s="215"/>
      <c r="BA122" s="215"/>
      <c r="BB122" s="215"/>
      <c r="BC122" s="215"/>
      <c r="BD122" s="215"/>
      <c r="BE122" s="215"/>
      <c r="BF122" s="215"/>
      <c r="BG122" s="215"/>
      <c r="BH122" s="215"/>
    </row>
    <row r="123" spans="1:60" x14ac:dyDescent="0.2">
      <c r="A123" s="231" t="s">
        <v>162</v>
      </c>
      <c r="B123" s="232" t="s">
        <v>98</v>
      </c>
      <c r="C123" s="248" t="s">
        <v>99</v>
      </c>
      <c r="D123" s="233"/>
      <c r="E123" s="234"/>
      <c r="F123" s="235"/>
      <c r="G123" s="235">
        <f>SUMIF(AG124:AG157,"&lt;&gt;NOR",G124:G157)</f>
        <v>0</v>
      </c>
      <c r="H123" s="235"/>
      <c r="I123" s="235">
        <f>SUM(I124:I157)</f>
        <v>0</v>
      </c>
      <c r="J123" s="235"/>
      <c r="K123" s="235">
        <f>SUM(K124:K157)</f>
        <v>0</v>
      </c>
      <c r="L123" s="235"/>
      <c r="M123" s="235">
        <f>SUM(M124:M157)</f>
        <v>0</v>
      </c>
      <c r="N123" s="235"/>
      <c r="O123" s="235">
        <f>SUM(O124:O157)</f>
        <v>0.65</v>
      </c>
      <c r="P123" s="235"/>
      <c r="Q123" s="235">
        <f>SUM(Q124:Q157)</f>
        <v>0</v>
      </c>
      <c r="R123" s="235"/>
      <c r="S123" s="235"/>
      <c r="T123" s="236"/>
      <c r="U123" s="230"/>
      <c r="V123" s="230">
        <f>SUM(V124:V157)</f>
        <v>102.22999999999999</v>
      </c>
      <c r="W123" s="230"/>
      <c r="X123" s="230"/>
      <c r="AG123" t="s">
        <v>163</v>
      </c>
    </row>
    <row r="124" spans="1:60" outlineLevel="1" x14ac:dyDescent="0.2">
      <c r="A124" s="237">
        <v>40</v>
      </c>
      <c r="B124" s="238" t="s">
        <v>762</v>
      </c>
      <c r="C124" s="249" t="s">
        <v>763</v>
      </c>
      <c r="D124" s="239" t="s">
        <v>326</v>
      </c>
      <c r="E124" s="240">
        <v>34</v>
      </c>
      <c r="F124" s="241"/>
      <c r="G124" s="242">
        <f>ROUND(E124*F124,2)</f>
        <v>0</v>
      </c>
      <c r="H124" s="241"/>
      <c r="I124" s="242">
        <f>ROUND(E124*H124,2)</f>
        <v>0</v>
      </c>
      <c r="J124" s="241"/>
      <c r="K124" s="242">
        <f>ROUND(E124*J124,2)</f>
        <v>0</v>
      </c>
      <c r="L124" s="242">
        <v>21</v>
      </c>
      <c r="M124" s="242">
        <f>G124*(1+L124/100)</f>
        <v>0</v>
      </c>
      <c r="N124" s="242">
        <v>4.0099999999999997E-3</v>
      </c>
      <c r="O124" s="242">
        <f>ROUND(E124*N124,2)</f>
        <v>0.14000000000000001</v>
      </c>
      <c r="P124" s="242">
        <v>0</v>
      </c>
      <c r="Q124" s="242">
        <f>ROUND(E124*P124,2)</f>
        <v>0</v>
      </c>
      <c r="R124" s="242"/>
      <c r="S124" s="242" t="s">
        <v>167</v>
      </c>
      <c r="T124" s="243" t="s">
        <v>168</v>
      </c>
      <c r="U124" s="224">
        <v>0.54290000000000005</v>
      </c>
      <c r="V124" s="224">
        <f>ROUND(E124*U124,2)</f>
        <v>18.46</v>
      </c>
      <c r="W124" s="224"/>
      <c r="X124" s="224" t="s">
        <v>190</v>
      </c>
      <c r="Y124" s="215"/>
      <c r="Z124" s="215"/>
      <c r="AA124" s="215"/>
      <c r="AB124" s="215"/>
      <c r="AC124" s="215"/>
      <c r="AD124" s="215"/>
      <c r="AE124" s="215"/>
      <c r="AF124" s="215"/>
      <c r="AG124" s="215" t="s">
        <v>449</v>
      </c>
      <c r="AH124" s="215"/>
      <c r="AI124" s="215"/>
      <c r="AJ124" s="215"/>
      <c r="AK124" s="215"/>
      <c r="AL124" s="215"/>
      <c r="AM124" s="215"/>
      <c r="AN124" s="215"/>
      <c r="AO124" s="215"/>
      <c r="AP124" s="215"/>
      <c r="AQ124" s="215"/>
      <c r="AR124" s="215"/>
      <c r="AS124" s="215"/>
      <c r="AT124" s="215"/>
      <c r="AU124" s="215"/>
      <c r="AV124" s="215"/>
      <c r="AW124" s="215"/>
      <c r="AX124" s="215"/>
      <c r="AY124" s="215"/>
      <c r="AZ124" s="215"/>
      <c r="BA124" s="215"/>
      <c r="BB124" s="215"/>
      <c r="BC124" s="215"/>
      <c r="BD124" s="215"/>
      <c r="BE124" s="215"/>
      <c r="BF124" s="215"/>
      <c r="BG124" s="215"/>
      <c r="BH124" s="215"/>
    </row>
    <row r="125" spans="1:60" outlineLevel="1" x14ac:dyDescent="0.2">
      <c r="A125" s="222"/>
      <c r="B125" s="223"/>
      <c r="C125" s="250" t="s">
        <v>225</v>
      </c>
      <c r="D125" s="245"/>
      <c r="E125" s="245"/>
      <c r="F125" s="245"/>
      <c r="G125" s="245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15"/>
      <c r="Z125" s="215"/>
      <c r="AA125" s="215"/>
      <c r="AB125" s="215"/>
      <c r="AC125" s="215"/>
      <c r="AD125" s="215"/>
      <c r="AE125" s="215"/>
      <c r="AF125" s="215"/>
      <c r="AG125" s="215" t="s">
        <v>172</v>
      </c>
      <c r="AH125" s="215"/>
      <c r="AI125" s="215"/>
      <c r="AJ125" s="215"/>
      <c r="AK125" s="215"/>
      <c r="AL125" s="215"/>
      <c r="AM125" s="215"/>
      <c r="AN125" s="215"/>
      <c r="AO125" s="215"/>
      <c r="AP125" s="215"/>
      <c r="AQ125" s="215"/>
      <c r="AR125" s="215"/>
      <c r="AS125" s="215"/>
      <c r="AT125" s="215"/>
      <c r="AU125" s="215"/>
      <c r="AV125" s="215"/>
      <c r="AW125" s="215"/>
      <c r="AX125" s="215"/>
      <c r="AY125" s="215"/>
      <c r="AZ125" s="215"/>
      <c r="BA125" s="215"/>
      <c r="BB125" s="215"/>
      <c r="BC125" s="215"/>
      <c r="BD125" s="215"/>
      <c r="BE125" s="215"/>
      <c r="BF125" s="215"/>
      <c r="BG125" s="215"/>
      <c r="BH125" s="215"/>
    </row>
    <row r="126" spans="1:60" outlineLevel="1" x14ac:dyDescent="0.2">
      <c r="A126" s="222"/>
      <c r="B126" s="223"/>
      <c r="C126" s="253" t="s">
        <v>707</v>
      </c>
      <c r="D126" s="228"/>
      <c r="E126" s="229">
        <v>34</v>
      </c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15"/>
      <c r="Z126" s="215"/>
      <c r="AA126" s="215"/>
      <c r="AB126" s="215"/>
      <c r="AC126" s="215"/>
      <c r="AD126" s="215"/>
      <c r="AE126" s="215"/>
      <c r="AF126" s="215"/>
      <c r="AG126" s="215" t="s">
        <v>176</v>
      </c>
      <c r="AH126" s="215">
        <v>0</v>
      </c>
      <c r="AI126" s="215"/>
      <c r="AJ126" s="215"/>
      <c r="AK126" s="215"/>
      <c r="AL126" s="215"/>
      <c r="AM126" s="215"/>
      <c r="AN126" s="215"/>
      <c r="AO126" s="215"/>
      <c r="AP126" s="215"/>
      <c r="AQ126" s="215"/>
      <c r="AR126" s="215"/>
      <c r="AS126" s="215"/>
      <c r="AT126" s="215"/>
      <c r="AU126" s="215"/>
      <c r="AV126" s="215"/>
      <c r="AW126" s="215"/>
      <c r="AX126" s="215"/>
      <c r="AY126" s="215"/>
      <c r="AZ126" s="215"/>
      <c r="BA126" s="215"/>
      <c r="BB126" s="215"/>
      <c r="BC126" s="215"/>
      <c r="BD126" s="215"/>
      <c r="BE126" s="215"/>
      <c r="BF126" s="215"/>
      <c r="BG126" s="215"/>
      <c r="BH126" s="215"/>
    </row>
    <row r="127" spans="1:60" outlineLevel="1" x14ac:dyDescent="0.2">
      <c r="A127" s="237">
        <v>41</v>
      </c>
      <c r="B127" s="238" t="s">
        <v>764</v>
      </c>
      <c r="C127" s="249" t="s">
        <v>765</v>
      </c>
      <c r="D127" s="239" t="s">
        <v>326</v>
      </c>
      <c r="E127" s="240">
        <v>51.2</v>
      </c>
      <c r="F127" s="241"/>
      <c r="G127" s="242">
        <f>ROUND(E127*F127,2)</f>
        <v>0</v>
      </c>
      <c r="H127" s="241"/>
      <c r="I127" s="242">
        <f>ROUND(E127*H127,2)</f>
        <v>0</v>
      </c>
      <c r="J127" s="241"/>
      <c r="K127" s="242">
        <f>ROUND(E127*J127,2)</f>
        <v>0</v>
      </c>
      <c r="L127" s="242">
        <v>21</v>
      </c>
      <c r="M127" s="242">
        <f>G127*(1+L127/100)</f>
        <v>0</v>
      </c>
      <c r="N127" s="242">
        <v>5.2199999999999998E-3</v>
      </c>
      <c r="O127" s="242">
        <f>ROUND(E127*N127,2)</f>
        <v>0.27</v>
      </c>
      <c r="P127" s="242">
        <v>0</v>
      </c>
      <c r="Q127" s="242">
        <f>ROUND(E127*P127,2)</f>
        <v>0</v>
      </c>
      <c r="R127" s="242"/>
      <c r="S127" s="242" t="s">
        <v>167</v>
      </c>
      <c r="T127" s="243" t="s">
        <v>168</v>
      </c>
      <c r="U127" s="224">
        <v>0.63429999999999997</v>
      </c>
      <c r="V127" s="224">
        <f>ROUND(E127*U127,2)</f>
        <v>32.479999999999997</v>
      </c>
      <c r="W127" s="224"/>
      <c r="X127" s="224" t="s">
        <v>190</v>
      </c>
      <c r="Y127" s="215"/>
      <c r="Z127" s="215"/>
      <c r="AA127" s="215"/>
      <c r="AB127" s="215"/>
      <c r="AC127" s="215"/>
      <c r="AD127" s="215"/>
      <c r="AE127" s="215"/>
      <c r="AF127" s="215"/>
      <c r="AG127" s="215" t="s">
        <v>449</v>
      </c>
      <c r="AH127" s="215"/>
      <c r="AI127" s="215"/>
      <c r="AJ127" s="215"/>
      <c r="AK127" s="215"/>
      <c r="AL127" s="215"/>
      <c r="AM127" s="215"/>
      <c r="AN127" s="215"/>
      <c r="AO127" s="215"/>
      <c r="AP127" s="215"/>
      <c r="AQ127" s="215"/>
      <c r="AR127" s="215"/>
      <c r="AS127" s="215"/>
      <c r="AT127" s="215"/>
      <c r="AU127" s="215"/>
      <c r="AV127" s="215"/>
      <c r="AW127" s="215"/>
      <c r="AX127" s="215"/>
      <c r="AY127" s="215"/>
      <c r="AZ127" s="215"/>
      <c r="BA127" s="215"/>
      <c r="BB127" s="215"/>
      <c r="BC127" s="215"/>
      <c r="BD127" s="215"/>
      <c r="BE127" s="215"/>
      <c r="BF127" s="215"/>
      <c r="BG127" s="215"/>
      <c r="BH127" s="215"/>
    </row>
    <row r="128" spans="1:60" outlineLevel="1" x14ac:dyDescent="0.2">
      <c r="A128" s="222"/>
      <c r="B128" s="223"/>
      <c r="C128" s="250" t="s">
        <v>225</v>
      </c>
      <c r="D128" s="245"/>
      <c r="E128" s="245"/>
      <c r="F128" s="245"/>
      <c r="G128" s="245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15"/>
      <c r="Z128" s="215"/>
      <c r="AA128" s="215"/>
      <c r="AB128" s="215"/>
      <c r="AC128" s="215"/>
      <c r="AD128" s="215"/>
      <c r="AE128" s="215"/>
      <c r="AF128" s="215"/>
      <c r="AG128" s="215" t="s">
        <v>172</v>
      </c>
      <c r="AH128" s="215"/>
      <c r="AI128" s="215"/>
      <c r="AJ128" s="215"/>
      <c r="AK128" s="215"/>
      <c r="AL128" s="215"/>
      <c r="AM128" s="215"/>
      <c r="AN128" s="215"/>
      <c r="AO128" s="215"/>
      <c r="AP128" s="215"/>
      <c r="AQ128" s="215"/>
      <c r="AR128" s="215"/>
      <c r="AS128" s="215"/>
      <c r="AT128" s="215"/>
      <c r="AU128" s="215"/>
      <c r="AV128" s="215"/>
      <c r="AW128" s="215"/>
      <c r="AX128" s="215"/>
      <c r="AY128" s="215"/>
      <c r="AZ128" s="215"/>
      <c r="BA128" s="215"/>
      <c r="BB128" s="215"/>
      <c r="BC128" s="215"/>
      <c r="BD128" s="215"/>
      <c r="BE128" s="215"/>
      <c r="BF128" s="215"/>
      <c r="BG128" s="215"/>
      <c r="BH128" s="215"/>
    </row>
    <row r="129" spans="1:60" outlineLevel="1" x14ac:dyDescent="0.2">
      <c r="A129" s="222"/>
      <c r="B129" s="223"/>
      <c r="C129" s="253" t="s">
        <v>710</v>
      </c>
      <c r="D129" s="228"/>
      <c r="E129" s="229">
        <v>51.2</v>
      </c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15"/>
      <c r="Z129" s="215"/>
      <c r="AA129" s="215"/>
      <c r="AB129" s="215"/>
      <c r="AC129" s="215"/>
      <c r="AD129" s="215"/>
      <c r="AE129" s="215"/>
      <c r="AF129" s="215"/>
      <c r="AG129" s="215" t="s">
        <v>176</v>
      </c>
      <c r="AH129" s="215">
        <v>0</v>
      </c>
      <c r="AI129" s="215"/>
      <c r="AJ129" s="215"/>
      <c r="AK129" s="215"/>
      <c r="AL129" s="215"/>
      <c r="AM129" s="215"/>
      <c r="AN129" s="215"/>
      <c r="AO129" s="215"/>
      <c r="AP129" s="215"/>
      <c r="AQ129" s="215"/>
      <c r="AR129" s="215"/>
      <c r="AS129" s="215"/>
      <c r="AT129" s="215"/>
      <c r="AU129" s="215"/>
      <c r="AV129" s="215"/>
      <c r="AW129" s="215"/>
      <c r="AX129" s="215"/>
      <c r="AY129" s="215"/>
      <c r="AZ129" s="215"/>
      <c r="BA129" s="215"/>
      <c r="BB129" s="215"/>
      <c r="BC129" s="215"/>
      <c r="BD129" s="215"/>
      <c r="BE129" s="215"/>
      <c r="BF129" s="215"/>
      <c r="BG129" s="215"/>
      <c r="BH129" s="215"/>
    </row>
    <row r="130" spans="1:60" outlineLevel="1" x14ac:dyDescent="0.2">
      <c r="A130" s="237">
        <v>42</v>
      </c>
      <c r="B130" s="238" t="s">
        <v>766</v>
      </c>
      <c r="C130" s="249" t="s">
        <v>767</v>
      </c>
      <c r="D130" s="239" t="s">
        <v>326</v>
      </c>
      <c r="E130" s="240">
        <v>40</v>
      </c>
      <c r="F130" s="241"/>
      <c r="G130" s="242">
        <f>ROUND(E130*F130,2)</f>
        <v>0</v>
      </c>
      <c r="H130" s="241"/>
      <c r="I130" s="242">
        <f>ROUND(E130*H130,2)</f>
        <v>0</v>
      </c>
      <c r="J130" s="241"/>
      <c r="K130" s="242">
        <f>ROUND(E130*J130,2)</f>
        <v>0</v>
      </c>
      <c r="L130" s="242">
        <v>21</v>
      </c>
      <c r="M130" s="242">
        <f>G130*(1+L130/100)</f>
        <v>0</v>
      </c>
      <c r="N130" s="242">
        <v>5.4099999999999999E-3</v>
      </c>
      <c r="O130" s="242">
        <f>ROUND(E130*N130,2)</f>
        <v>0.22</v>
      </c>
      <c r="P130" s="242">
        <v>0</v>
      </c>
      <c r="Q130" s="242">
        <f>ROUND(E130*P130,2)</f>
        <v>0</v>
      </c>
      <c r="R130" s="242"/>
      <c r="S130" s="242" t="s">
        <v>167</v>
      </c>
      <c r="T130" s="243" t="s">
        <v>168</v>
      </c>
      <c r="U130" s="224">
        <v>0.68279999999999996</v>
      </c>
      <c r="V130" s="224">
        <f>ROUND(E130*U130,2)</f>
        <v>27.31</v>
      </c>
      <c r="W130" s="224"/>
      <c r="X130" s="224" t="s">
        <v>190</v>
      </c>
      <c r="Y130" s="215"/>
      <c r="Z130" s="215"/>
      <c r="AA130" s="215"/>
      <c r="AB130" s="215"/>
      <c r="AC130" s="215"/>
      <c r="AD130" s="215"/>
      <c r="AE130" s="215"/>
      <c r="AF130" s="215"/>
      <c r="AG130" s="215" t="s">
        <v>449</v>
      </c>
      <c r="AH130" s="215"/>
      <c r="AI130" s="215"/>
      <c r="AJ130" s="215"/>
      <c r="AK130" s="215"/>
      <c r="AL130" s="215"/>
      <c r="AM130" s="215"/>
      <c r="AN130" s="215"/>
      <c r="AO130" s="215"/>
      <c r="AP130" s="215"/>
      <c r="AQ130" s="215"/>
      <c r="AR130" s="215"/>
      <c r="AS130" s="215"/>
      <c r="AT130" s="215"/>
      <c r="AU130" s="215"/>
      <c r="AV130" s="215"/>
      <c r="AW130" s="215"/>
      <c r="AX130" s="215"/>
      <c r="AY130" s="215"/>
      <c r="AZ130" s="215"/>
      <c r="BA130" s="215"/>
      <c r="BB130" s="215"/>
      <c r="BC130" s="215"/>
      <c r="BD130" s="215"/>
      <c r="BE130" s="215"/>
      <c r="BF130" s="215"/>
      <c r="BG130" s="215"/>
      <c r="BH130" s="215"/>
    </row>
    <row r="131" spans="1:60" outlineLevel="1" x14ac:dyDescent="0.2">
      <c r="A131" s="222"/>
      <c r="B131" s="223"/>
      <c r="C131" s="250" t="s">
        <v>225</v>
      </c>
      <c r="D131" s="245"/>
      <c r="E131" s="245"/>
      <c r="F131" s="245"/>
      <c r="G131" s="245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15"/>
      <c r="Z131" s="215"/>
      <c r="AA131" s="215"/>
      <c r="AB131" s="215"/>
      <c r="AC131" s="215"/>
      <c r="AD131" s="215"/>
      <c r="AE131" s="215"/>
      <c r="AF131" s="215"/>
      <c r="AG131" s="215" t="s">
        <v>172</v>
      </c>
      <c r="AH131" s="215"/>
      <c r="AI131" s="215"/>
      <c r="AJ131" s="215"/>
      <c r="AK131" s="215"/>
      <c r="AL131" s="215"/>
      <c r="AM131" s="215"/>
      <c r="AN131" s="215"/>
      <c r="AO131" s="215"/>
      <c r="AP131" s="215"/>
      <c r="AQ131" s="215"/>
      <c r="AR131" s="215"/>
      <c r="AS131" s="215"/>
      <c r="AT131" s="215"/>
      <c r="AU131" s="215"/>
      <c r="AV131" s="215"/>
      <c r="AW131" s="215"/>
      <c r="AX131" s="215"/>
      <c r="AY131" s="215"/>
      <c r="AZ131" s="215"/>
      <c r="BA131" s="215"/>
      <c r="BB131" s="215"/>
      <c r="BC131" s="215"/>
      <c r="BD131" s="215"/>
      <c r="BE131" s="215"/>
      <c r="BF131" s="215"/>
      <c r="BG131" s="215"/>
      <c r="BH131" s="215"/>
    </row>
    <row r="132" spans="1:60" outlineLevel="1" x14ac:dyDescent="0.2">
      <c r="A132" s="222"/>
      <c r="B132" s="223"/>
      <c r="C132" s="253" t="s">
        <v>713</v>
      </c>
      <c r="D132" s="228"/>
      <c r="E132" s="229">
        <v>40</v>
      </c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15"/>
      <c r="Z132" s="215"/>
      <c r="AA132" s="215"/>
      <c r="AB132" s="215"/>
      <c r="AC132" s="215"/>
      <c r="AD132" s="215"/>
      <c r="AE132" s="215"/>
      <c r="AF132" s="215"/>
      <c r="AG132" s="215" t="s">
        <v>176</v>
      </c>
      <c r="AH132" s="215">
        <v>0</v>
      </c>
      <c r="AI132" s="215"/>
      <c r="AJ132" s="215"/>
      <c r="AK132" s="215"/>
      <c r="AL132" s="215"/>
      <c r="AM132" s="215"/>
      <c r="AN132" s="215"/>
      <c r="AO132" s="215"/>
      <c r="AP132" s="215"/>
      <c r="AQ132" s="215"/>
      <c r="AR132" s="215"/>
      <c r="AS132" s="215"/>
      <c r="AT132" s="215"/>
      <c r="AU132" s="215"/>
      <c r="AV132" s="215"/>
      <c r="AW132" s="215"/>
      <c r="AX132" s="215"/>
      <c r="AY132" s="215"/>
      <c r="AZ132" s="215"/>
      <c r="BA132" s="215"/>
      <c r="BB132" s="215"/>
      <c r="BC132" s="215"/>
      <c r="BD132" s="215"/>
      <c r="BE132" s="215"/>
      <c r="BF132" s="215"/>
      <c r="BG132" s="215"/>
      <c r="BH132" s="215"/>
    </row>
    <row r="133" spans="1:60" outlineLevel="1" x14ac:dyDescent="0.2">
      <c r="A133" s="237">
        <v>43</v>
      </c>
      <c r="B133" s="238" t="s">
        <v>768</v>
      </c>
      <c r="C133" s="249" t="s">
        <v>769</v>
      </c>
      <c r="D133" s="239" t="s">
        <v>246</v>
      </c>
      <c r="E133" s="240">
        <v>35</v>
      </c>
      <c r="F133" s="241"/>
      <c r="G133" s="242">
        <f>ROUND(E133*F133,2)</f>
        <v>0</v>
      </c>
      <c r="H133" s="241"/>
      <c r="I133" s="242">
        <f>ROUND(E133*H133,2)</f>
        <v>0</v>
      </c>
      <c r="J133" s="241"/>
      <c r="K133" s="242">
        <f>ROUND(E133*J133,2)</f>
        <v>0</v>
      </c>
      <c r="L133" s="242">
        <v>21</v>
      </c>
      <c r="M133" s="242">
        <f>G133*(1+L133/100)</f>
        <v>0</v>
      </c>
      <c r="N133" s="242">
        <v>0</v>
      </c>
      <c r="O133" s="242">
        <f>ROUND(E133*N133,2)</f>
        <v>0</v>
      </c>
      <c r="P133" s="242">
        <v>0</v>
      </c>
      <c r="Q133" s="242">
        <f>ROUND(E133*P133,2)</f>
        <v>0</v>
      </c>
      <c r="R133" s="242"/>
      <c r="S133" s="242" t="s">
        <v>167</v>
      </c>
      <c r="T133" s="243" t="s">
        <v>168</v>
      </c>
      <c r="U133" s="224">
        <v>0.42499999999999999</v>
      </c>
      <c r="V133" s="224">
        <f>ROUND(E133*U133,2)</f>
        <v>14.88</v>
      </c>
      <c r="W133" s="224"/>
      <c r="X133" s="224" t="s">
        <v>190</v>
      </c>
      <c r="Y133" s="215"/>
      <c r="Z133" s="215"/>
      <c r="AA133" s="215"/>
      <c r="AB133" s="215"/>
      <c r="AC133" s="215"/>
      <c r="AD133" s="215"/>
      <c r="AE133" s="215"/>
      <c r="AF133" s="215"/>
      <c r="AG133" s="215" t="s">
        <v>449</v>
      </c>
      <c r="AH133" s="215"/>
      <c r="AI133" s="215"/>
      <c r="AJ133" s="215"/>
      <c r="AK133" s="215"/>
      <c r="AL133" s="215"/>
      <c r="AM133" s="215"/>
      <c r="AN133" s="215"/>
      <c r="AO133" s="215"/>
      <c r="AP133" s="215"/>
      <c r="AQ133" s="215"/>
      <c r="AR133" s="215"/>
      <c r="AS133" s="215"/>
      <c r="AT133" s="215"/>
      <c r="AU133" s="215"/>
      <c r="AV133" s="215"/>
      <c r="AW133" s="215"/>
      <c r="AX133" s="215"/>
      <c r="AY133" s="215"/>
      <c r="AZ133" s="215"/>
      <c r="BA133" s="215"/>
      <c r="BB133" s="215"/>
      <c r="BC133" s="215"/>
      <c r="BD133" s="215"/>
      <c r="BE133" s="215"/>
      <c r="BF133" s="215"/>
      <c r="BG133" s="215"/>
      <c r="BH133" s="215"/>
    </row>
    <row r="134" spans="1:60" outlineLevel="1" x14ac:dyDescent="0.2">
      <c r="A134" s="222"/>
      <c r="B134" s="223"/>
      <c r="C134" s="250" t="s">
        <v>225</v>
      </c>
      <c r="D134" s="245"/>
      <c r="E134" s="245"/>
      <c r="F134" s="245"/>
      <c r="G134" s="245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15"/>
      <c r="Z134" s="215"/>
      <c r="AA134" s="215"/>
      <c r="AB134" s="215"/>
      <c r="AC134" s="215"/>
      <c r="AD134" s="215"/>
      <c r="AE134" s="215"/>
      <c r="AF134" s="215"/>
      <c r="AG134" s="215" t="s">
        <v>172</v>
      </c>
      <c r="AH134" s="215"/>
      <c r="AI134" s="215"/>
      <c r="AJ134" s="215"/>
      <c r="AK134" s="215"/>
      <c r="AL134" s="215"/>
      <c r="AM134" s="215"/>
      <c r="AN134" s="215"/>
      <c r="AO134" s="215"/>
      <c r="AP134" s="215"/>
      <c r="AQ134" s="215"/>
      <c r="AR134" s="215"/>
      <c r="AS134" s="215"/>
      <c r="AT134" s="215"/>
      <c r="AU134" s="215"/>
      <c r="AV134" s="215"/>
      <c r="AW134" s="215"/>
      <c r="AX134" s="215"/>
      <c r="AY134" s="215"/>
      <c r="AZ134" s="215"/>
      <c r="BA134" s="215"/>
      <c r="BB134" s="215"/>
      <c r="BC134" s="215"/>
      <c r="BD134" s="215"/>
      <c r="BE134" s="215"/>
      <c r="BF134" s="215"/>
      <c r="BG134" s="215"/>
      <c r="BH134" s="215"/>
    </row>
    <row r="135" spans="1:60" outlineLevel="1" x14ac:dyDescent="0.2">
      <c r="A135" s="222"/>
      <c r="B135" s="223"/>
      <c r="C135" s="253" t="s">
        <v>770</v>
      </c>
      <c r="D135" s="228"/>
      <c r="E135" s="229">
        <v>35</v>
      </c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15"/>
      <c r="Z135" s="215"/>
      <c r="AA135" s="215"/>
      <c r="AB135" s="215"/>
      <c r="AC135" s="215"/>
      <c r="AD135" s="215"/>
      <c r="AE135" s="215"/>
      <c r="AF135" s="215"/>
      <c r="AG135" s="215" t="s">
        <v>176</v>
      </c>
      <c r="AH135" s="215">
        <v>0</v>
      </c>
      <c r="AI135" s="215"/>
      <c r="AJ135" s="215"/>
      <c r="AK135" s="215"/>
      <c r="AL135" s="215"/>
      <c r="AM135" s="215"/>
      <c r="AN135" s="215"/>
      <c r="AO135" s="215"/>
      <c r="AP135" s="215"/>
      <c r="AQ135" s="215"/>
      <c r="AR135" s="215"/>
      <c r="AS135" s="215"/>
      <c r="AT135" s="215"/>
      <c r="AU135" s="215"/>
      <c r="AV135" s="215"/>
      <c r="AW135" s="215"/>
      <c r="AX135" s="215"/>
      <c r="AY135" s="215"/>
      <c r="AZ135" s="215"/>
      <c r="BA135" s="215"/>
      <c r="BB135" s="215"/>
      <c r="BC135" s="215"/>
      <c r="BD135" s="215"/>
      <c r="BE135" s="215"/>
      <c r="BF135" s="215"/>
      <c r="BG135" s="215"/>
      <c r="BH135" s="215"/>
    </row>
    <row r="136" spans="1:60" outlineLevel="1" x14ac:dyDescent="0.2">
      <c r="A136" s="237">
        <v>44</v>
      </c>
      <c r="B136" s="238" t="s">
        <v>771</v>
      </c>
      <c r="C136" s="249" t="s">
        <v>772</v>
      </c>
      <c r="D136" s="239" t="s">
        <v>508</v>
      </c>
      <c r="E136" s="240">
        <v>2</v>
      </c>
      <c r="F136" s="241"/>
      <c r="G136" s="242">
        <f>ROUND(E136*F136,2)</f>
        <v>0</v>
      </c>
      <c r="H136" s="241"/>
      <c r="I136" s="242">
        <f>ROUND(E136*H136,2)</f>
        <v>0</v>
      </c>
      <c r="J136" s="241"/>
      <c r="K136" s="242">
        <f>ROUND(E136*J136,2)</f>
        <v>0</v>
      </c>
      <c r="L136" s="242">
        <v>21</v>
      </c>
      <c r="M136" s="242">
        <f>G136*(1+L136/100)</f>
        <v>0</v>
      </c>
      <c r="N136" s="242">
        <v>0</v>
      </c>
      <c r="O136" s="242">
        <f>ROUND(E136*N136,2)</f>
        <v>0</v>
      </c>
      <c r="P136" s="242">
        <v>0</v>
      </c>
      <c r="Q136" s="242">
        <f>ROUND(E136*P136,2)</f>
        <v>0</v>
      </c>
      <c r="R136" s="242"/>
      <c r="S136" s="242" t="s">
        <v>167</v>
      </c>
      <c r="T136" s="243" t="s">
        <v>168</v>
      </c>
      <c r="U136" s="224">
        <v>0.105</v>
      </c>
      <c r="V136" s="224">
        <f>ROUND(E136*U136,2)</f>
        <v>0.21</v>
      </c>
      <c r="W136" s="224"/>
      <c r="X136" s="224" t="s">
        <v>190</v>
      </c>
      <c r="Y136" s="215"/>
      <c r="Z136" s="215"/>
      <c r="AA136" s="215"/>
      <c r="AB136" s="215"/>
      <c r="AC136" s="215"/>
      <c r="AD136" s="215"/>
      <c r="AE136" s="215"/>
      <c r="AF136" s="215"/>
      <c r="AG136" s="215" t="s">
        <v>449</v>
      </c>
      <c r="AH136" s="215"/>
      <c r="AI136" s="215"/>
      <c r="AJ136" s="215"/>
      <c r="AK136" s="215"/>
      <c r="AL136" s="215"/>
      <c r="AM136" s="215"/>
      <c r="AN136" s="215"/>
      <c r="AO136" s="215"/>
      <c r="AP136" s="215"/>
      <c r="AQ136" s="215"/>
      <c r="AR136" s="215"/>
      <c r="AS136" s="215"/>
      <c r="AT136" s="215"/>
      <c r="AU136" s="215"/>
      <c r="AV136" s="215"/>
      <c r="AW136" s="215"/>
      <c r="AX136" s="215"/>
      <c r="AY136" s="215"/>
      <c r="AZ136" s="215"/>
      <c r="BA136" s="215"/>
      <c r="BB136" s="215"/>
      <c r="BC136" s="215"/>
      <c r="BD136" s="215"/>
      <c r="BE136" s="215"/>
      <c r="BF136" s="215"/>
      <c r="BG136" s="215"/>
      <c r="BH136" s="215"/>
    </row>
    <row r="137" spans="1:60" outlineLevel="1" x14ac:dyDescent="0.2">
      <c r="A137" s="222"/>
      <c r="B137" s="223"/>
      <c r="C137" s="250" t="s">
        <v>225</v>
      </c>
      <c r="D137" s="245"/>
      <c r="E137" s="245"/>
      <c r="F137" s="245"/>
      <c r="G137" s="245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15"/>
      <c r="Z137" s="215"/>
      <c r="AA137" s="215"/>
      <c r="AB137" s="215"/>
      <c r="AC137" s="215"/>
      <c r="AD137" s="215"/>
      <c r="AE137" s="215"/>
      <c r="AF137" s="215"/>
      <c r="AG137" s="215" t="s">
        <v>172</v>
      </c>
      <c r="AH137" s="215"/>
      <c r="AI137" s="215"/>
      <c r="AJ137" s="215"/>
      <c r="AK137" s="215"/>
      <c r="AL137" s="215"/>
      <c r="AM137" s="215"/>
      <c r="AN137" s="215"/>
      <c r="AO137" s="215"/>
      <c r="AP137" s="215"/>
      <c r="AQ137" s="215"/>
      <c r="AR137" s="215"/>
      <c r="AS137" s="215"/>
      <c r="AT137" s="215"/>
      <c r="AU137" s="215"/>
      <c r="AV137" s="215"/>
      <c r="AW137" s="215"/>
      <c r="AX137" s="215"/>
      <c r="AY137" s="215"/>
      <c r="AZ137" s="215"/>
      <c r="BA137" s="215"/>
      <c r="BB137" s="215"/>
      <c r="BC137" s="215"/>
      <c r="BD137" s="215"/>
      <c r="BE137" s="215"/>
      <c r="BF137" s="215"/>
      <c r="BG137" s="215"/>
      <c r="BH137" s="215"/>
    </row>
    <row r="138" spans="1:60" outlineLevel="1" x14ac:dyDescent="0.2">
      <c r="A138" s="237">
        <v>45</v>
      </c>
      <c r="B138" s="238" t="s">
        <v>773</v>
      </c>
      <c r="C138" s="249" t="s">
        <v>774</v>
      </c>
      <c r="D138" s="239" t="s">
        <v>246</v>
      </c>
      <c r="E138" s="240">
        <v>3</v>
      </c>
      <c r="F138" s="241"/>
      <c r="G138" s="242">
        <f>ROUND(E138*F138,2)</f>
        <v>0</v>
      </c>
      <c r="H138" s="241"/>
      <c r="I138" s="242">
        <f>ROUND(E138*H138,2)</f>
        <v>0</v>
      </c>
      <c r="J138" s="241"/>
      <c r="K138" s="242">
        <f>ROUND(E138*J138,2)</f>
        <v>0</v>
      </c>
      <c r="L138" s="242">
        <v>21</v>
      </c>
      <c r="M138" s="242">
        <f>G138*(1+L138/100)</f>
        <v>0</v>
      </c>
      <c r="N138" s="242">
        <v>0</v>
      </c>
      <c r="O138" s="242">
        <f>ROUND(E138*N138,2)</f>
        <v>0</v>
      </c>
      <c r="P138" s="242">
        <v>0</v>
      </c>
      <c r="Q138" s="242">
        <f>ROUND(E138*P138,2)</f>
        <v>0</v>
      </c>
      <c r="R138" s="242"/>
      <c r="S138" s="242" t="s">
        <v>167</v>
      </c>
      <c r="T138" s="243" t="s">
        <v>168</v>
      </c>
      <c r="U138" s="224">
        <v>0.16500000000000001</v>
      </c>
      <c r="V138" s="224">
        <f>ROUND(E138*U138,2)</f>
        <v>0.5</v>
      </c>
      <c r="W138" s="224"/>
      <c r="X138" s="224" t="s">
        <v>190</v>
      </c>
      <c r="Y138" s="215"/>
      <c r="Z138" s="215"/>
      <c r="AA138" s="215"/>
      <c r="AB138" s="215"/>
      <c r="AC138" s="215"/>
      <c r="AD138" s="215"/>
      <c r="AE138" s="215"/>
      <c r="AF138" s="215"/>
      <c r="AG138" s="215" t="s">
        <v>449</v>
      </c>
      <c r="AH138" s="215"/>
      <c r="AI138" s="215"/>
      <c r="AJ138" s="215"/>
      <c r="AK138" s="215"/>
      <c r="AL138" s="215"/>
      <c r="AM138" s="215"/>
      <c r="AN138" s="215"/>
      <c r="AO138" s="215"/>
      <c r="AP138" s="215"/>
      <c r="AQ138" s="215"/>
      <c r="AR138" s="215"/>
      <c r="AS138" s="215"/>
      <c r="AT138" s="215"/>
      <c r="AU138" s="215"/>
      <c r="AV138" s="215"/>
      <c r="AW138" s="215"/>
      <c r="AX138" s="215"/>
      <c r="AY138" s="215"/>
      <c r="AZ138" s="215"/>
      <c r="BA138" s="215"/>
      <c r="BB138" s="215"/>
      <c r="BC138" s="215"/>
      <c r="BD138" s="215"/>
      <c r="BE138" s="215"/>
      <c r="BF138" s="215"/>
      <c r="BG138" s="215"/>
      <c r="BH138" s="215"/>
    </row>
    <row r="139" spans="1:60" outlineLevel="1" x14ac:dyDescent="0.2">
      <c r="A139" s="222"/>
      <c r="B139" s="223"/>
      <c r="C139" s="250" t="s">
        <v>225</v>
      </c>
      <c r="D139" s="245"/>
      <c r="E139" s="245"/>
      <c r="F139" s="245"/>
      <c r="G139" s="245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15"/>
      <c r="Z139" s="215"/>
      <c r="AA139" s="215"/>
      <c r="AB139" s="215"/>
      <c r="AC139" s="215"/>
      <c r="AD139" s="215"/>
      <c r="AE139" s="215"/>
      <c r="AF139" s="215"/>
      <c r="AG139" s="215" t="s">
        <v>172</v>
      </c>
      <c r="AH139" s="215"/>
      <c r="AI139" s="215"/>
      <c r="AJ139" s="215"/>
      <c r="AK139" s="215"/>
      <c r="AL139" s="215"/>
      <c r="AM139" s="215"/>
      <c r="AN139" s="215"/>
      <c r="AO139" s="215"/>
      <c r="AP139" s="215"/>
      <c r="AQ139" s="215"/>
      <c r="AR139" s="215"/>
      <c r="AS139" s="215"/>
      <c r="AT139" s="215"/>
      <c r="AU139" s="215"/>
      <c r="AV139" s="215"/>
      <c r="AW139" s="215"/>
      <c r="AX139" s="215"/>
      <c r="AY139" s="215"/>
      <c r="AZ139" s="215"/>
      <c r="BA139" s="215"/>
      <c r="BB139" s="215"/>
      <c r="BC139" s="215"/>
      <c r="BD139" s="215"/>
      <c r="BE139" s="215"/>
      <c r="BF139" s="215"/>
      <c r="BG139" s="215"/>
      <c r="BH139" s="215"/>
    </row>
    <row r="140" spans="1:60" outlineLevel="1" x14ac:dyDescent="0.2">
      <c r="A140" s="237">
        <v>46</v>
      </c>
      <c r="B140" s="238" t="s">
        <v>775</v>
      </c>
      <c r="C140" s="249" t="s">
        <v>776</v>
      </c>
      <c r="D140" s="239" t="s">
        <v>326</v>
      </c>
      <c r="E140" s="240">
        <v>125.2</v>
      </c>
      <c r="F140" s="241"/>
      <c r="G140" s="242">
        <f>ROUND(E140*F140,2)</f>
        <v>0</v>
      </c>
      <c r="H140" s="241"/>
      <c r="I140" s="242">
        <f>ROUND(E140*H140,2)</f>
        <v>0</v>
      </c>
      <c r="J140" s="241"/>
      <c r="K140" s="242">
        <f>ROUND(E140*J140,2)</f>
        <v>0</v>
      </c>
      <c r="L140" s="242">
        <v>21</v>
      </c>
      <c r="M140" s="242">
        <f>G140*(1+L140/100)</f>
        <v>0</v>
      </c>
      <c r="N140" s="242">
        <v>1.8000000000000001E-4</v>
      </c>
      <c r="O140" s="242">
        <f>ROUND(E140*N140,2)</f>
        <v>0.02</v>
      </c>
      <c r="P140" s="242">
        <v>0</v>
      </c>
      <c r="Q140" s="242">
        <f>ROUND(E140*P140,2)</f>
        <v>0</v>
      </c>
      <c r="R140" s="242"/>
      <c r="S140" s="242" t="s">
        <v>167</v>
      </c>
      <c r="T140" s="243" t="s">
        <v>168</v>
      </c>
      <c r="U140" s="224">
        <v>6.7000000000000004E-2</v>
      </c>
      <c r="V140" s="224">
        <f>ROUND(E140*U140,2)</f>
        <v>8.39</v>
      </c>
      <c r="W140" s="224"/>
      <c r="X140" s="224" t="s">
        <v>190</v>
      </c>
      <c r="Y140" s="215"/>
      <c r="Z140" s="215"/>
      <c r="AA140" s="215"/>
      <c r="AB140" s="215"/>
      <c r="AC140" s="215"/>
      <c r="AD140" s="215"/>
      <c r="AE140" s="215"/>
      <c r="AF140" s="215"/>
      <c r="AG140" s="215" t="s">
        <v>449</v>
      </c>
      <c r="AH140" s="215"/>
      <c r="AI140" s="215"/>
      <c r="AJ140" s="215"/>
      <c r="AK140" s="215"/>
      <c r="AL140" s="215"/>
      <c r="AM140" s="215"/>
      <c r="AN140" s="215"/>
      <c r="AO140" s="215"/>
      <c r="AP140" s="215"/>
      <c r="AQ140" s="215"/>
      <c r="AR140" s="215"/>
      <c r="AS140" s="215"/>
      <c r="AT140" s="215"/>
      <c r="AU140" s="215"/>
      <c r="AV140" s="215"/>
      <c r="AW140" s="215"/>
      <c r="AX140" s="215"/>
      <c r="AY140" s="215"/>
      <c r="AZ140" s="215"/>
      <c r="BA140" s="215"/>
      <c r="BB140" s="215"/>
      <c r="BC140" s="215"/>
      <c r="BD140" s="215"/>
      <c r="BE140" s="215"/>
      <c r="BF140" s="215"/>
      <c r="BG140" s="215"/>
      <c r="BH140" s="215"/>
    </row>
    <row r="141" spans="1:60" outlineLevel="1" x14ac:dyDescent="0.2">
      <c r="A141" s="222"/>
      <c r="B141" s="223"/>
      <c r="C141" s="250" t="s">
        <v>225</v>
      </c>
      <c r="D141" s="245"/>
      <c r="E141" s="245"/>
      <c r="F141" s="245"/>
      <c r="G141" s="245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15"/>
      <c r="Z141" s="215"/>
      <c r="AA141" s="215"/>
      <c r="AB141" s="215"/>
      <c r="AC141" s="215"/>
      <c r="AD141" s="215"/>
      <c r="AE141" s="215"/>
      <c r="AF141" s="215"/>
      <c r="AG141" s="215" t="s">
        <v>172</v>
      </c>
      <c r="AH141" s="215"/>
      <c r="AI141" s="215"/>
      <c r="AJ141" s="215"/>
      <c r="AK141" s="215"/>
      <c r="AL141" s="215"/>
      <c r="AM141" s="215"/>
      <c r="AN141" s="215"/>
      <c r="AO141" s="215"/>
      <c r="AP141" s="215"/>
      <c r="AQ141" s="215"/>
      <c r="AR141" s="215"/>
      <c r="AS141" s="215"/>
      <c r="AT141" s="215"/>
      <c r="AU141" s="215"/>
      <c r="AV141" s="215"/>
      <c r="AW141" s="215"/>
      <c r="AX141" s="215"/>
      <c r="AY141" s="215"/>
      <c r="AZ141" s="215"/>
      <c r="BA141" s="215"/>
      <c r="BB141" s="215"/>
      <c r="BC141" s="215"/>
      <c r="BD141" s="215"/>
      <c r="BE141" s="215"/>
      <c r="BF141" s="215"/>
      <c r="BG141" s="215"/>
      <c r="BH141" s="215"/>
    </row>
    <row r="142" spans="1:60" outlineLevel="1" x14ac:dyDescent="0.2">
      <c r="A142" s="222"/>
      <c r="B142" s="223"/>
      <c r="C142" s="253" t="s">
        <v>713</v>
      </c>
      <c r="D142" s="228"/>
      <c r="E142" s="229">
        <v>40</v>
      </c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15"/>
      <c r="Z142" s="215"/>
      <c r="AA142" s="215"/>
      <c r="AB142" s="215"/>
      <c r="AC142" s="215"/>
      <c r="AD142" s="215"/>
      <c r="AE142" s="215"/>
      <c r="AF142" s="215"/>
      <c r="AG142" s="215" t="s">
        <v>176</v>
      </c>
      <c r="AH142" s="215">
        <v>0</v>
      </c>
      <c r="AI142" s="215"/>
      <c r="AJ142" s="215"/>
      <c r="AK142" s="215"/>
      <c r="AL142" s="215"/>
      <c r="AM142" s="215"/>
      <c r="AN142" s="215"/>
      <c r="AO142" s="215"/>
      <c r="AP142" s="215"/>
      <c r="AQ142" s="215"/>
      <c r="AR142" s="215"/>
      <c r="AS142" s="215"/>
      <c r="AT142" s="215"/>
      <c r="AU142" s="215"/>
      <c r="AV142" s="215"/>
      <c r="AW142" s="215"/>
      <c r="AX142" s="215"/>
      <c r="AY142" s="215"/>
      <c r="AZ142" s="215"/>
      <c r="BA142" s="215"/>
      <c r="BB142" s="215"/>
      <c r="BC142" s="215"/>
      <c r="BD142" s="215"/>
      <c r="BE142" s="215"/>
      <c r="BF142" s="215"/>
      <c r="BG142" s="215"/>
      <c r="BH142" s="215"/>
    </row>
    <row r="143" spans="1:60" outlineLevel="1" x14ac:dyDescent="0.2">
      <c r="A143" s="222"/>
      <c r="B143" s="223"/>
      <c r="C143" s="253" t="s">
        <v>710</v>
      </c>
      <c r="D143" s="228"/>
      <c r="E143" s="229">
        <v>51.2</v>
      </c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15"/>
      <c r="Z143" s="215"/>
      <c r="AA143" s="215"/>
      <c r="AB143" s="215"/>
      <c r="AC143" s="215"/>
      <c r="AD143" s="215"/>
      <c r="AE143" s="215"/>
      <c r="AF143" s="215"/>
      <c r="AG143" s="215" t="s">
        <v>176</v>
      </c>
      <c r="AH143" s="215">
        <v>0</v>
      </c>
      <c r="AI143" s="215"/>
      <c r="AJ143" s="215"/>
      <c r="AK143" s="215"/>
      <c r="AL143" s="215"/>
      <c r="AM143" s="215"/>
      <c r="AN143" s="215"/>
      <c r="AO143" s="215"/>
      <c r="AP143" s="215"/>
      <c r="AQ143" s="215"/>
      <c r="AR143" s="215"/>
      <c r="AS143" s="215"/>
      <c r="AT143" s="215"/>
      <c r="AU143" s="215"/>
      <c r="AV143" s="215"/>
      <c r="AW143" s="215"/>
      <c r="AX143" s="215"/>
      <c r="AY143" s="215"/>
      <c r="AZ143" s="215"/>
      <c r="BA143" s="215"/>
      <c r="BB143" s="215"/>
      <c r="BC143" s="215"/>
      <c r="BD143" s="215"/>
      <c r="BE143" s="215"/>
      <c r="BF143" s="215"/>
      <c r="BG143" s="215"/>
      <c r="BH143" s="215"/>
    </row>
    <row r="144" spans="1:60" outlineLevel="1" x14ac:dyDescent="0.2">
      <c r="A144" s="222"/>
      <c r="B144" s="223"/>
      <c r="C144" s="253" t="s">
        <v>707</v>
      </c>
      <c r="D144" s="228"/>
      <c r="E144" s="229">
        <v>34</v>
      </c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15"/>
      <c r="Z144" s="215"/>
      <c r="AA144" s="215"/>
      <c r="AB144" s="215"/>
      <c r="AC144" s="215"/>
      <c r="AD144" s="215"/>
      <c r="AE144" s="215"/>
      <c r="AF144" s="215"/>
      <c r="AG144" s="215" t="s">
        <v>176</v>
      </c>
      <c r="AH144" s="215">
        <v>0</v>
      </c>
      <c r="AI144" s="215"/>
      <c r="AJ144" s="215"/>
      <c r="AK144" s="215"/>
      <c r="AL144" s="215"/>
      <c r="AM144" s="215"/>
      <c r="AN144" s="215"/>
      <c r="AO144" s="215"/>
      <c r="AP144" s="215"/>
      <c r="AQ144" s="215"/>
      <c r="AR144" s="215"/>
      <c r="AS144" s="215"/>
      <c r="AT144" s="215"/>
      <c r="AU144" s="215"/>
      <c r="AV144" s="215"/>
      <c r="AW144" s="215"/>
      <c r="AX144" s="215"/>
      <c r="AY144" s="215"/>
      <c r="AZ144" s="215"/>
      <c r="BA144" s="215"/>
      <c r="BB144" s="215"/>
      <c r="BC144" s="215"/>
      <c r="BD144" s="215"/>
      <c r="BE144" s="215"/>
      <c r="BF144" s="215"/>
      <c r="BG144" s="215"/>
      <c r="BH144" s="215"/>
    </row>
    <row r="145" spans="1:60" outlineLevel="1" x14ac:dyDescent="0.2">
      <c r="A145" s="237">
        <v>47</v>
      </c>
      <c r="B145" s="238" t="s">
        <v>777</v>
      </c>
      <c r="C145" s="249" t="s">
        <v>778</v>
      </c>
      <c r="D145" s="239" t="s">
        <v>326</v>
      </c>
      <c r="E145" s="240">
        <v>125.2</v>
      </c>
      <c r="F145" s="241"/>
      <c r="G145" s="242">
        <f>ROUND(E145*F145,2)</f>
        <v>0</v>
      </c>
      <c r="H145" s="241"/>
      <c r="I145" s="242">
        <f>ROUND(E145*H145,2)</f>
        <v>0</v>
      </c>
      <c r="J145" s="241"/>
      <c r="K145" s="242">
        <f>ROUND(E145*J145,2)</f>
        <v>0</v>
      </c>
      <c r="L145" s="242">
        <v>21</v>
      </c>
      <c r="M145" s="242">
        <f>G145*(1+L145/100)</f>
        <v>0</v>
      </c>
      <c r="N145" s="242">
        <v>1.0000000000000001E-5</v>
      </c>
      <c r="O145" s="242">
        <f>ROUND(E145*N145,2)</f>
        <v>0</v>
      </c>
      <c r="P145" s="242">
        <v>0</v>
      </c>
      <c r="Q145" s="242">
        <f>ROUND(E145*P145,2)</f>
        <v>0</v>
      </c>
      <c r="R145" s="242"/>
      <c r="S145" s="242" t="s">
        <v>189</v>
      </c>
      <c r="T145" s="243" t="s">
        <v>168</v>
      </c>
      <c r="U145" s="224">
        <v>0</v>
      </c>
      <c r="V145" s="224">
        <f>ROUND(E145*U145,2)</f>
        <v>0</v>
      </c>
      <c r="W145" s="224"/>
      <c r="X145" s="224" t="s">
        <v>190</v>
      </c>
      <c r="Y145" s="215"/>
      <c r="Z145" s="215"/>
      <c r="AA145" s="215"/>
      <c r="AB145" s="215"/>
      <c r="AC145" s="215"/>
      <c r="AD145" s="215"/>
      <c r="AE145" s="215"/>
      <c r="AF145" s="215"/>
      <c r="AG145" s="215" t="s">
        <v>449</v>
      </c>
      <c r="AH145" s="215"/>
      <c r="AI145" s="215"/>
      <c r="AJ145" s="215"/>
      <c r="AK145" s="215"/>
      <c r="AL145" s="215"/>
      <c r="AM145" s="215"/>
      <c r="AN145" s="215"/>
      <c r="AO145" s="215"/>
      <c r="AP145" s="215"/>
      <c r="AQ145" s="215"/>
      <c r="AR145" s="215"/>
      <c r="AS145" s="215"/>
      <c r="AT145" s="215"/>
      <c r="AU145" s="215"/>
      <c r="AV145" s="215"/>
      <c r="AW145" s="215"/>
      <c r="AX145" s="215"/>
      <c r="AY145" s="215"/>
      <c r="AZ145" s="215"/>
      <c r="BA145" s="215"/>
      <c r="BB145" s="215"/>
      <c r="BC145" s="215"/>
      <c r="BD145" s="215"/>
      <c r="BE145" s="215"/>
      <c r="BF145" s="215"/>
      <c r="BG145" s="215"/>
      <c r="BH145" s="215"/>
    </row>
    <row r="146" spans="1:60" outlineLevel="1" x14ac:dyDescent="0.2">
      <c r="A146" s="222"/>
      <c r="B146" s="223"/>
      <c r="C146" s="250" t="s">
        <v>225</v>
      </c>
      <c r="D146" s="245"/>
      <c r="E146" s="245"/>
      <c r="F146" s="245"/>
      <c r="G146" s="245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15"/>
      <c r="Z146" s="215"/>
      <c r="AA146" s="215"/>
      <c r="AB146" s="215"/>
      <c r="AC146" s="215"/>
      <c r="AD146" s="215"/>
      <c r="AE146" s="215"/>
      <c r="AF146" s="215"/>
      <c r="AG146" s="215" t="s">
        <v>172</v>
      </c>
      <c r="AH146" s="215"/>
      <c r="AI146" s="215"/>
      <c r="AJ146" s="215"/>
      <c r="AK146" s="215"/>
      <c r="AL146" s="215"/>
      <c r="AM146" s="215"/>
      <c r="AN146" s="215"/>
      <c r="AO146" s="215"/>
      <c r="AP146" s="215"/>
      <c r="AQ146" s="215"/>
      <c r="AR146" s="215"/>
      <c r="AS146" s="215"/>
      <c r="AT146" s="215"/>
      <c r="AU146" s="215"/>
      <c r="AV146" s="215"/>
      <c r="AW146" s="215"/>
      <c r="AX146" s="215"/>
      <c r="AY146" s="215"/>
      <c r="AZ146" s="215"/>
      <c r="BA146" s="215"/>
      <c r="BB146" s="215"/>
      <c r="BC146" s="215"/>
      <c r="BD146" s="215"/>
      <c r="BE146" s="215"/>
      <c r="BF146" s="215"/>
      <c r="BG146" s="215"/>
      <c r="BH146" s="215"/>
    </row>
    <row r="147" spans="1:60" outlineLevel="1" x14ac:dyDescent="0.2">
      <c r="A147" s="222"/>
      <c r="B147" s="223"/>
      <c r="C147" s="253" t="s">
        <v>713</v>
      </c>
      <c r="D147" s="228"/>
      <c r="E147" s="229">
        <v>40</v>
      </c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15"/>
      <c r="Z147" s="215"/>
      <c r="AA147" s="215"/>
      <c r="AB147" s="215"/>
      <c r="AC147" s="215"/>
      <c r="AD147" s="215"/>
      <c r="AE147" s="215"/>
      <c r="AF147" s="215"/>
      <c r="AG147" s="215" t="s">
        <v>176</v>
      </c>
      <c r="AH147" s="215">
        <v>0</v>
      </c>
      <c r="AI147" s="215"/>
      <c r="AJ147" s="215"/>
      <c r="AK147" s="215"/>
      <c r="AL147" s="215"/>
      <c r="AM147" s="215"/>
      <c r="AN147" s="215"/>
      <c r="AO147" s="215"/>
      <c r="AP147" s="215"/>
      <c r="AQ147" s="215"/>
      <c r="AR147" s="215"/>
      <c r="AS147" s="215"/>
      <c r="AT147" s="215"/>
      <c r="AU147" s="215"/>
      <c r="AV147" s="215"/>
      <c r="AW147" s="215"/>
      <c r="AX147" s="215"/>
      <c r="AY147" s="215"/>
      <c r="AZ147" s="215"/>
      <c r="BA147" s="215"/>
      <c r="BB147" s="215"/>
      <c r="BC147" s="215"/>
      <c r="BD147" s="215"/>
      <c r="BE147" s="215"/>
      <c r="BF147" s="215"/>
      <c r="BG147" s="215"/>
      <c r="BH147" s="215"/>
    </row>
    <row r="148" spans="1:60" outlineLevel="1" x14ac:dyDescent="0.2">
      <c r="A148" s="222"/>
      <c r="B148" s="223"/>
      <c r="C148" s="253" t="s">
        <v>710</v>
      </c>
      <c r="D148" s="228"/>
      <c r="E148" s="229">
        <v>51.2</v>
      </c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15"/>
      <c r="Z148" s="215"/>
      <c r="AA148" s="215"/>
      <c r="AB148" s="215"/>
      <c r="AC148" s="215"/>
      <c r="AD148" s="215"/>
      <c r="AE148" s="215"/>
      <c r="AF148" s="215"/>
      <c r="AG148" s="215" t="s">
        <v>176</v>
      </c>
      <c r="AH148" s="215">
        <v>0</v>
      </c>
      <c r="AI148" s="215"/>
      <c r="AJ148" s="215"/>
      <c r="AK148" s="215"/>
      <c r="AL148" s="215"/>
      <c r="AM148" s="215"/>
      <c r="AN148" s="215"/>
      <c r="AO148" s="215"/>
      <c r="AP148" s="215"/>
      <c r="AQ148" s="215"/>
      <c r="AR148" s="215"/>
      <c r="AS148" s="215"/>
      <c r="AT148" s="215"/>
      <c r="AU148" s="215"/>
      <c r="AV148" s="215"/>
      <c r="AW148" s="215"/>
      <c r="AX148" s="215"/>
      <c r="AY148" s="215"/>
      <c r="AZ148" s="215"/>
      <c r="BA148" s="215"/>
      <c r="BB148" s="215"/>
      <c r="BC148" s="215"/>
      <c r="BD148" s="215"/>
      <c r="BE148" s="215"/>
      <c r="BF148" s="215"/>
      <c r="BG148" s="215"/>
      <c r="BH148" s="215"/>
    </row>
    <row r="149" spans="1:60" outlineLevel="1" x14ac:dyDescent="0.2">
      <c r="A149" s="222"/>
      <c r="B149" s="223"/>
      <c r="C149" s="253" t="s">
        <v>707</v>
      </c>
      <c r="D149" s="228"/>
      <c r="E149" s="229">
        <v>34</v>
      </c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15"/>
      <c r="Z149" s="215"/>
      <c r="AA149" s="215"/>
      <c r="AB149" s="215"/>
      <c r="AC149" s="215"/>
      <c r="AD149" s="215"/>
      <c r="AE149" s="215"/>
      <c r="AF149" s="215"/>
      <c r="AG149" s="215" t="s">
        <v>176</v>
      </c>
      <c r="AH149" s="215">
        <v>0</v>
      </c>
      <c r="AI149" s="215"/>
      <c r="AJ149" s="215"/>
      <c r="AK149" s="215"/>
      <c r="AL149" s="215"/>
      <c r="AM149" s="215"/>
      <c r="AN149" s="215"/>
      <c r="AO149" s="215"/>
      <c r="AP149" s="215"/>
      <c r="AQ149" s="215"/>
      <c r="AR149" s="215"/>
      <c r="AS149" s="215"/>
      <c r="AT149" s="215"/>
      <c r="AU149" s="215"/>
      <c r="AV149" s="215"/>
      <c r="AW149" s="215"/>
      <c r="AX149" s="215"/>
      <c r="AY149" s="215"/>
      <c r="AZ149" s="215"/>
      <c r="BA149" s="215"/>
      <c r="BB149" s="215"/>
      <c r="BC149" s="215"/>
      <c r="BD149" s="215"/>
      <c r="BE149" s="215"/>
      <c r="BF149" s="215"/>
      <c r="BG149" s="215"/>
      <c r="BH149" s="215"/>
    </row>
    <row r="150" spans="1:60" outlineLevel="1" x14ac:dyDescent="0.2">
      <c r="A150" s="237">
        <v>48</v>
      </c>
      <c r="B150" s="238" t="s">
        <v>779</v>
      </c>
      <c r="C150" s="249" t="s">
        <v>780</v>
      </c>
      <c r="D150" s="239" t="s">
        <v>246</v>
      </c>
      <c r="E150" s="240">
        <v>1</v>
      </c>
      <c r="F150" s="241"/>
      <c r="G150" s="242">
        <f>ROUND(E150*F150,2)</f>
        <v>0</v>
      </c>
      <c r="H150" s="241"/>
      <c r="I150" s="242">
        <f>ROUND(E150*H150,2)</f>
        <v>0</v>
      </c>
      <c r="J150" s="241"/>
      <c r="K150" s="242">
        <f>ROUND(E150*J150,2)</f>
        <v>0</v>
      </c>
      <c r="L150" s="242">
        <v>21</v>
      </c>
      <c r="M150" s="242">
        <f>G150*(1+L150/100)</f>
        <v>0</v>
      </c>
      <c r="N150" s="242">
        <v>2.2000000000000001E-4</v>
      </c>
      <c r="O150" s="242">
        <f>ROUND(E150*N150,2)</f>
        <v>0</v>
      </c>
      <c r="P150" s="242">
        <v>0</v>
      </c>
      <c r="Q150" s="242">
        <f>ROUND(E150*P150,2)</f>
        <v>0</v>
      </c>
      <c r="R150" s="242"/>
      <c r="S150" s="242" t="s">
        <v>189</v>
      </c>
      <c r="T150" s="243" t="s">
        <v>168</v>
      </c>
      <c r="U150" s="224">
        <v>0</v>
      </c>
      <c r="V150" s="224">
        <f>ROUND(E150*U150,2)</f>
        <v>0</v>
      </c>
      <c r="W150" s="224"/>
      <c r="X150" s="224" t="s">
        <v>306</v>
      </c>
      <c r="Y150" s="215"/>
      <c r="Z150" s="215"/>
      <c r="AA150" s="215"/>
      <c r="AB150" s="215"/>
      <c r="AC150" s="215"/>
      <c r="AD150" s="215"/>
      <c r="AE150" s="215"/>
      <c r="AF150" s="215"/>
      <c r="AG150" s="215" t="s">
        <v>307</v>
      </c>
      <c r="AH150" s="215"/>
      <c r="AI150" s="215"/>
      <c r="AJ150" s="215"/>
      <c r="AK150" s="215"/>
      <c r="AL150" s="215"/>
      <c r="AM150" s="215"/>
      <c r="AN150" s="215"/>
      <c r="AO150" s="215"/>
      <c r="AP150" s="215"/>
      <c r="AQ150" s="215"/>
      <c r="AR150" s="215"/>
      <c r="AS150" s="215"/>
      <c r="AT150" s="215"/>
      <c r="AU150" s="215"/>
      <c r="AV150" s="215"/>
      <c r="AW150" s="215"/>
      <c r="AX150" s="215"/>
      <c r="AY150" s="215"/>
      <c r="AZ150" s="215"/>
      <c r="BA150" s="215"/>
      <c r="BB150" s="215"/>
      <c r="BC150" s="215"/>
      <c r="BD150" s="215"/>
      <c r="BE150" s="215"/>
      <c r="BF150" s="215"/>
      <c r="BG150" s="215"/>
      <c r="BH150" s="215"/>
    </row>
    <row r="151" spans="1:60" outlineLevel="1" x14ac:dyDescent="0.2">
      <c r="A151" s="222"/>
      <c r="B151" s="223"/>
      <c r="C151" s="250" t="s">
        <v>225</v>
      </c>
      <c r="D151" s="245"/>
      <c r="E151" s="245"/>
      <c r="F151" s="245"/>
      <c r="G151" s="245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15"/>
      <c r="Z151" s="215"/>
      <c r="AA151" s="215"/>
      <c r="AB151" s="215"/>
      <c r="AC151" s="215"/>
      <c r="AD151" s="215"/>
      <c r="AE151" s="215"/>
      <c r="AF151" s="215"/>
      <c r="AG151" s="215" t="s">
        <v>172</v>
      </c>
      <c r="AH151" s="215"/>
      <c r="AI151" s="215"/>
      <c r="AJ151" s="215"/>
      <c r="AK151" s="215"/>
      <c r="AL151" s="215"/>
      <c r="AM151" s="215"/>
      <c r="AN151" s="215"/>
      <c r="AO151" s="215"/>
      <c r="AP151" s="215"/>
      <c r="AQ151" s="215"/>
      <c r="AR151" s="215"/>
      <c r="AS151" s="215"/>
      <c r="AT151" s="215"/>
      <c r="AU151" s="215"/>
      <c r="AV151" s="215"/>
      <c r="AW151" s="215"/>
      <c r="AX151" s="215"/>
      <c r="AY151" s="215"/>
      <c r="AZ151" s="215"/>
      <c r="BA151" s="215"/>
      <c r="BB151" s="215"/>
      <c r="BC151" s="215"/>
      <c r="BD151" s="215"/>
      <c r="BE151" s="215"/>
      <c r="BF151" s="215"/>
      <c r="BG151" s="215"/>
      <c r="BH151" s="215"/>
    </row>
    <row r="152" spans="1:60" outlineLevel="1" x14ac:dyDescent="0.2">
      <c r="A152" s="237">
        <v>49</v>
      </c>
      <c r="B152" s="238" t="s">
        <v>781</v>
      </c>
      <c r="C152" s="249" t="s">
        <v>782</v>
      </c>
      <c r="D152" s="239" t="s">
        <v>246</v>
      </c>
      <c r="E152" s="240">
        <v>2</v>
      </c>
      <c r="F152" s="241"/>
      <c r="G152" s="242">
        <f>ROUND(E152*F152,2)</f>
        <v>0</v>
      </c>
      <c r="H152" s="241"/>
      <c r="I152" s="242">
        <f>ROUND(E152*H152,2)</f>
        <v>0</v>
      </c>
      <c r="J152" s="241"/>
      <c r="K152" s="242">
        <f>ROUND(E152*J152,2)</f>
        <v>0</v>
      </c>
      <c r="L152" s="242">
        <v>21</v>
      </c>
      <c r="M152" s="242">
        <f>G152*(1+L152/100)</f>
        <v>0</v>
      </c>
      <c r="N152" s="242">
        <v>4.0000000000000002E-4</v>
      </c>
      <c r="O152" s="242">
        <f>ROUND(E152*N152,2)</f>
        <v>0</v>
      </c>
      <c r="P152" s="242">
        <v>0</v>
      </c>
      <c r="Q152" s="242">
        <f>ROUND(E152*P152,2)</f>
        <v>0</v>
      </c>
      <c r="R152" s="242"/>
      <c r="S152" s="242" t="s">
        <v>189</v>
      </c>
      <c r="T152" s="243" t="s">
        <v>168</v>
      </c>
      <c r="U152" s="224">
        <v>0</v>
      </c>
      <c r="V152" s="224">
        <f>ROUND(E152*U152,2)</f>
        <v>0</v>
      </c>
      <c r="W152" s="224"/>
      <c r="X152" s="224" t="s">
        <v>306</v>
      </c>
      <c r="Y152" s="215"/>
      <c r="Z152" s="215"/>
      <c r="AA152" s="215"/>
      <c r="AB152" s="215"/>
      <c r="AC152" s="215"/>
      <c r="AD152" s="215"/>
      <c r="AE152" s="215"/>
      <c r="AF152" s="215"/>
      <c r="AG152" s="215" t="s">
        <v>307</v>
      </c>
      <c r="AH152" s="215"/>
      <c r="AI152" s="215"/>
      <c r="AJ152" s="215"/>
      <c r="AK152" s="215"/>
      <c r="AL152" s="215"/>
      <c r="AM152" s="215"/>
      <c r="AN152" s="215"/>
      <c r="AO152" s="215"/>
      <c r="AP152" s="215"/>
      <c r="AQ152" s="215"/>
      <c r="AR152" s="215"/>
      <c r="AS152" s="215"/>
      <c r="AT152" s="215"/>
      <c r="AU152" s="215"/>
      <c r="AV152" s="215"/>
      <c r="AW152" s="215"/>
      <c r="AX152" s="215"/>
      <c r="AY152" s="215"/>
      <c r="AZ152" s="215"/>
      <c r="BA152" s="215"/>
      <c r="BB152" s="215"/>
      <c r="BC152" s="215"/>
      <c r="BD152" s="215"/>
      <c r="BE152" s="215"/>
      <c r="BF152" s="215"/>
      <c r="BG152" s="215"/>
      <c r="BH152" s="215"/>
    </row>
    <row r="153" spans="1:60" outlineLevel="1" x14ac:dyDescent="0.2">
      <c r="A153" s="222"/>
      <c r="B153" s="223"/>
      <c r="C153" s="250" t="s">
        <v>225</v>
      </c>
      <c r="D153" s="245"/>
      <c r="E153" s="245"/>
      <c r="F153" s="245"/>
      <c r="G153" s="245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15"/>
      <c r="Z153" s="215"/>
      <c r="AA153" s="215"/>
      <c r="AB153" s="215"/>
      <c r="AC153" s="215"/>
      <c r="AD153" s="215"/>
      <c r="AE153" s="215"/>
      <c r="AF153" s="215"/>
      <c r="AG153" s="215" t="s">
        <v>172</v>
      </c>
      <c r="AH153" s="215"/>
      <c r="AI153" s="215"/>
      <c r="AJ153" s="215"/>
      <c r="AK153" s="215"/>
      <c r="AL153" s="215"/>
      <c r="AM153" s="215"/>
      <c r="AN153" s="215"/>
      <c r="AO153" s="215"/>
      <c r="AP153" s="215"/>
      <c r="AQ153" s="215"/>
      <c r="AR153" s="215"/>
      <c r="AS153" s="215"/>
      <c r="AT153" s="215"/>
      <c r="AU153" s="215"/>
      <c r="AV153" s="215"/>
      <c r="AW153" s="215"/>
      <c r="AX153" s="215"/>
      <c r="AY153" s="215"/>
      <c r="AZ153" s="215"/>
      <c r="BA153" s="215"/>
      <c r="BB153" s="215"/>
      <c r="BC153" s="215"/>
      <c r="BD153" s="215"/>
      <c r="BE153" s="215"/>
      <c r="BF153" s="215"/>
      <c r="BG153" s="215"/>
      <c r="BH153" s="215"/>
    </row>
    <row r="154" spans="1:60" outlineLevel="1" x14ac:dyDescent="0.2">
      <c r="A154" s="237">
        <v>50</v>
      </c>
      <c r="B154" s="238" t="s">
        <v>783</v>
      </c>
      <c r="C154" s="249" t="s">
        <v>784</v>
      </c>
      <c r="D154" s="239" t="s">
        <v>246</v>
      </c>
      <c r="E154" s="240">
        <v>1</v>
      </c>
      <c r="F154" s="241"/>
      <c r="G154" s="242">
        <f>ROUND(E154*F154,2)</f>
        <v>0</v>
      </c>
      <c r="H154" s="241"/>
      <c r="I154" s="242">
        <f>ROUND(E154*H154,2)</f>
        <v>0</v>
      </c>
      <c r="J154" s="241"/>
      <c r="K154" s="242">
        <f>ROUND(E154*J154,2)</f>
        <v>0</v>
      </c>
      <c r="L154" s="242">
        <v>21</v>
      </c>
      <c r="M154" s="242">
        <f>G154*(1+L154/100)</f>
        <v>0</v>
      </c>
      <c r="N154" s="242">
        <v>0</v>
      </c>
      <c r="O154" s="242">
        <f>ROUND(E154*N154,2)</f>
        <v>0</v>
      </c>
      <c r="P154" s="242">
        <v>0</v>
      </c>
      <c r="Q154" s="242">
        <f>ROUND(E154*P154,2)</f>
        <v>0</v>
      </c>
      <c r="R154" s="242"/>
      <c r="S154" s="242" t="s">
        <v>189</v>
      </c>
      <c r="T154" s="243" t="s">
        <v>168</v>
      </c>
      <c r="U154" s="224">
        <v>0</v>
      </c>
      <c r="V154" s="224">
        <f>ROUND(E154*U154,2)</f>
        <v>0</v>
      </c>
      <c r="W154" s="224"/>
      <c r="X154" s="224" t="s">
        <v>306</v>
      </c>
      <c r="Y154" s="215"/>
      <c r="Z154" s="215"/>
      <c r="AA154" s="215"/>
      <c r="AB154" s="215"/>
      <c r="AC154" s="215"/>
      <c r="AD154" s="215"/>
      <c r="AE154" s="215"/>
      <c r="AF154" s="215"/>
      <c r="AG154" s="215" t="s">
        <v>307</v>
      </c>
      <c r="AH154" s="215"/>
      <c r="AI154" s="215"/>
      <c r="AJ154" s="215"/>
      <c r="AK154" s="215"/>
      <c r="AL154" s="215"/>
      <c r="AM154" s="215"/>
      <c r="AN154" s="215"/>
      <c r="AO154" s="215"/>
      <c r="AP154" s="215"/>
      <c r="AQ154" s="215"/>
      <c r="AR154" s="215"/>
      <c r="AS154" s="215"/>
      <c r="AT154" s="215"/>
      <c r="AU154" s="215"/>
      <c r="AV154" s="215"/>
      <c r="AW154" s="215"/>
      <c r="AX154" s="215"/>
      <c r="AY154" s="215"/>
      <c r="AZ154" s="215"/>
      <c r="BA154" s="215"/>
      <c r="BB154" s="215"/>
      <c r="BC154" s="215"/>
      <c r="BD154" s="215"/>
      <c r="BE154" s="215"/>
      <c r="BF154" s="215"/>
      <c r="BG154" s="215"/>
      <c r="BH154" s="215"/>
    </row>
    <row r="155" spans="1:60" outlineLevel="1" x14ac:dyDescent="0.2">
      <c r="A155" s="222"/>
      <c r="B155" s="223"/>
      <c r="C155" s="250" t="s">
        <v>785</v>
      </c>
      <c r="D155" s="245"/>
      <c r="E155" s="245"/>
      <c r="F155" s="245"/>
      <c r="G155" s="245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15"/>
      <c r="Z155" s="215"/>
      <c r="AA155" s="215"/>
      <c r="AB155" s="215"/>
      <c r="AC155" s="215"/>
      <c r="AD155" s="215"/>
      <c r="AE155" s="215"/>
      <c r="AF155" s="215"/>
      <c r="AG155" s="215" t="s">
        <v>172</v>
      </c>
      <c r="AH155" s="215"/>
      <c r="AI155" s="215"/>
      <c r="AJ155" s="215"/>
      <c r="AK155" s="215"/>
      <c r="AL155" s="215"/>
      <c r="AM155" s="215"/>
      <c r="AN155" s="215"/>
      <c r="AO155" s="215"/>
      <c r="AP155" s="215"/>
      <c r="AQ155" s="215"/>
      <c r="AR155" s="215"/>
      <c r="AS155" s="215"/>
      <c r="AT155" s="215"/>
      <c r="AU155" s="215"/>
      <c r="AV155" s="215"/>
      <c r="AW155" s="215"/>
      <c r="AX155" s="215"/>
      <c r="AY155" s="215"/>
      <c r="AZ155" s="215"/>
      <c r="BA155" s="244" t="str">
        <f>C155</f>
        <v>MTCV je termostatický, přímo-činný proporcionální ventil pro teplotní vyvážení systémů teplé užitkové vody pro rozsah teplot 40-60°C.</v>
      </c>
      <c r="BB155" s="215"/>
      <c r="BC155" s="215"/>
      <c r="BD155" s="215"/>
      <c r="BE155" s="215"/>
      <c r="BF155" s="215"/>
      <c r="BG155" s="215"/>
      <c r="BH155" s="215"/>
    </row>
    <row r="156" spans="1:60" outlineLevel="1" x14ac:dyDescent="0.2">
      <c r="A156" s="237">
        <v>51</v>
      </c>
      <c r="B156" s="238" t="s">
        <v>786</v>
      </c>
      <c r="C156" s="249" t="s">
        <v>787</v>
      </c>
      <c r="D156" s="239" t="s">
        <v>0</v>
      </c>
      <c r="E156" s="240">
        <v>635.39760000000001</v>
      </c>
      <c r="F156" s="241"/>
      <c r="G156" s="242">
        <f>ROUND(E156*F156,2)</f>
        <v>0</v>
      </c>
      <c r="H156" s="241"/>
      <c r="I156" s="242">
        <f>ROUND(E156*H156,2)</f>
        <v>0</v>
      </c>
      <c r="J156" s="241"/>
      <c r="K156" s="242">
        <f>ROUND(E156*J156,2)</f>
        <v>0</v>
      </c>
      <c r="L156" s="242">
        <v>21</v>
      </c>
      <c r="M156" s="242">
        <f>G156*(1+L156/100)</f>
        <v>0</v>
      </c>
      <c r="N156" s="242">
        <v>0</v>
      </c>
      <c r="O156" s="242">
        <f>ROUND(E156*N156,2)</f>
        <v>0</v>
      </c>
      <c r="P156" s="242">
        <v>0</v>
      </c>
      <c r="Q156" s="242">
        <f>ROUND(E156*P156,2)</f>
        <v>0</v>
      </c>
      <c r="R156" s="242"/>
      <c r="S156" s="242" t="s">
        <v>167</v>
      </c>
      <c r="T156" s="243" t="s">
        <v>168</v>
      </c>
      <c r="U156" s="224">
        <v>0</v>
      </c>
      <c r="V156" s="224">
        <f>ROUND(E156*U156,2)</f>
        <v>0</v>
      </c>
      <c r="W156" s="224"/>
      <c r="X156" s="224" t="s">
        <v>190</v>
      </c>
      <c r="Y156" s="215"/>
      <c r="Z156" s="215"/>
      <c r="AA156" s="215"/>
      <c r="AB156" s="215"/>
      <c r="AC156" s="215"/>
      <c r="AD156" s="215"/>
      <c r="AE156" s="215"/>
      <c r="AF156" s="215"/>
      <c r="AG156" s="215" t="s">
        <v>449</v>
      </c>
      <c r="AH156" s="215"/>
      <c r="AI156" s="215"/>
      <c r="AJ156" s="215"/>
      <c r="AK156" s="215"/>
      <c r="AL156" s="215"/>
      <c r="AM156" s="215"/>
      <c r="AN156" s="215"/>
      <c r="AO156" s="215"/>
      <c r="AP156" s="215"/>
      <c r="AQ156" s="215"/>
      <c r="AR156" s="215"/>
      <c r="AS156" s="215"/>
      <c r="AT156" s="215"/>
      <c r="AU156" s="215"/>
      <c r="AV156" s="215"/>
      <c r="AW156" s="215"/>
      <c r="AX156" s="215"/>
      <c r="AY156" s="215"/>
      <c r="AZ156" s="215"/>
      <c r="BA156" s="215"/>
      <c r="BB156" s="215"/>
      <c r="BC156" s="215"/>
      <c r="BD156" s="215"/>
      <c r="BE156" s="215"/>
      <c r="BF156" s="215"/>
      <c r="BG156" s="215"/>
      <c r="BH156" s="215"/>
    </row>
    <row r="157" spans="1:60" outlineLevel="1" x14ac:dyDescent="0.2">
      <c r="A157" s="222"/>
      <c r="B157" s="223"/>
      <c r="C157" s="250" t="s">
        <v>225</v>
      </c>
      <c r="D157" s="245"/>
      <c r="E157" s="245"/>
      <c r="F157" s="245"/>
      <c r="G157" s="245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15"/>
      <c r="Z157" s="215"/>
      <c r="AA157" s="215"/>
      <c r="AB157" s="215"/>
      <c r="AC157" s="215"/>
      <c r="AD157" s="215"/>
      <c r="AE157" s="215"/>
      <c r="AF157" s="215"/>
      <c r="AG157" s="215" t="s">
        <v>172</v>
      </c>
      <c r="AH157" s="215"/>
      <c r="AI157" s="215"/>
      <c r="AJ157" s="215"/>
      <c r="AK157" s="215"/>
      <c r="AL157" s="215"/>
      <c r="AM157" s="215"/>
      <c r="AN157" s="215"/>
      <c r="AO157" s="215"/>
      <c r="AP157" s="215"/>
      <c r="AQ157" s="215"/>
      <c r="AR157" s="215"/>
      <c r="AS157" s="215"/>
      <c r="AT157" s="215"/>
      <c r="AU157" s="215"/>
      <c r="AV157" s="215"/>
      <c r="AW157" s="215"/>
      <c r="AX157" s="215"/>
      <c r="AY157" s="215"/>
      <c r="AZ157" s="215"/>
      <c r="BA157" s="215"/>
      <c r="BB157" s="215"/>
      <c r="BC157" s="215"/>
      <c r="BD157" s="215"/>
      <c r="BE157" s="215"/>
      <c r="BF157" s="215"/>
      <c r="BG157" s="215"/>
      <c r="BH157" s="215"/>
    </row>
    <row r="158" spans="1:60" x14ac:dyDescent="0.2">
      <c r="A158" s="231" t="s">
        <v>162</v>
      </c>
      <c r="B158" s="232" t="s">
        <v>100</v>
      </c>
      <c r="C158" s="248" t="s">
        <v>101</v>
      </c>
      <c r="D158" s="233"/>
      <c r="E158" s="234"/>
      <c r="F158" s="235"/>
      <c r="G158" s="235">
        <f>SUMIF(AG159:AG161,"&lt;&gt;NOR",G159:G161)</f>
        <v>0</v>
      </c>
      <c r="H158" s="235"/>
      <c r="I158" s="235">
        <f>SUM(I159:I161)</f>
        <v>0</v>
      </c>
      <c r="J158" s="235"/>
      <c r="K158" s="235">
        <f>SUM(K159:K161)</f>
        <v>0</v>
      </c>
      <c r="L158" s="235"/>
      <c r="M158" s="235">
        <f>SUM(M159:M161)</f>
        <v>0</v>
      </c>
      <c r="N158" s="235"/>
      <c r="O158" s="235">
        <f>SUM(O159:O161)</f>
        <v>0.04</v>
      </c>
      <c r="P158" s="235"/>
      <c r="Q158" s="235">
        <f>SUM(Q159:Q161)</f>
        <v>0</v>
      </c>
      <c r="R158" s="235"/>
      <c r="S158" s="235"/>
      <c r="T158" s="236"/>
      <c r="U158" s="230"/>
      <c r="V158" s="230">
        <f>SUM(V159:V161)</f>
        <v>2.36</v>
      </c>
      <c r="W158" s="230"/>
      <c r="X158" s="230"/>
      <c r="AG158" t="s">
        <v>163</v>
      </c>
    </row>
    <row r="159" spans="1:60" outlineLevel="1" x14ac:dyDescent="0.2">
      <c r="A159" s="257">
        <v>52</v>
      </c>
      <c r="B159" s="258" t="s">
        <v>788</v>
      </c>
      <c r="C159" s="264" t="s">
        <v>789</v>
      </c>
      <c r="D159" s="259" t="s">
        <v>246</v>
      </c>
      <c r="E159" s="260">
        <v>1</v>
      </c>
      <c r="F159" s="261"/>
      <c r="G159" s="262">
        <f>ROUND(E159*F159,2)</f>
        <v>0</v>
      </c>
      <c r="H159" s="261"/>
      <c r="I159" s="262">
        <f>ROUND(E159*H159,2)</f>
        <v>0</v>
      </c>
      <c r="J159" s="261"/>
      <c r="K159" s="262">
        <f>ROUND(E159*J159,2)</f>
        <v>0</v>
      </c>
      <c r="L159" s="262">
        <v>21</v>
      </c>
      <c r="M159" s="262">
        <f>G159*(1+L159/100)</f>
        <v>0</v>
      </c>
      <c r="N159" s="262">
        <v>3.0000000000000001E-5</v>
      </c>
      <c r="O159" s="262">
        <f>ROUND(E159*N159,2)</f>
        <v>0</v>
      </c>
      <c r="P159" s="262">
        <v>0</v>
      </c>
      <c r="Q159" s="262">
        <f>ROUND(E159*P159,2)</f>
        <v>0</v>
      </c>
      <c r="R159" s="262"/>
      <c r="S159" s="262" t="s">
        <v>167</v>
      </c>
      <c r="T159" s="263" t="s">
        <v>168</v>
      </c>
      <c r="U159" s="224">
        <v>2.3570000000000002</v>
      </c>
      <c r="V159" s="224">
        <f>ROUND(E159*U159,2)</f>
        <v>2.36</v>
      </c>
      <c r="W159" s="224"/>
      <c r="X159" s="224" t="s">
        <v>190</v>
      </c>
      <c r="Y159" s="215"/>
      <c r="Z159" s="215"/>
      <c r="AA159" s="215"/>
      <c r="AB159" s="215"/>
      <c r="AC159" s="215"/>
      <c r="AD159" s="215"/>
      <c r="AE159" s="215"/>
      <c r="AF159" s="215"/>
      <c r="AG159" s="215" t="s">
        <v>449</v>
      </c>
      <c r="AH159" s="215"/>
      <c r="AI159" s="215"/>
      <c r="AJ159" s="215"/>
      <c r="AK159" s="215"/>
      <c r="AL159" s="215"/>
      <c r="AM159" s="215"/>
      <c r="AN159" s="215"/>
      <c r="AO159" s="215"/>
      <c r="AP159" s="215"/>
      <c r="AQ159" s="215"/>
      <c r="AR159" s="215"/>
      <c r="AS159" s="215"/>
      <c r="AT159" s="215"/>
      <c r="AU159" s="215"/>
      <c r="AV159" s="215"/>
      <c r="AW159" s="215"/>
      <c r="AX159" s="215"/>
      <c r="AY159" s="215"/>
      <c r="AZ159" s="215"/>
      <c r="BA159" s="215"/>
      <c r="BB159" s="215"/>
      <c r="BC159" s="215"/>
      <c r="BD159" s="215"/>
      <c r="BE159" s="215"/>
      <c r="BF159" s="215"/>
      <c r="BG159" s="215"/>
      <c r="BH159" s="215"/>
    </row>
    <row r="160" spans="1:60" outlineLevel="1" x14ac:dyDescent="0.2">
      <c r="A160" s="257">
        <v>53</v>
      </c>
      <c r="B160" s="258" t="s">
        <v>790</v>
      </c>
      <c r="C160" s="264" t="s">
        <v>791</v>
      </c>
      <c r="D160" s="259" t="s">
        <v>246</v>
      </c>
      <c r="E160" s="260">
        <v>1</v>
      </c>
      <c r="F160" s="261"/>
      <c r="G160" s="262">
        <f>ROUND(E160*F160,2)</f>
        <v>0</v>
      </c>
      <c r="H160" s="261"/>
      <c r="I160" s="262">
        <f>ROUND(E160*H160,2)</f>
        <v>0</v>
      </c>
      <c r="J160" s="261"/>
      <c r="K160" s="262">
        <f>ROUND(E160*J160,2)</f>
        <v>0</v>
      </c>
      <c r="L160" s="262">
        <v>21</v>
      </c>
      <c r="M160" s="262">
        <f>G160*(1+L160/100)</f>
        <v>0</v>
      </c>
      <c r="N160" s="262">
        <v>3.7999999999999999E-2</v>
      </c>
      <c r="O160" s="262">
        <f>ROUND(E160*N160,2)</f>
        <v>0.04</v>
      </c>
      <c r="P160" s="262">
        <v>0</v>
      </c>
      <c r="Q160" s="262">
        <f>ROUND(E160*P160,2)</f>
        <v>0</v>
      </c>
      <c r="R160" s="262" t="s">
        <v>304</v>
      </c>
      <c r="S160" s="262" t="s">
        <v>167</v>
      </c>
      <c r="T160" s="263" t="s">
        <v>168</v>
      </c>
      <c r="U160" s="224">
        <v>0</v>
      </c>
      <c r="V160" s="224">
        <f>ROUND(E160*U160,2)</f>
        <v>0</v>
      </c>
      <c r="W160" s="224"/>
      <c r="X160" s="224" t="s">
        <v>306</v>
      </c>
      <c r="Y160" s="215"/>
      <c r="Z160" s="215"/>
      <c r="AA160" s="215"/>
      <c r="AB160" s="215"/>
      <c r="AC160" s="215"/>
      <c r="AD160" s="215"/>
      <c r="AE160" s="215"/>
      <c r="AF160" s="215"/>
      <c r="AG160" s="215" t="s">
        <v>307</v>
      </c>
      <c r="AH160" s="215"/>
      <c r="AI160" s="215"/>
      <c r="AJ160" s="215"/>
      <c r="AK160" s="215"/>
      <c r="AL160" s="215"/>
      <c r="AM160" s="215"/>
      <c r="AN160" s="215"/>
      <c r="AO160" s="215"/>
      <c r="AP160" s="215"/>
      <c r="AQ160" s="215"/>
      <c r="AR160" s="215"/>
      <c r="AS160" s="215"/>
      <c r="AT160" s="215"/>
      <c r="AU160" s="215"/>
      <c r="AV160" s="215"/>
      <c r="AW160" s="215"/>
      <c r="AX160" s="215"/>
      <c r="AY160" s="215"/>
      <c r="AZ160" s="215"/>
      <c r="BA160" s="215"/>
      <c r="BB160" s="215"/>
      <c r="BC160" s="215"/>
      <c r="BD160" s="215"/>
      <c r="BE160" s="215"/>
      <c r="BF160" s="215"/>
      <c r="BG160" s="215"/>
      <c r="BH160" s="215"/>
    </row>
    <row r="161" spans="1:60" outlineLevel="1" x14ac:dyDescent="0.2">
      <c r="A161" s="257">
        <v>54</v>
      </c>
      <c r="B161" s="258" t="s">
        <v>792</v>
      </c>
      <c r="C161" s="264" t="s">
        <v>793</v>
      </c>
      <c r="D161" s="259" t="s">
        <v>0</v>
      </c>
      <c r="E161" s="260">
        <v>181.2466</v>
      </c>
      <c r="F161" s="261"/>
      <c r="G161" s="262">
        <f>ROUND(E161*F161,2)</f>
        <v>0</v>
      </c>
      <c r="H161" s="261"/>
      <c r="I161" s="262">
        <f>ROUND(E161*H161,2)</f>
        <v>0</v>
      </c>
      <c r="J161" s="261"/>
      <c r="K161" s="262">
        <f>ROUND(E161*J161,2)</f>
        <v>0</v>
      </c>
      <c r="L161" s="262">
        <v>21</v>
      </c>
      <c r="M161" s="262">
        <f>G161*(1+L161/100)</f>
        <v>0</v>
      </c>
      <c r="N161" s="262">
        <v>0</v>
      </c>
      <c r="O161" s="262">
        <f>ROUND(E161*N161,2)</f>
        <v>0</v>
      </c>
      <c r="P161" s="262">
        <v>0</v>
      </c>
      <c r="Q161" s="262">
        <f>ROUND(E161*P161,2)</f>
        <v>0</v>
      </c>
      <c r="R161" s="262"/>
      <c r="S161" s="262" t="s">
        <v>167</v>
      </c>
      <c r="T161" s="263" t="s">
        <v>168</v>
      </c>
      <c r="U161" s="224">
        <v>0</v>
      </c>
      <c r="V161" s="224">
        <f>ROUND(E161*U161,2)</f>
        <v>0</v>
      </c>
      <c r="W161" s="224"/>
      <c r="X161" s="224" t="s">
        <v>190</v>
      </c>
      <c r="Y161" s="215"/>
      <c r="Z161" s="215"/>
      <c r="AA161" s="215"/>
      <c r="AB161" s="215"/>
      <c r="AC161" s="215"/>
      <c r="AD161" s="215"/>
      <c r="AE161" s="215"/>
      <c r="AF161" s="215"/>
      <c r="AG161" s="215" t="s">
        <v>449</v>
      </c>
      <c r="AH161" s="215"/>
      <c r="AI161" s="215"/>
      <c r="AJ161" s="215"/>
      <c r="AK161" s="215"/>
      <c r="AL161" s="215"/>
      <c r="AM161" s="215"/>
      <c r="AN161" s="215"/>
      <c r="AO161" s="215"/>
      <c r="AP161" s="215"/>
      <c r="AQ161" s="215"/>
      <c r="AR161" s="215"/>
      <c r="AS161" s="215"/>
      <c r="AT161" s="215"/>
      <c r="AU161" s="215"/>
      <c r="AV161" s="215"/>
      <c r="AW161" s="215"/>
      <c r="AX161" s="215"/>
      <c r="AY161" s="215"/>
      <c r="AZ161" s="215"/>
      <c r="BA161" s="215"/>
      <c r="BB161" s="215"/>
      <c r="BC161" s="215"/>
      <c r="BD161" s="215"/>
      <c r="BE161" s="215"/>
      <c r="BF161" s="215"/>
      <c r="BG161" s="215"/>
      <c r="BH161" s="215"/>
    </row>
    <row r="162" spans="1:60" x14ac:dyDescent="0.2">
      <c r="A162" s="231" t="s">
        <v>162</v>
      </c>
      <c r="B162" s="232" t="s">
        <v>102</v>
      </c>
      <c r="C162" s="248" t="s">
        <v>103</v>
      </c>
      <c r="D162" s="233"/>
      <c r="E162" s="234"/>
      <c r="F162" s="235"/>
      <c r="G162" s="235">
        <f>SUMIF(AG163:AG250,"&lt;&gt;NOR",G163:G250)</f>
        <v>0</v>
      </c>
      <c r="H162" s="235"/>
      <c r="I162" s="235">
        <f>SUM(I163:I250)</f>
        <v>0</v>
      </c>
      <c r="J162" s="235"/>
      <c r="K162" s="235">
        <f>SUM(K163:K250)</f>
        <v>0</v>
      </c>
      <c r="L162" s="235"/>
      <c r="M162" s="235">
        <f>SUM(M163:M250)</f>
        <v>0</v>
      </c>
      <c r="N162" s="235"/>
      <c r="O162" s="235">
        <f>SUM(O163:O250)</f>
        <v>0.89000000000000012</v>
      </c>
      <c r="P162" s="235"/>
      <c r="Q162" s="235">
        <f>SUM(Q163:Q250)</f>
        <v>0.46000000000000008</v>
      </c>
      <c r="R162" s="235"/>
      <c r="S162" s="235"/>
      <c r="T162" s="236"/>
      <c r="U162" s="230"/>
      <c r="V162" s="230">
        <f>SUM(V163:V250)</f>
        <v>63.219999999999992</v>
      </c>
      <c r="W162" s="230"/>
      <c r="X162" s="230"/>
      <c r="AG162" t="s">
        <v>163</v>
      </c>
    </row>
    <row r="163" spans="1:60" outlineLevel="1" x14ac:dyDescent="0.2">
      <c r="A163" s="237">
        <v>55</v>
      </c>
      <c r="B163" s="238" t="s">
        <v>794</v>
      </c>
      <c r="C163" s="249" t="s">
        <v>795</v>
      </c>
      <c r="D163" s="239" t="s">
        <v>508</v>
      </c>
      <c r="E163" s="240">
        <v>9</v>
      </c>
      <c r="F163" s="241"/>
      <c r="G163" s="242">
        <f>ROUND(E163*F163,2)</f>
        <v>0</v>
      </c>
      <c r="H163" s="241"/>
      <c r="I163" s="242">
        <f>ROUND(E163*H163,2)</f>
        <v>0</v>
      </c>
      <c r="J163" s="241"/>
      <c r="K163" s="242">
        <f>ROUND(E163*J163,2)</f>
        <v>0</v>
      </c>
      <c r="L163" s="242">
        <v>21</v>
      </c>
      <c r="M163" s="242">
        <f>G163*(1+L163/100)</f>
        <v>0</v>
      </c>
      <c r="N163" s="242">
        <v>2.1340000000000001E-2</v>
      </c>
      <c r="O163" s="242">
        <f>ROUND(E163*N163,2)</f>
        <v>0.19</v>
      </c>
      <c r="P163" s="242">
        <v>0</v>
      </c>
      <c r="Q163" s="242">
        <f>ROUND(E163*P163,2)</f>
        <v>0</v>
      </c>
      <c r="R163" s="242"/>
      <c r="S163" s="242" t="s">
        <v>378</v>
      </c>
      <c r="T163" s="243" t="s">
        <v>168</v>
      </c>
      <c r="U163" s="224">
        <v>0.97299999999999998</v>
      </c>
      <c r="V163" s="224">
        <f>ROUND(E163*U163,2)</f>
        <v>8.76</v>
      </c>
      <c r="W163" s="224"/>
      <c r="X163" s="224" t="s">
        <v>190</v>
      </c>
      <c r="Y163" s="215"/>
      <c r="Z163" s="215"/>
      <c r="AA163" s="215"/>
      <c r="AB163" s="215"/>
      <c r="AC163" s="215"/>
      <c r="AD163" s="215"/>
      <c r="AE163" s="215"/>
      <c r="AF163" s="215"/>
      <c r="AG163" s="215" t="s">
        <v>449</v>
      </c>
      <c r="AH163" s="215"/>
      <c r="AI163" s="215"/>
      <c r="AJ163" s="215"/>
      <c r="AK163" s="215"/>
      <c r="AL163" s="215"/>
      <c r="AM163" s="215"/>
      <c r="AN163" s="215"/>
      <c r="AO163" s="215"/>
      <c r="AP163" s="215"/>
      <c r="AQ163" s="215"/>
      <c r="AR163" s="215"/>
      <c r="AS163" s="215"/>
      <c r="AT163" s="215"/>
      <c r="AU163" s="215"/>
      <c r="AV163" s="215"/>
      <c r="AW163" s="215"/>
      <c r="AX163" s="215"/>
      <c r="AY163" s="215"/>
      <c r="AZ163" s="215"/>
      <c r="BA163" s="215"/>
      <c r="BB163" s="215"/>
      <c r="BC163" s="215"/>
      <c r="BD163" s="215"/>
      <c r="BE163" s="215"/>
      <c r="BF163" s="215"/>
      <c r="BG163" s="215"/>
      <c r="BH163" s="215"/>
    </row>
    <row r="164" spans="1:60" outlineLevel="1" x14ac:dyDescent="0.2">
      <c r="A164" s="222"/>
      <c r="B164" s="223"/>
      <c r="C164" s="253" t="s">
        <v>796</v>
      </c>
      <c r="D164" s="228"/>
      <c r="E164" s="229">
        <v>9</v>
      </c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15"/>
      <c r="Z164" s="215"/>
      <c r="AA164" s="215"/>
      <c r="AB164" s="215"/>
      <c r="AC164" s="215"/>
      <c r="AD164" s="215"/>
      <c r="AE164" s="215"/>
      <c r="AF164" s="215"/>
      <c r="AG164" s="215" t="s">
        <v>176</v>
      </c>
      <c r="AH164" s="215">
        <v>0</v>
      </c>
      <c r="AI164" s="215"/>
      <c r="AJ164" s="215"/>
      <c r="AK164" s="215"/>
      <c r="AL164" s="215"/>
      <c r="AM164" s="215"/>
      <c r="AN164" s="215"/>
      <c r="AO164" s="215"/>
      <c r="AP164" s="215"/>
      <c r="AQ164" s="215"/>
      <c r="AR164" s="215"/>
      <c r="AS164" s="215"/>
      <c r="AT164" s="215"/>
      <c r="AU164" s="215"/>
      <c r="AV164" s="215"/>
      <c r="AW164" s="215"/>
      <c r="AX164" s="215"/>
      <c r="AY164" s="215"/>
      <c r="AZ164" s="215"/>
      <c r="BA164" s="215"/>
      <c r="BB164" s="215"/>
      <c r="BC164" s="215"/>
      <c r="BD164" s="215"/>
      <c r="BE164" s="215"/>
      <c r="BF164" s="215"/>
      <c r="BG164" s="215"/>
      <c r="BH164" s="215"/>
    </row>
    <row r="165" spans="1:60" outlineLevel="1" x14ac:dyDescent="0.2">
      <c r="A165" s="237">
        <v>56</v>
      </c>
      <c r="B165" s="238" t="s">
        <v>797</v>
      </c>
      <c r="C165" s="249" t="s">
        <v>798</v>
      </c>
      <c r="D165" s="239" t="s">
        <v>508</v>
      </c>
      <c r="E165" s="240">
        <v>6</v>
      </c>
      <c r="F165" s="241"/>
      <c r="G165" s="242">
        <f>ROUND(E165*F165,2)</f>
        <v>0</v>
      </c>
      <c r="H165" s="241"/>
      <c r="I165" s="242">
        <f>ROUND(E165*H165,2)</f>
        <v>0</v>
      </c>
      <c r="J165" s="241"/>
      <c r="K165" s="242">
        <f>ROUND(E165*J165,2)</f>
        <v>0</v>
      </c>
      <c r="L165" s="242">
        <v>21</v>
      </c>
      <c r="M165" s="242">
        <f>G165*(1+L165/100)</f>
        <v>0</v>
      </c>
      <c r="N165" s="242">
        <v>1.401E-2</v>
      </c>
      <c r="O165" s="242">
        <f>ROUND(E165*N165,2)</f>
        <v>0.08</v>
      </c>
      <c r="P165" s="242">
        <v>0</v>
      </c>
      <c r="Q165" s="242">
        <f>ROUND(E165*P165,2)</f>
        <v>0</v>
      </c>
      <c r="R165" s="242"/>
      <c r="S165" s="242" t="s">
        <v>167</v>
      </c>
      <c r="T165" s="243" t="s">
        <v>168</v>
      </c>
      <c r="U165" s="224">
        <v>1.1890000000000001</v>
      </c>
      <c r="V165" s="224">
        <f>ROUND(E165*U165,2)</f>
        <v>7.13</v>
      </c>
      <c r="W165" s="224"/>
      <c r="X165" s="224" t="s">
        <v>190</v>
      </c>
      <c r="Y165" s="215"/>
      <c r="Z165" s="215"/>
      <c r="AA165" s="215"/>
      <c r="AB165" s="215"/>
      <c r="AC165" s="215"/>
      <c r="AD165" s="215"/>
      <c r="AE165" s="215"/>
      <c r="AF165" s="215"/>
      <c r="AG165" s="215" t="s">
        <v>449</v>
      </c>
      <c r="AH165" s="215"/>
      <c r="AI165" s="215"/>
      <c r="AJ165" s="215"/>
      <c r="AK165" s="215"/>
      <c r="AL165" s="215"/>
      <c r="AM165" s="215"/>
      <c r="AN165" s="215"/>
      <c r="AO165" s="215"/>
      <c r="AP165" s="215"/>
      <c r="AQ165" s="215"/>
      <c r="AR165" s="215"/>
      <c r="AS165" s="215"/>
      <c r="AT165" s="215"/>
      <c r="AU165" s="215"/>
      <c r="AV165" s="215"/>
      <c r="AW165" s="215"/>
      <c r="AX165" s="215"/>
      <c r="AY165" s="215"/>
      <c r="AZ165" s="215"/>
      <c r="BA165" s="215"/>
      <c r="BB165" s="215"/>
      <c r="BC165" s="215"/>
      <c r="BD165" s="215"/>
      <c r="BE165" s="215"/>
      <c r="BF165" s="215"/>
      <c r="BG165" s="215"/>
      <c r="BH165" s="215"/>
    </row>
    <row r="166" spans="1:60" outlineLevel="1" x14ac:dyDescent="0.2">
      <c r="A166" s="222"/>
      <c r="B166" s="223"/>
      <c r="C166" s="250" t="s">
        <v>799</v>
      </c>
      <c r="D166" s="245"/>
      <c r="E166" s="245"/>
      <c r="F166" s="245"/>
      <c r="G166" s="245"/>
      <c r="H166" s="224"/>
      <c r="I166" s="224"/>
      <c r="J166" s="224"/>
      <c r="K166" s="224"/>
      <c r="L166" s="224"/>
      <c r="M166" s="224"/>
      <c r="N166" s="224"/>
      <c r="O166" s="224"/>
      <c r="P166" s="224"/>
      <c r="Q166" s="224"/>
      <c r="R166" s="224"/>
      <c r="S166" s="224"/>
      <c r="T166" s="224"/>
      <c r="U166" s="224"/>
      <c r="V166" s="224"/>
      <c r="W166" s="224"/>
      <c r="X166" s="224"/>
      <c r="Y166" s="215"/>
      <c r="Z166" s="215"/>
      <c r="AA166" s="215"/>
      <c r="AB166" s="215"/>
      <c r="AC166" s="215"/>
      <c r="AD166" s="215"/>
      <c r="AE166" s="215"/>
      <c r="AF166" s="215"/>
      <c r="AG166" s="215" t="s">
        <v>172</v>
      </c>
      <c r="AH166" s="215"/>
      <c r="AI166" s="215"/>
      <c r="AJ166" s="215"/>
      <c r="AK166" s="215"/>
      <c r="AL166" s="215"/>
      <c r="AM166" s="215"/>
      <c r="AN166" s="215"/>
      <c r="AO166" s="215"/>
      <c r="AP166" s="215"/>
      <c r="AQ166" s="215"/>
      <c r="AR166" s="215"/>
      <c r="AS166" s="215"/>
      <c r="AT166" s="215"/>
      <c r="AU166" s="215"/>
      <c r="AV166" s="215"/>
      <c r="AW166" s="215"/>
      <c r="AX166" s="215"/>
      <c r="AY166" s="215"/>
      <c r="AZ166" s="215"/>
      <c r="BA166" s="215"/>
      <c r="BB166" s="215"/>
      <c r="BC166" s="215"/>
      <c r="BD166" s="215"/>
      <c r="BE166" s="215"/>
      <c r="BF166" s="215"/>
      <c r="BG166" s="215"/>
      <c r="BH166" s="215"/>
    </row>
    <row r="167" spans="1:60" outlineLevel="1" x14ac:dyDescent="0.2">
      <c r="A167" s="257">
        <v>57</v>
      </c>
      <c r="B167" s="258" t="s">
        <v>800</v>
      </c>
      <c r="C167" s="264" t="s">
        <v>801</v>
      </c>
      <c r="D167" s="259" t="s">
        <v>508</v>
      </c>
      <c r="E167" s="260">
        <v>1</v>
      </c>
      <c r="F167" s="261"/>
      <c r="G167" s="262">
        <f>ROUND(E167*F167,2)</f>
        <v>0</v>
      </c>
      <c r="H167" s="261"/>
      <c r="I167" s="262">
        <f>ROUND(E167*H167,2)</f>
        <v>0</v>
      </c>
      <c r="J167" s="261"/>
      <c r="K167" s="262">
        <f>ROUND(E167*J167,2)</f>
        <v>0</v>
      </c>
      <c r="L167" s="262">
        <v>21</v>
      </c>
      <c r="M167" s="262">
        <f>G167*(1+L167/100)</f>
        <v>0</v>
      </c>
      <c r="N167" s="262">
        <v>4.7699999999999999E-3</v>
      </c>
      <c r="O167" s="262">
        <f>ROUND(E167*N167,2)</f>
        <v>0</v>
      </c>
      <c r="P167" s="262">
        <v>0</v>
      </c>
      <c r="Q167" s="262">
        <f>ROUND(E167*P167,2)</f>
        <v>0</v>
      </c>
      <c r="R167" s="262"/>
      <c r="S167" s="262" t="s">
        <v>167</v>
      </c>
      <c r="T167" s="263" t="s">
        <v>168</v>
      </c>
      <c r="U167" s="224">
        <v>0.32500000000000001</v>
      </c>
      <c r="V167" s="224">
        <f>ROUND(E167*U167,2)</f>
        <v>0.33</v>
      </c>
      <c r="W167" s="224"/>
      <c r="X167" s="224" t="s">
        <v>190</v>
      </c>
      <c r="Y167" s="215"/>
      <c r="Z167" s="215"/>
      <c r="AA167" s="215"/>
      <c r="AB167" s="215"/>
      <c r="AC167" s="215"/>
      <c r="AD167" s="215"/>
      <c r="AE167" s="215"/>
      <c r="AF167" s="215"/>
      <c r="AG167" s="215" t="s">
        <v>449</v>
      </c>
      <c r="AH167" s="215"/>
      <c r="AI167" s="215"/>
      <c r="AJ167" s="215"/>
      <c r="AK167" s="215"/>
      <c r="AL167" s="215"/>
      <c r="AM167" s="215"/>
      <c r="AN167" s="215"/>
      <c r="AO167" s="215"/>
      <c r="AP167" s="215"/>
      <c r="AQ167" s="215"/>
      <c r="AR167" s="215"/>
      <c r="AS167" s="215"/>
      <c r="AT167" s="215"/>
      <c r="AU167" s="215"/>
      <c r="AV167" s="215"/>
      <c r="AW167" s="215"/>
      <c r="AX167" s="215"/>
      <c r="AY167" s="215"/>
      <c r="AZ167" s="215"/>
      <c r="BA167" s="215"/>
      <c r="BB167" s="215"/>
      <c r="BC167" s="215"/>
      <c r="BD167" s="215"/>
      <c r="BE167" s="215"/>
      <c r="BF167" s="215"/>
      <c r="BG167" s="215"/>
      <c r="BH167" s="215"/>
    </row>
    <row r="168" spans="1:60" outlineLevel="1" x14ac:dyDescent="0.2">
      <c r="A168" s="257">
        <v>58</v>
      </c>
      <c r="B168" s="258" t="s">
        <v>800</v>
      </c>
      <c r="C168" s="264" t="s">
        <v>801</v>
      </c>
      <c r="D168" s="259" t="s">
        <v>508</v>
      </c>
      <c r="E168" s="260">
        <v>7</v>
      </c>
      <c r="F168" s="261"/>
      <c r="G168" s="262">
        <f>ROUND(E168*F168,2)</f>
        <v>0</v>
      </c>
      <c r="H168" s="261"/>
      <c r="I168" s="262">
        <f>ROUND(E168*H168,2)</f>
        <v>0</v>
      </c>
      <c r="J168" s="261"/>
      <c r="K168" s="262">
        <f>ROUND(E168*J168,2)</f>
        <v>0</v>
      </c>
      <c r="L168" s="262">
        <v>21</v>
      </c>
      <c r="M168" s="262">
        <f>G168*(1+L168/100)</f>
        <v>0</v>
      </c>
      <c r="N168" s="262">
        <v>4.7699999999999999E-3</v>
      </c>
      <c r="O168" s="262">
        <f>ROUND(E168*N168,2)</f>
        <v>0.03</v>
      </c>
      <c r="P168" s="262">
        <v>0</v>
      </c>
      <c r="Q168" s="262">
        <f>ROUND(E168*P168,2)</f>
        <v>0</v>
      </c>
      <c r="R168" s="262"/>
      <c r="S168" s="262" t="s">
        <v>167</v>
      </c>
      <c r="T168" s="263" t="s">
        <v>168</v>
      </c>
      <c r="U168" s="224">
        <v>0.32500000000000001</v>
      </c>
      <c r="V168" s="224">
        <f>ROUND(E168*U168,2)</f>
        <v>2.2799999999999998</v>
      </c>
      <c r="W168" s="224"/>
      <c r="X168" s="224" t="s">
        <v>190</v>
      </c>
      <c r="Y168" s="215"/>
      <c r="Z168" s="215"/>
      <c r="AA168" s="215"/>
      <c r="AB168" s="215"/>
      <c r="AC168" s="215"/>
      <c r="AD168" s="215"/>
      <c r="AE168" s="215"/>
      <c r="AF168" s="215"/>
      <c r="AG168" s="215" t="s">
        <v>449</v>
      </c>
      <c r="AH168" s="215"/>
      <c r="AI168" s="215"/>
      <c r="AJ168" s="215"/>
      <c r="AK168" s="215"/>
      <c r="AL168" s="215"/>
      <c r="AM168" s="215"/>
      <c r="AN168" s="215"/>
      <c r="AO168" s="215"/>
      <c r="AP168" s="215"/>
      <c r="AQ168" s="215"/>
      <c r="AR168" s="215"/>
      <c r="AS168" s="215"/>
      <c r="AT168" s="215"/>
      <c r="AU168" s="215"/>
      <c r="AV168" s="215"/>
      <c r="AW168" s="215"/>
      <c r="AX168" s="215"/>
      <c r="AY168" s="215"/>
      <c r="AZ168" s="215"/>
      <c r="BA168" s="215"/>
      <c r="BB168" s="215"/>
      <c r="BC168" s="215"/>
      <c r="BD168" s="215"/>
      <c r="BE168" s="215"/>
      <c r="BF168" s="215"/>
      <c r="BG168" s="215"/>
      <c r="BH168" s="215"/>
    </row>
    <row r="169" spans="1:60" outlineLevel="1" x14ac:dyDescent="0.2">
      <c r="A169" s="237">
        <v>59</v>
      </c>
      <c r="B169" s="238" t="s">
        <v>802</v>
      </c>
      <c r="C169" s="249" t="s">
        <v>803</v>
      </c>
      <c r="D169" s="239" t="s">
        <v>804</v>
      </c>
      <c r="E169" s="240">
        <v>5.3</v>
      </c>
      <c r="F169" s="241"/>
      <c r="G169" s="242">
        <f>ROUND(E169*F169,2)</f>
        <v>0</v>
      </c>
      <c r="H169" s="241"/>
      <c r="I169" s="242">
        <f>ROUND(E169*H169,2)</f>
        <v>0</v>
      </c>
      <c r="J169" s="241"/>
      <c r="K169" s="242">
        <f>ROUND(E169*J169,2)</f>
        <v>0</v>
      </c>
      <c r="L169" s="242">
        <v>21</v>
      </c>
      <c r="M169" s="242">
        <f>G169*(1+L169/100)</f>
        <v>0</v>
      </c>
      <c r="N169" s="242">
        <v>1.9009999999999999E-2</v>
      </c>
      <c r="O169" s="242">
        <f>ROUND(E169*N169,2)</f>
        <v>0.1</v>
      </c>
      <c r="P169" s="242">
        <v>0</v>
      </c>
      <c r="Q169" s="242">
        <f>ROUND(E169*P169,2)</f>
        <v>0</v>
      </c>
      <c r="R169" s="242"/>
      <c r="S169" s="242" t="s">
        <v>189</v>
      </c>
      <c r="T169" s="243" t="s">
        <v>168</v>
      </c>
      <c r="U169" s="224">
        <v>0</v>
      </c>
      <c r="V169" s="224">
        <f>ROUND(E169*U169,2)</f>
        <v>0</v>
      </c>
      <c r="W169" s="224"/>
      <c r="X169" s="224" t="s">
        <v>190</v>
      </c>
      <c r="Y169" s="215"/>
      <c r="Z169" s="215"/>
      <c r="AA169" s="215"/>
      <c r="AB169" s="215"/>
      <c r="AC169" s="215"/>
      <c r="AD169" s="215"/>
      <c r="AE169" s="215"/>
      <c r="AF169" s="215"/>
      <c r="AG169" s="215" t="s">
        <v>449</v>
      </c>
      <c r="AH169" s="215"/>
      <c r="AI169" s="215"/>
      <c r="AJ169" s="215"/>
      <c r="AK169" s="215"/>
      <c r="AL169" s="215"/>
      <c r="AM169" s="215"/>
      <c r="AN169" s="215"/>
      <c r="AO169" s="215"/>
      <c r="AP169" s="215"/>
      <c r="AQ169" s="215"/>
      <c r="AR169" s="215"/>
      <c r="AS169" s="215"/>
      <c r="AT169" s="215"/>
      <c r="AU169" s="215"/>
      <c r="AV169" s="215"/>
      <c r="AW169" s="215"/>
      <c r="AX169" s="215"/>
      <c r="AY169" s="215"/>
      <c r="AZ169" s="215"/>
      <c r="BA169" s="215"/>
      <c r="BB169" s="215"/>
      <c r="BC169" s="215"/>
      <c r="BD169" s="215"/>
      <c r="BE169" s="215"/>
      <c r="BF169" s="215"/>
      <c r="BG169" s="215"/>
      <c r="BH169" s="215"/>
    </row>
    <row r="170" spans="1:60" outlineLevel="1" x14ac:dyDescent="0.2">
      <c r="A170" s="222"/>
      <c r="B170" s="223"/>
      <c r="C170" s="250" t="s">
        <v>805</v>
      </c>
      <c r="D170" s="245"/>
      <c r="E170" s="245"/>
      <c r="F170" s="245"/>
      <c r="G170" s="245"/>
      <c r="H170" s="224"/>
      <c r="I170" s="224"/>
      <c r="J170" s="224"/>
      <c r="K170" s="224"/>
      <c r="L170" s="224"/>
      <c r="M170" s="224"/>
      <c r="N170" s="224"/>
      <c r="O170" s="224"/>
      <c r="P170" s="224"/>
      <c r="Q170" s="224"/>
      <c r="R170" s="224"/>
      <c r="S170" s="224"/>
      <c r="T170" s="224"/>
      <c r="U170" s="224"/>
      <c r="V170" s="224"/>
      <c r="W170" s="224"/>
      <c r="X170" s="224"/>
      <c r="Y170" s="215"/>
      <c r="Z170" s="215"/>
      <c r="AA170" s="215"/>
      <c r="AB170" s="215"/>
      <c r="AC170" s="215"/>
      <c r="AD170" s="215"/>
      <c r="AE170" s="215"/>
      <c r="AF170" s="215"/>
      <c r="AG170" s="215" t="s">
        <v>172</v>
      </c>
      <c r="AH170" s="215"/>
      <c r="AI170" s="215"/>
      <c r="AJ170" s="215"/>
      <c r="AK170" s="215"/>
      <c r="AL170" s="215"/>
      <c r="AM170" s="215"/>
      <c r="AN170" s="215"/>
      <c r="AO170" s="215"/>
      <c r="AP170" s="215"/>
      <c r="AQ170" s="215"/>
      <c r="AR170" s="215"/>
      <c r="AS170" s="215"/>
      <c r="AT170" s="215"/>
      <c r="AU170" s="215"/>
      <c r="AV170" s="215"/>
      <c r="AW170" s="215"/>
      <c r="AX170" s="215"/>
      <c r="AY170" s="215"/>
      <c r="AZ170" s="215"/>
      <c r="BA170" s="215"/>
      <c r="BB170" s="215"/>
      <c r="BC170" s="215"/>
      <c r="BD170" s="215"/>
      <c r="BE170" s="215"/>
      <c r="BF170" s="215"/>
      <c r="BG170" s="215"/>
      <c r="BH170" s="215"/>
    </row>
    <row r="171" spans="1:60" outlineLevel="1" x14ac:dyDescent="0.2">
      <c r="A171" s="222"/>
      <c r="B171" s="223"/>
      <c r="C171" s="252" t="s">
        <v>806</v>
      </c>
      <c r="D171" s="246"/>
      <c r="E171" s="246"/>
      <c r="F171" s="246"/>
      <c r="G171" s="246"/>
      <c r="H171" s="224"/>
      <c r="I171" s="224"/>
      <c r="J171" s="224"/>
      <c r="K171" s="224"/>
      <c r="L171" s="224"/>
      <c r="M171" s="224"/>
      <c r="N171" s="224"/>
      <c r="O171" s="224"/>
      <c r="P171" s="224"/>
      <c r="Q171" s="224"/>
      <c r="R171" s="224"/>
      <c r="S171" s="224"/>
      <c r="T171" s="224"/>
      <c r="U171" s="224"/>
      <c r="V171" s="224"/>
      <c r="W171" s="224"/>
      <c r="X171" s="224"/>
      <c r="Y171" s="215"/>
      <c r="Z171" s="215"/>
      <c r="AA171" s="215"/>
      <c r="AB171" s="215"/>
      <c r="AC171" s="215"/>
      <c r="AD171" s="215"/>
      <c r="AE171" s="215"/>
      <c r="AF171" s="215"/>
      <c r="AG171" s="215" t="s">
        <v>172</v>
      </c>
      <c r="AH171" s="215"/>
      <c r="AI171" s="215"/>
      <c r="AJ171" s="215"/>
      <c r="AK171" s="215"/>
      <c r="AL171" s="215"/>
      <c r="AM171" s="215"/>
      <c r="AN171" s="215"/>
      <c r="AO171" s="215"/>
      <c r="AP171" s="215"/>
      <c r="AQ171" s="215"/>
      <c r="AR171" s="215"/>
      <c r="AS171" s="215"/>
      <c r="AT171" s="215"/>
      <c r="AU171" s="215"/>
      <c r="AV171" s="215"/>
      <c r="AW171" s="215"/>
      <c r="AX171" s="215"/>
      <c r="AY171" s="215"/>
      <c r="AZ171" s="215"/>
      <c r="BA171" s="215"/>
      <c r="BB171" s="215"/>
      <c r="BC171" s="215"/>
      <c r="BD171" s="215"/>
      <c r="BE171" s="215"/>
      <c r="BF171" s="215"/>
      <c r="BG171" s="215"/>
      <c r="BH171" s="215"/>
    </row>
    <row r="172" spans="1:60" outlineLevel="1" x14ac:dyDescent="0.2">
      <c r="A172" s="222"/>
      <c r="B172" s="223"/>
      <c r="C172" s="253" t="s">
        <v>807</v>
      </c>
      <c r="D172" s="228"/>
      <c r="E172" s="229">
        <v>5.3</v>
      </c>
      <c r="F172" s="224"/>
      <c r="G172" s="224"/>
      <c r="H172" s="224"/>
      <c r="I172" s="224"/>
      <c r="J172" s="224"/>
      <c r="K172" s="224"/>
      <c r="L172" s="224"/>
      <c r="M172" s="224"/>
      <c r="N172" s="224"/>
      <c r="O172" s="224"/>
      <c r="P172" s="224"/>
      <c r="Q172" s="224"/>
      <c r="R172" s="224"/>
      <c r="S172" s="224"/>
      <c r="T172" s="224"/>
      <c r="U172" s="224"/>
      <c r="V172" s="224"/>
      <c r="W172" s="224"/>
      <c r="X172" s="224"/>
      <c r="Y172" s="215"/>
      <c r="Z172" s="215"/>
      <c r="AA172" s="215"/>
      <c r="AB172" s="215"/>
      <c r="AC172" s="215"/>
      <c r="AD172" s="215"/>
      <c r="AE172" s="215"/>
      <c r="AF172" s="215"/>
      <c r="AG172" s="215" t="s">
        <v>176</v>
      </c>
      <c r="AH172" s="215">
        <v>0</v>
      </c>
      <c r="AI172" s="215"/>
      <c r="AJ172" s="215"/>
      <c r="AK172" s="215"/>
      <c r="AL172" s="215"/>
      <c r="AM172" s="215"/>
      <c r="AN172" s="215"/>
      <c r="AO172" s="215"/>
      <c r="AP172" s="215"/>
      <c r="AQ172" s="215"/>
      <c r="AR172" s="215"/>
      <c r="AS172" s="215"/>
      <c r="AT172" s="215"/>
      <c r="AU172" s="215"/>
      <c r="AV172" s="215"/>
      <c r="AW172" s="215"/>
      <c r="AX172" s="215"/>
      <c r="AY172" s="215"/>
      <c r="AZ172" s="215"/>
      <c r="BA172" s="215"/>
      <c r="BB172" s="215"/>
      <c r="BC172" s="215"/>
      <c r="BD172" s="215"/>
      <c r="BE172" s="215"/>
      <c r="BF172" s="215"/>
      <c r="BG172" s="215"/>
      <c r="BH172" s="215"/>
    </row>
    <row r="173" spans="1:60" outlineLevel="1" x14ac:dyDescent="0.2">
      <c r="A173" s="257">
        <v>60</v>
      </c>
      <c r="B173" s="258" t="s">
        <v>808</v>
      </c>
      <c r="C173" s="264" t="s">
        <v>809</v>
      </c>
      <c r="D173" s="259" t="s">
        <v>508</v>
      </c>
      <c r="E173" s="260">
        <v>1</v>
      </c>
      <c r="F173" s="261"/>
      <c r="G173" s="262">
        <f>ROUND(E173*F173,2)</f>
        <v>0</v>
      </c>
      <c r="H173" s="261"/>
      <c r="I173" s="262">
        <f>ROUND(E173*H173,2)</f>
        <v>0</v>
      </c>
      <c r="J173" s="261"/>
      <c r="K173" s="262">
        <f>ROUND(E173*J173,2)</f>
        <v>0</v>
      </c>
      <c r="L173" s="262">
        <v>21</v>
      </c>
      <c r="M173" s="262">
        <f>G173*(1+L173/100)</f>
        <v>0</v>
      </c>
      <c r="N173" s="262">
        <v>1.3010000000000001E-2</v>
      </c>
      <c r="O173" s="262">
        <f>ROUND(E173*N173,2)</f>
        <v>0.01</v>
      </c>
      <c r="P173" s="262">
        <v>0</v>
      </c>
      <c r="Q173" s="262">
        <f>ROUND(E173*P173,2)</f>
        <v>0</v>
      </c>
      <c r="R173" s="262"/>
      <c r="S173" s="262" t="s">
        <v>378</v>
      </c>
      <c r="T173" s="263" t="s">
        <v>168</v>
      </c>
      <c r="U173" s="224">
        <v>1.1890000000000001</v>
      </c>
      <c r="V173" s="224">
        <f>ROUND(E173*U173,2)</f>
        <v>1.19</v>
      </c>
      <c r="W173" s="224"/>
      <c r="X173" s="224" t="s">
        <v>190</v>
      </c>
      <c r="Y173" s="215"/>
      <c r="Z173" s="215"/>
      <c r="AA173" s="215"/>
      <c r="AB173" s="215"/>
      <c r="AC173" s="215"/>
      <c r="AD173" s="215"/>
      <c r="AE173" s="215"/>
      <c r="AF173" s="215"/>
      <c r="AG173" s="215" t="s">
        <v>449</v>
      </c>
      <c r="AH173" s="215"/>
      <c r="AI173" s="215"/>
      <c r="AJ173" s="215"/>
      <c r="AK173" s="215"/>
      <c r="AL173" s="215"/>
      <c r="AM173" s="215"/>
      <c r="AN173" s="215"/>
      <c r="AO173" s="215"/>
      <c r="AP173" s="215"/>
      <c r="AQ173" s="215"/>
      <c r="AR173" s="215"/>
      <c r="AS173" s="215"/>
      <c r="AT173" s="215"/>
      <c r="AU173" s="215"/>
      <c r="AV173" s="215"/>
      <c r="AW173" s="215"/>
      <c r="AX173" s="215"/>
      <c r="AY173" s="215"/>
      <c r="AZ173" s="215"/>
      <c r="BA173" s="215"/>
      <c r="BB173" s="215"/>
      <c r="BC173" s="215"/>
      <c r="BD173" s="215"/>
      <c r="BE173" s="215"/>
      <c r="BF173" s="215"/>
      <c r="BG173" s="215"/>
      <c r="BH173" s="215"/>
    </row>
    <row r="174" spans="1:60" outlineLevel="1" x14ac:dyDescent="0.2">
      <c r="A174" s="237">
        <v>61</v>
      </c>
      <c r="B174" s="238" t="s">
        <v>810</v>
      </c>
      <c r="C174" s="249" t="s">
        <v>811</v>
      </c>
      <c r="D174" s="239" t="s">
        <v>504</v>
      </c>
      <c r="E174" s="240">
        <v>9</v>
      </c>
      <c r="F174" s="241"/>
      <c r="G174" s="242">
        <f>ROUND(E174*F174,2)</f>
        <v>0</v>
      </c>
      <c r="H174" s="241"/>
      <c r="I174" s="242">
        <f>ROUND(E174*H174,2)</f>
        <v>0</v>
      </c>
      <c r="J174" s="241"/>
      <c r="K174" s="242">
        <f>ROUND(E174*J174,2)</f>
        <v>0</v>
      </c>
      <c r="L174" s="242">
        <v>21</v>
      </c>
      <c r="M174" s="242">
        <f>G174*(1+L174/100)</f>
        <v>0</v>
      </c>
      <c r="N174" s="242">
        <v>6.77E-3</v>
      </c>
      <c r="O174" s="242">
        <f>ROUND(E174*N174,2)</f>
        <v>0.06</v>
      </c>
      <c r="P174" s="242">
        <v>0</v>
      </c>
      <c r="Q174" s="242">
        <f>ROUND(E174*P174,2)</f>
        <v>0</v>
      </c>
      <c r="R174" s="242"/>
      <c r="S174" s="242" t="s">
        <v>189</v>
      </c>
      <c r="T174" s="243" t="s">
        <v>168</v>
      </c>
      <c r="U174" s="224">
        <v>0</v>
      </c>
      <c r="V174" s="224">
        <f>ROUND(E174*U174,2)</f>
        <v>0</v>
      </c>
      <c r="W174" s="224"/>
      <c r="X174" s="224" t="s">
        <v>190</v>
      </c>
      <c r="Y174" s="215"/>
      <c r="Z174" s="215"/>
      <c r="AA174" s="215"/>
      <c r="AB174" s="215"/>
      <c r="AC174" s="215"/>
      <c r="AD174" s="215"/>
      <c r="AE174" s="215"/>
      <c r="AF174" s="215"/>
      <c r="AG174" s="215" t="s">
        <v>449</v>
      </c>
      <c r="AH174" s="215"/>
      <c r="AI174" s="215"/>
      <c r="AJ174" s="215"/>
      <c r="AK174" s="215"/>
      <c r="AL174" s="215"/>
      <c r="AM174" s="215"/>
      <c r="AN174" s="215"/>
      <c r="AO174" s="215"/>
      <c r="AP174" s="215"/>
      <c r="AQ174" s="215"/>
      <c r="AR174" s="215"/>
      <c r="AS174" s="215"/>
      <c r="AT174" s="215"/>
      <c r="AU174" s="215"/>
      <c r="AV174" s="215"/>
      <c r="AW174" s="215"/>
      <c r="AX174" s="215"/>
      <c r="AY174" s="215"/>
      <c r="AZ174" s="215"/>
      <c r="BA174" s="215"/>
      <c r="BB174" s="215"/>
      <c r="BC174" s="215"/>
      <c r="BD174" s="215"/>
      <c r="BE174" s="215"/>
      <c r="BF174" s="215"/>
      <c r="BG174" s="215"/>
      <c r="BH174" s="215"/>
    </row>
    <row r="175" spans="1:60" outlineLevel="1" x14ac:dyDescent="0.2">
      <c r="A175" s="222"/>
      <c r="B175" s="223"/>
      <c r="C175" s="253" t="s">
        <v>796</v>
      </c>
      <c r="D175" s="228"/>
      <c r="E175" s="229">
        <v>9</v>
      </c>
      <c r="F175" s="224"/>
      <c r="G175" s="224"/>
      <c r="H175" s="224"/>
      <c r="I175" s="224"/>
      <c r="J175" s="224"/>
      <c r="K175" s="224"/>
      <c r="L175" s="224"/>
      <c r="M175" s="224"/>
      <c r="N175" s="224"/>
      <c r="O175" s="224"/>
      <c r="P175" s="224"/>
      <c r="Q175" s="224"/>
      <c r="R175" s="224"/>
      <c r="S175" s="224"/>
      <c r="T175" s="224"/>
      <c r="U175" s="224"/>
      <c r="V175" s="224"/>
      <c r="W175" s="224"/>
      <c r="X175" s="224"/>
      <c r="Y175" s="215"/>
      <c r="Z175" s="215"/>
      <c r="AA175" s="215"/>
      <c r="AB175" s="215"/>
      <c r="AC175" s="215"/>
      <c r="AD175" s="215"/>
      <c r="AE175" s="215"/>
      <c r="AF175" s="215"/>
      <c r="AG175" s="215" t="s">
        <v>176</v>
      </c>
      <c r="AH175" s="215">
        <v>0</v>
      </c>
      <c r="AI175" s="215"/>
      <c r="AJ175" s="215"/>
      <c r="AK175" s="215"/>
      <c r="AL175" s="215"/>
      <c r="AM175" s="215"/>
      <c r="AN175" s="215"/>
      <c r="AO175" s="215"/>
      <c r="AP175" s="215"/>
      <c r="AQ175" s="215"/>
      <c r="AR175" s="215"/>
      <c r="AS175" s="215"/>
      <c r="AT175" s="215"/>
      <c r="AU175" s="215"/>
      <c r="AV175" s="215"/>
      <c r="AW175" s="215"/>
      <c r="AX175" s="215"/>
      <c r="AY175" s="215"/>
      <c r="AZ175" s="215"/>
      <c r="BA175" s="215"/>
      <c r="BB175" s="215"/>
      <c r="BC175" s="215"/>
      <c r="BD175" s="215"/>
      <c r="BE175" s="215"/>
      <c r="BF175" s="215"/>
      <c r="BG175" s="215"/>
      <c r="BH175" s="215"/>
    </row>
    <row r="176" spans="1:60" outlineLevel="1" x14ac:dyDescent="0.2">
      <c r="A176" s="237">
        <v>62</v>
      </c>
      <c r="B176" s="238" t="s">
        <v>812</v>
      </c>
      <c r="C176" s="249" t="s">
        <v>813</v>
      </c>
      <c r="D176" s="239" t="s">
        <v>504</v>
      </c>
      <c r="E176" s="240">
        <v>9</v>
      </c>
      <c r="F176" s="241"/>
      <c r="G176" s="242">
        <f>ROUND(E176*F176,2)</f>
        <v>0</v>
      </c>
      <c r="H176" s="241"/>
      <c r="I176" s="242">
        <f>ROUND(E176*H176,2)</f>
        <v>0</v>
      </c>
      <c r="J176" s="241"/>
      <c r="K176" s="242">
        <f>ROUND(E176*J176,2)</f>
        <v>0</v>
      </c>
      <c r="L176" s="242">
        <v>21</v>
      </c>
      <c r="M176" s="242">
        <f>G176*(1+L176/100)</f>
        <v>0</v>
      </c>
      <c r="N176" s="242">
        <v>6.77E-3</v>
      </c>
      <c r="O176" s="242">
        <f>ROUND(E176*N176,2)</f>
        <v>0.06</v>
      </c>
      <c r="P176" s="242">
        <v>0</v>
      </c>
      <c r="Q176" s="242">
        <f>ROUND(E176*P176,2)</f>
        <v>0</v>
      </c>
      <c r="R176" s="242"/>
      <c r="S176" s="242" t="s">
        <v>189</v>
      </c>
      <c r="T176" s="243" t="s">
        <v>168</v>
      </c>
      <c r="U176" s="224">
        <v>0</v>
      </c>
      <c r="V176" s="224">
        <f>ROUND(E176*U176,2)</f>
        <v>0</v>
      </c>
      <c r="W176" s="224"/>
      <c r="X176" s="224" t="s">
        <v>190</v>
      </c>
      <c r="Y176" s="215"/>
      <c r="Z176" s="215"/>
      <c r="AA176" s="215"/>
      <c r="AB176" s="215"/>
      <c r="AC176" s="215"/>
      <c r="AD176" s="215"/>
      <c r="AE176" s="215"/>
      <c r="AF176" s="215"/>
      <c r="AG176" s="215" t="s">
        <v>449</v>
      </c>
      <c r="AH176" s="215"/>
      <c r="AI176" s="215"/>
      <c r="AJ176" s="215"/>
      <c r="AK176" s="215"/>
      <c r="AL176" s="215"/>
      <c r="AM176" s="215"/>
      <c r="AN176" s="215"/>
      <c r="AO176" s="215"/>
      <c r="AP176" s="215"/>
      <c r="AQ176" s="215"/>
      <c r="AR176" s="215"/>
      <c r="AS176" s="215"/>
      <c r="AT176" s="215"/>
      <c r="AU176" s="215"/>
      <c r="AV176" s="215"/>
      <c r="AW176" s="215"/>
      <c r="AX176" s="215"/>
      <c r="AY176" s="215"/>
      <c r="AZ176" s="215"/>
      <c r="BA176" s="215"/>
      <c r="BB176" s="215"/>
      <c r="BC176" s="215"/>
      <c r="BD176" s="215"/>
      <c r="BE176" s="215"/>
      <c r="BF176" s="215"/>
      <c r="BG176" s="215"/>
      <c r="BH176" s="215"/>
    </row>
    <row r="177" spans="1:60" outlineLevel="1" x14ac:dyDescent="0.2">
      <c r="A177" s="222"/>
      <c r="B177" s="223"/>
      <c r="C177" s="253" t="s">
        <v>796</v>
      </c>
      <c r="D177" s="228"/>
      <c r="E177" s="229">
        <v>9</v>
      </c>
      <c r="F177" s="224"/>
      <c r="G177" s="224"/>
      <c r="H177" s="224"/>
      <c r="I177" s="224"/>
      <c r="J177" s="224"/>
      <c r="K177" s="224"/>
      <c r="L177" s="224"/>
      <c r="M177" s="224"/>
      <c r="N177" s="224"/>
      <c r="O177" s="224"/>
      <c r="P177" s="224"/>
      <c r="Q177" s="224"/>
      <c r="R177" s="224"/>
      <c r="S177" s="224"/>
      <c r="T177" s="224"/>
      <c r="U177" s="224"/>
      <c r="V177" s="224"/>
      <c r="W177" s="224"/>
      <c r="X177" s="224"/>
      <c r="Y177" s="215"/>
      <c r="Z177" s="215"/>
      <c r="AA177" s="215"/>
      <c r="AB177" s="215"/>
      <c r="AC177" s="215"/>
      <c r="AD177" s="215"/>
      <c r="AE177" s="215"/>
      <c r="AF177" s="215"/>
      <c r="AG177" s="215" t="s">
        <v>176</v>
      </c>
      <c r="AH177" s="215">
        <v>0</v>
      </c>
      <c r="AI177" s="215"/>
      <c r="AJ177" s="215"/>
      <c r="AK177" s="215"/>
      <c r="AL177" s="215"/>
      <c r="AM177" s="215"/>
      <c r="AN177" s="215"/>
      <c r="AO177" s="215"/>
      <c r="AP177" s="215"/>
      <c r="AQ177" s="215"/>
      <c r="AR177" s="215"/>
      <c r="AS177" s="215"/>
      <c r="AT177" s="215"/>
      <c r="AU177" s="215"/>
      <c r="AV177" s="215"/>
      <c r="AW177" s="215"/>
      <c r="AX177" s="215"/>
      <c r="AY177" s="215"/>
      <c r="AZ177" s="215"/>
      <c r="BA177" s="215"/>
      <c r="BB177" s="215"/>
      <c r="BC177" s="215"/>
      <c r="BD177" s="215"/>
      <c r="BE177" s="215"/>
      <c r="BF177" s="215"/>
      <c r="BG177" s="215"/>
      <c r="BH177" s="215"/>
    </row>
    <row r="178" spans="1:60" outlineLevel="1" x14ac:dyDescent="0.2">
      <c r="A178" s="237">
        <v>63</v>
      </c>
      <c r="B178" s="238" t="s">
        <v>814</v>
      </c>
      <c r="C178" s="249" t="s">
        <v>815</v>
      </c>
      <c r="D178" s="239" t="s">
        <v>508</v>
      </c>
      <c r="E178" s="240">
        <v>10</v>
      </c>
      <c r="F178" s="241"/>
      <c r="G178" s="242">
        <f>ROUND(E178*F178,2)</f>
        <v>0</v>
      </c>
      <c r="H178" s="241"/>
      <c r="I178" s="242">
        <f>ROUND(E178*H178,2)</f>
        <v>0</v>
      </c>
      <c r="J178" s="241"/>
      <c r="K178" s="242">
        <f>ROUND(E178*J178,2)</f>
        <v>0</v>
      </c>
      <c r="L178" s="242">
        <v>21</v>
      </c>
      <c r="M178" s="242">
        <f>G178*(1+L178/100)</f>
        <v>0</v>
      </c>
      <c r="N178" s="242">
        <v>0</v>
      </c>
      <c r="O178" s="242">
        <f>ROUND(E178*N178,2)</f>
        <v>0</v>
      </c>
      <c r="P178" s="242">
        <v>1.933E-2</v>
      </c>
      <c r="Q178" s="242">
        <f>ROUND(E178*P178,2)</f>
        <v>0.19</v>
      </c>
      <c r="R178" s="242"/>
      <c r="S178" s="242" t="s">
        <v>167</v>
      </c>
      <c r="T178" s="243" t="s">
        <v>168</v>
      </c>
      <c r="U178" s="224">
        <v>0.59</v>
      </c>
      <c r="V178" s="224">
        <f>ROUND(E178*U178,2)</f>
        <v>5.9</v>
      </c>
      <c r="W178" s="224"/>
      <c r="X178" s="224" t="s">
        <v>190</v>
      </c>
      <c r="Y178" s="215"/>
      <c r="Z178" s="215"/>
      <c r="AA178" s="215"/>
      <c r="AB178" s="215"/>
      <c r="AC178" s="215"/>
      <c r="AD178" s="215"/>
      <c r="AE178" s="215"/>
      <c r="AF178" s="215"/>
      <c r="AG178" s="215" t="s">
        <v>449</v>
      </c>
      <c r="AH178" s="215"/>
      <c r="AI178" s="215"/>
      <c r="AJ178" s="215"/>
      <c r="AK178" s="215"/>
      <c r="AL178" s="215"/>
      <c r="AM178" s="215"/>
      <c r="AN178" s="215"/>
      <c r="AO178" s="215"/>
      <c r="AP178" s="215"/>
      <c r="AQ178" s="215"/>
      <c r="AR178" s="215"/>
      <c r="AS178" s="215"/>
      <c r="AT178" s="215"/>
      <c r="AU178" s="215"/>
      <c r="AV178" s="215"/>
      <c r="AW178" s="215"/>
      <c r="AX178" s="215"/>
      <c r="AY178" s="215"/>
      <c r="AZ178" s="215"/>
      <c r="BA178" s="215"/>
      <c r="BB178" s="215"/>
      <c r="BC178" s="215"/>
      <c r="BD178" s="215"/>
      <c r="BE178" s="215"/>
      <c r="BF178" s="215"/>
      <c r="BG178" s="215"/>
      <c r="BH178" s="215"/>
    </row>
    <row r="179" spans="1:60" outlineLevel="1" x14ac:dyDescent="0.2">
      <c r="A179" s="222"/>
      <c r="B179" s="223"/>
      <c r="C179" s="250" t="s">
        <v>225</v>
      </c>
      <c r="D179" s="245"/>
      <c r="E179" s="245"/>
      <c r="F179" s="245"/>
      <c r="G179" s="245"/>
      <c r="H179" s="224"/>
      <c r="I179" s="224"/>
      <c r="J179" s="224"/>
      <c r="K179" s="224"/>
      <c r="L179" s="224"/>
      <c r="M179" s="224"/>
      <c r="N179" s="224"/>
      <c r="O179" s="224"/>
      <c r="P179" s="224"/>
      <c r="Q179" s="224"/>
      <c r="R179" s="224"/>
      <c r="S179" s="224"/>
      <c r="T179" s="224"/>
      <c r="U179" s="224"/>
      <c r="V179" s="224"/>
      <c r="W179" s="224"/>
      <c r="X179" s="224"/>
      <c r="Y179" s="215"/>
      <c r="Z179" s="215"/>
      <c r="AA179" s="215"/>
      <c r="AB179" s="215"/>
      <c r="AC179" s="215"/>
      <c r="AD179" s="215"/>
      <c r="AE179" s="215"/>
      <c r="AF179" s="215"/>
      <c r="AG179" s="215" t="s">
        <v>172</v>
      </c>
      <c r="AH179" s="215"/>
      <c r="AI179" s="215"/>
      <c r="AJ179" s="215"/>
      <c r="AK179" s="215"/>
      <c r="AL179" s="215"/>
      <c r="AM179" s="215"/>
      <c r="AN179" s="215"/>
      <c r="AO179" s="215"/>
      <c r="AP179" s="215"/>
      <c r="AQ179" s="215"/>
      <c r="AR179" s="215"/>
      <c r="AS179" s="215"/>
      <c r="AT179" s="215"/>
      <c r="AU179" s="215"/>
      <c r="AV179" s="215"/>
      <c r="AW179" s="215"/>
      <c r="AX179" s="215"/>
      <c r="AY179" s="215"/>
      <c r="AZ179" s="215"/>
      <c r="BA179" s="215"/>
      <c r="BB179" s="215"/>
      <c r="BC179" s="215"/>
      <c r="BD179" s="215"/>
      <c r="BE179" s="215"/>
      <c r="BF179" s="215"/>
      <c r="BG179" s="215"/>
      <c r="BH179" s="215"/>
    </row>
    <row r="180" spans="1:60" outlineLevel="1" x14ac:dyDescent="0.2">
      <c r="A180" s="237">
        <v>64</v>
      </c>
      <c r="B180" s="238" t="s">
        <v>816</v>
      </c>
      <c r="C180" s="249" t="s">
        <v>817</v>
      </c>
      <c r="D180" s="239" t="s">
        <v>508</v>
      </c>
      <c r="E180" s="240">
        <v>1</v>
      </c>
      <c r="F180" s="241"/>
      <c r="G180" s="242">
        <f>ROUND(E180*F180,2)</f>
        <v>0</v>
      </c>
      <c r="H180" s="241"/>
      <c r="I180" s="242">
        <f>ROUND(E180*H180,2)</f>
        <v>0</v>
      </c>
      <c r="J180" s="241"/>
      <c r="K180" s="242">
        <f>ROUND(E180*J180,2)</f>
        <v>0</v>
      </c>
      <c r="L180" s="242">
        <v>21</v>
      </c>
      <c r="M180" s="242">
        <f>G180*(1+L180/100)</f>
        <v>0</v>
      </c>
      <c r="N180" s="242">
        <v>2.9199999999999999E-3</v>
      </c>
      <c r="O180" s="242">
        <f>ROUND(E180*N180,2)</f>
        <v>0</v>
      </c>
      <c r="P180" s="242">
        <v>0</v>
      </c>
      <c r="Q180" s="242">
        <f>ROUND(E180*P180,2)</f>
        <v>0</v>
      </c>
      <c r="R180" s="242"/>
      <c r="S180" s="242" t="s">
        <v>818</v>
      </c>
      <c r="T180" s="243" t="s">
        <v>168</v>
      </c>
      <c r="U180" s="224">
        <v>1.4</v>
      </c>
      <c r="V180" s="224">
        <f>ROUND(E180*U180,2)</f>
        <v>1.4</v>
      </c>
      <c r="W180" s="224"/>
      <c r="X180" s="224" t="s">
        <v>190</v>
      </c>
      <c r="Y180" s="215"/>
      <c r="Z180" s="215"/>
      <c r="AA180" s="215"/>
      <c r="AB180" s="215"/>
      <c r="AC180" s="215"/>
      <c r="AD180" s="215"/>
      <c r="AE180" s="215"/>
      <c r="AF180" s="215"/>
      <c r="AG180" s="215" t="s">
        <v>449</v>
      </c>
      <c r="AH180" s="215"/>
      <c r="AI180" s="215"/>
      <c r="AJ180" s="215"/>
      <c r="AK180" s="215"/>
      <c r="AL180" s="215"/>
      <c r="AM180" s="215"/>
      <c r="AN180" s="215"/>
      <c r="AO180" s="215"/>
      <c r="AP180" s="215"/>
      <c r="AQ180" s="215"/>
      <c r="AR180" s="215"/>
      <c r="AS180" s="215"/>
      <c r="AT180" s="215"/>
      <c r="AU180" s="215"/>
      <c r="AV180" s="215"/>
      <c r="AW180" s="215"/>
      <c r="AX180" s="215"/>
      <c r="AY180" s="215"/>
      <c r="AZ180" s="215"/>
      <c r="BA180" s="215"/>
      <c r="BB180" s="215"/>
      <c r="BC180" s="215"/>
      <c r="BD180" s="215"/>
      <c r="BE180" s="215"/>
      <c r="BF180" s="215"/>
      <c r="BG180" s="215"/>
      <c r="BH180" s="215"/>
    </row>
    <row r="181" spans="1:60" outlineLevel="1" x14ac:dyDescent="0.2">
      <c r="A181" s="222"/>
      <c r="B181" s="223"/>
      <c r="C181" s="250" t="s">
        <v>225</v>
      </c>
      <c r="D181" s="245"/>
      <c r="E181" s="245"/>
      <c r="F181" s="245"/>
      <c r="G181" s="245"/>
      <c r="H181" s="224"/>
      <c r="I181" s="224"/>
      <c r="J181" s="224"/>
      <c r="K181" s="224"/>
      <c r="L181" s="224"/>
      <c r="M181" s="224"/>
      <c r="N181" s="224"/>
      <c r="O181" s="224"/>
      <c r="P181" s="224"/>
      <c r="Q181" s="224"/>
      <c r="R181" s="224"/>
      <c r="S181" s="224"/>
      <c r="T181" s="224"/>
      <c r="U181" s="224"/>
      <c r="V181" s="224"/>
      <c r="W181" s="224"/>
      <c r="X181" s="224"/>
      <c r="Y181" s="215"/>
      <c r="Z181" s="215"/>
      <c r="AA181" s="215"/>
      <c r="AB181" s="215"/>
      <c r="AC181" s="215"/>
      <c r="AD181" s="215"/>
      <c r="AE181" s="215"/>
      <c r="AF181" s="215"/>
      <c r="AG181" s="215" t="s">
        <v>172</v>
      </c>
      <c r="AH181" s="215"/>
      <c r="AI181" s="215"/>
      <c r="AJ181" s="215"/>
      <c r="AK181" s="215"/>
      <c r="AL181" s="215"/>
      <c r="AM181" s="215"/>
      <c r="AN181" s="215"/>
      <c r="AO181" s="215"/>
      <c r="AP181" s="215"/>
      <c r="AQ181" s="215"/>
      <c r="AR181" s="215"/>
      <c r="AS181" s="215"/>
      <c r="AT181" s="215"/>
      <c r="AU181" s="215"/>
      <c r="AV181" s="215"/>
      <c r="AW181" s="215"/>
      <c r="AX181" s="215"/>
      <c r="AY181" s="215"/>
      <c r="AZ181" s="215"/>
      <c r="BA181" s="215"/>
      <c r="BB181" s="215"/>
      <c r="BC181" s="215"/>
      <c r="BD181" s="215"/>
      <c r="BE181" s="215"/>
      <c r="BF181" s="215"/>
      <c r="BG181" s="215"/>
      <c r="BH181" s="215"/>
    </row>
    <row r="182" spans="1:60" outlineLevel="1" x14ac:dyDescent="0.2">
      <c r="A182" s="237">
        <v>65</v>
      </c>
      <c r="B182" s="238" t="s">
        <v>819</v>
      </c>
      <c r="C182" s="249" t="s">
        <v>820</v>
      </c>
      <c r="D182" s="239" t="s">
        <v>508</v>
      </c>
      <c r="E182" s="240">
        <v>1</v>
      </c>
      <c r="F182" s="241"/>
      <c r="G182" s="242">
        <f>ROUND(E182*F182,2)</f>
        <v>0</v>
      </c>
      <c r="H182" s="241"/>
      <c r="I182" s="242">
        <f>ROUND(E182*H182,2)</f>
        <v>0</v>
      </c>
      <c r="J182" s="241"/>
      <c r="K182" s="242">
        <f>ROUND(E182*J182,2)</f>
        <v>0</v>
      </c>
      <c r="L182" s="242">
        <v>21</v>
      </c>
      <c r="M182" s="242">
        <f>G182*(1+L182/100)</f>
        <v>0</v>
      </c>
      <c r="N182" s="242">
        <v>1.8600000000000001E-3</v>
      </c>
      <c r="O182" s="242">
        <f>ROUND(E182*N182,2)</f>
        <v>0</v>
      </c>
      <c r="P182" s="242">
        <v>0</v>
      </c>
      <c r="Q182" s="242">
        <f>ROUND(E182*P182,2)</f>
        <v>0</v>
      </c>
      <c r="R182" s="242"/>
      <c r="S182" s="242" t="s">
        <v>167</v>
      </c>
      <c r="T182" s="243" t="s">
        <v>168</v>
      </c>
      <c r="U182" s="224">
        <v>1.3340000000000001</v>
      </c>
      <c r="V182" s="224">
        <f>ROUND(E182*U182,2)</f>
        <v>1.33</v>
      </c>
      <c r="W182" s="224"/>
      <c r="X182" s="224" t="s">
        <v>190</v>
      </c>
      <c r="Y182" s="215"/>
      <c r="Z182" s="215"/>
      <c r="AA182" s="215"/>
      <c r="AB182" s="215"/>
      <c r="AC182" s="215"/>
      <c r="AD182" s="215"/>
      <c r="AE182" s="215"/>
      <c r="AF182" s="215"/>
      <c r="AG182" s="215" t="s">
        <v>449</v>
      </c>
      <c r="AH182" s="215"/>
      <c r="AI182" s="215"/>
      <c r="AJ182" s="215"/>
      <c r="AK182" s="215"/>
      <c r="AL182" s="215"/>
      <c r="AM182" s="215"/>
      <c r="AN182" s="215"/>
      <c r="AO182" s="215"/>
      <c r="AP182" s="215"/>
      <c r="AQ182" s="215"/>
      <c r="AR182" s="215"/>
      <c r="AS182" s="215"/>
      <c r="AT182" s="215"/>
      <c r="AU182" s="215"/>
      <c r="AV182" s="215"/>
      <c r="AW182" s="215"/>
      <c r="AX182" s="215"/>
      <c r="AY182" s="215"/>
      <c r="AZ182" s="215"/>
      <c r="BA182" s="215"/>
      <c r="BB182" s="215"/>
      <c r="BC182" s="215"/>
      <c r="BD182" s="215"/>
      <c r="BE182" s="215"/>
      <c r="BF182" s="215"/>
      <c r="BG182" s="215"/>
      <c r="BH182" s="215"/>
    </row>
    <row r="183" spans="1:60" outlineLevel="1" x14ac:dyDescent="0.2">
      <c r="A183" s="222"/>
      <c r="B183" s="223"/>
      <c r="C183" s="250" t="s">
        <v>225</v>
      </c>
      <c r="D183" s="245"/>
      <c r="E183" s="245"/>
      <c r="F183" s="245"/>
      <c r="G183" s="245"/>
      <c r="H183" s="224"/>
      <c r="I183" s="224"/>
      <c r="J183" s="224"/>
      <c r="K183" s="224"/>
      <c r="L183" s="224"/>
      <c r="M183" s="224"/>
      <c r="N183" s="224"/>
      <c r="O183" s="224"/>
      <c r="P183" s="224"/>
      <c r="Q183" s="224"/>
      <c r="R183" s="224"/>
      <c r="S183" s="224"/>
      <c r="T183" s="224"/>
      <c r="U183" s="224"/>
      <c r="V183" s="224"/>
      <c r="W183" s="224"/>
      <c r="X183" s="224"/>
      <c r="Y183" s="215"/>
      <c r="Z183" s="215"/>
      <c r="AA183" s="215"/>
      <c r="AB183" s="215"/>
      <c r="AC183" s="215"/>
      <c r="AD183" s="215"/>
      <c r="AE183" s="215"/>
      <c r="AF183" s="215"/>
      <c r="AG183" s="215" t="s">
        <v>172</v>
      </c>
      <c r="AH183" s="215"/>
      <c r="AI183" s="215"/>
      <c r="AJ183" s="215"/>
      <c r="AK183" s="215"/>
      <c r="AL183" s="215"/>
      <c r="AM183" s="215"/>
      <c r="AN183" s="215"/>
      <c r="AO183" s="215"/>
      <c r="AP183" s="215"/>
      <c r="AQ183" s="215"/>
      <c r="AR183" s="215"/>
      <c r="AS183" s="215"/>
      <c r="AT183" s="215"/>
      <c r="AU183" s="215"/>
      <c r="AV183" s="215"/>
      <c r="AW183" s="215"/>
      <c r="AX183" s="215"/>
      <c r="AY183" s="215"/>
      <c r="AZ183" s="215"/>
      <c r="BA183" s="215"/>
      <c r="BB183" s="215"/>
      <c r="BC183" s="215"/>
      <c r="BD183" s="215"/>
      <c r="BE183" s="215"/>
      <c r="BF183" s="215"/>
      <c r="BG183" s="215"/>
      <c r="BH183" s="215"/>
    </row>
    <row r="184" spans="1:60" outlineLevel="1" x14ac:dyDescent="0.2">
      <c r="A184" s="237">
        <v>66</v>
      </c>
      <c r="B184" s="238" t="s">
        <v>821</v>
      </c>
      <c r="C184" s="249" t="s">
        <v>822</v>
      </c>
      <c r="D184" s="239" t="s">
        <v>508</v>
      </c>
      <c r="E184" s="240">
        <v>9</v>
      </c>
      <c r="F184" s="241"/>
      <c r="G184" s="242">
        <f>ROUND(E184*F184,2)</f>
        <v>0</v>
      </c>
      <c r="H184" s="241"/>
      <c r="I184" s="242">
        <f>ROUND(E184*H184,2)</f>
        <v>0</v>
      </c>
      <c r="J184" s="241"/>
      <c r="K184" s="242">
        <f>ROUND(E184*J184,2)</f>
        <v>0</v>
      </c>
      <c r="L184" s="242">
        <v>21</v>
      </c>
      <c r="M184" s="242">
        <f>G184*(1+L184/100)</f>
        <v>0</v>
      </c>
      <c r="N184" s="242">
        <v>8.8999999999999995E-4</v>
      </c>
      <c r="O184" s="242">
        <f>ROUND(E184*N184,2)</f>
        <v>0.01</v>
      </c>
      <c r="P184" s="242">
        <v>0</v>
      </c>
      <c r="Q184" s="242">
        <f>ROUND(E184*P184,2)</f>
        <v>0</v>
      </c>
      <c r="R184" s="242"/>
      <c r="S184" s="242" t="s">
        <v>167</v>
      </c>
      <c r="T184" s="243" t="s">
        <v>168</v>
      </c>
      <c r="U184" s="224">
        <v>1.1200000000000001</v>
      </c>
      <c r="V184" s="224">
        <f>ROUND(E184*U184,2)</f>
        <v>10.08</v>
      </c>
      <c r="W184" s="224"/>
      <c r="X184" s="224" t="s">
        <v>190</v>
      </c>
      <c r="Y184" s="215"/>
      <c r="Z184" s="215"/>
      <c r="AA184" s="215"/>
      <c r="AB184" s="215"/>
      <c r="AC184" s="215"/>
      <c r="AD184" s="215"/>
      <c r="AE184" s="215"/>
      <c r="AF184" s="215"/>
      <c r="AG184" s="215" t="s">
        <v>449</v>
      </c>
      <c r="AH184" s="215"/>
      <c r="AI184" s="215"/>
      <c r="AJ184" s="215"/>
      <c r="AK184" s="215"/>
      <c r="AL184" s="215"/>
      <c r="AM184" s="215"/>
      <c r="AN184" s="215"/>
      <c r="AO184" s="215"/>
      <c r="AP184" s="215"/>
      <c r="AQ184" s="215"/>
      <c r="AR184" s="215"/>
      <c r="AS184" s="215"/>
      <c r="AT184" s="215"/>
      <c r="AU184" s="215"/>
      <c r="AV184" s="215"/>
      <c r="AW184" s="215"/>
      <c r="AX184" s="215"/>
      <c r="AY184" s="215"/>
      <c r="AZ184" s="215"/>
      <c r="BA184" s="215"/>
      <c r="BB184" s="215"/>
      <c r="BC184" s="215"/>
      <c r="BD184" s="215"/>
      <c r="BE184" s="215"/>
      <c r="BF184" s="215"/>
      <c r="BG184" s="215"/>
      <c r="BH184" s="215"/>
    </row>
    <row r="185" spans="1:60" outlineLevel="1" x14ac:dyDescent="0.2">
      <c r="A185" s="222"/>
      <c r="B185" s="223"/>
      <c r="C185" s="250" t="s">
        <v>225</v>
      </c>
      <c r="D185" s="245"/>
      <c r="E185" s="245"/>
      <c r="F185" s="245"/>
      <c r="G185" s="245"/>
      <c r="H185" s="224"/>
      <c r="I185" s="224"/>
      <c r="J185" s="224"/>
      <c r="K185" s="224"/>
      <c r="L185" s="224"/>
      <c r="M185" s="224"/>
      <c r="N185" s="224"/>
      <c r="O185" s="224"/>
      <c r="P185" s="224"/>
      <c r="Q185" s="224"/>
      <c r="R185" s="224"/>
      <c r="S185" s="224"/>
      <c r="T185" s="224"/>
      <c r="U185" s="224"/>
      <c r="V185" s="224"/>
      <c r="W185" s="224"/>
      <c r="X185" s="224"/>
      <c r="Y185" s="215"/>
      <c r="Z185" s="215"/>
      <c r="AA185" s="215"/>
      <c r="AB185" s="215"/>
      <c r="AC185" s="215"/>
      <c r="AD185" s="215"/>
      <c r="AE185" s="215"/>
      <c r="AF185" s="215"/>
      <c r="AG185" s="215" t="s">
        <v>172</v>
      </c>
      <c r="AH185" s="215"/>
      <c r="AI185" s="215"/>
      <c r="AJ185" s="215"/>
      <c r="AK185" s="215"/>
      <c r="AL185" s="215"/>
      <c r="AM185" s="215"/>
      <c r="AN185" s="215"/>
      <c r="AO185" s="215"/>
      <c r="AP185" s="215"/>
      <c r="AQ185" s="215"/>
      <c r="AR185" s="215"/>
      <c r="AS185" s="215"/>
      <c r="AT185" s="215"/>
      <c r="AU185" s="215"/>
      <c r="AV185" s="215"/>
      <c r="AW185" s="215"/>
      <c r="AX185" s="215"/>
      <c r="AY185" s="215"/>
      <c r="AZ185" s="215"/>
      <c r="BA185" s="215"/>
      <c r="BB185" s="215"/>
      <c r="BC185" s="215"/>
      <c r="BD185" s="215"/>
      <c r="BE185" s="215"/>
      <c r="BF185" s="215"/>
      <c r="BG185" s="215"/>
      <c r="BH185" s="215"/>
    </row>
    <row r="186" spans="1:60" outlineLevel="1" x14ac:dyDescent="0.2">
      <c r="A186" s="237">
        <v>67</v>
      </c>
      <c r="B186" s="238" t="s">
        <v>823</v>
      </c>
      <c r="C186" s="249" t="s">
        <v>824</v>
      </c>
      <c r="D186" s="239" t="s">
        <v>508</v>
      </c>
      <c r="E186" s="240">
        <v>6</v>
      </c>
      <c r="F186" s="241"/>
      <c r="G186" s="242">
        <f>ROUND(E186*F186,2)</f>
        <v>0</v>
      </c>
      <c r="H186" s="241"/>
      <c r="I186" s="242">
        <f>ROUND(E186*H186,2)</f>
        <v>0</v>
      </c>
      <c r="J186" s="241"/>
      <c r="K186" s="242">
        <f>ROUND(E186*J186,2)</f>
        <v>0</v>
      </c>
      <c r="L186" s="242">
        <v>21</v>
      </c>
      <c r="M186" s="242">
        <f>G186*(1+L186/100)</f>
        <v>0</v>
      </c>
      <c r="N186" s="242">
        <v>1.6E-2</v>
      </c>
      <c r="O186" s="242">
        <f>ROUND(E186*N186,2)</f>
        <v>0.1</v>
      </c>
      <c r="P186" s="242">
        <v>0</v>
      </c>
      <c r="Q186" s="242">
        <f>ROUND(E186*P186,2)</f>
        <v>0</v>
      </c>
      <c r="R186" s="242"/>
      <c r="S186" s="242" t="s">
        <v>167</v>
      </c>
      <c r="T186" s="243" t="s">
        <v>168</v>
      </c>
      <c r="U186" s="224">
        <v>0.5</v>
      </c>
      <c r="V186" s="224">
        <f>ROUND(E186*U186,2)</f>
        <v>3</v>
      </c>
      <c r="W186" s="224"/>
      <c r="X186" s="224" t="s">
        <v>190</v>
      </c>
      <c r="Y186" s="215"/>
      <c r="Z186" s="215"/>
      <c r="AA186" s="215"/>
      <c r="AB186" s="215"/>
      <c r="AC186" s="215"/>
      <c r="AD186" s="215"/>
      <c r="AE186" s="215"/>
      <c r="AF186" s="215"/>
      <c r="AG186" s="215" t="s">
        <v>449</v>
      </c>
      <c r="AH186" s="215"/>
      <c r="AI186" s="215"/>
      <c r="AJ186" s="215"/>
      <c r="AK186" s="215"/>
      <c r="AL186" s="215"/>
      <c r="AM186" s="215"/>
      <c r="AN186" s="215"/>
      <c r="AO186" s="215"/>
      <c r="AP186" s="215"/>
      <c r="AQ186" s="215"/>
      <c r="AR186" s="215"/>
      <c r="AS186" s="215"/>
      <c r="AT186" s="215"/>
      <c r="AU186" s="215"/>
      <c r="AV186" s="215"/>
      <c r="AW186" s="215"/>
      <c r="AX186" s="215"/>
      <c r="AY186" s="215"/>
      <c r="AZ186" s="215"/>
      <c r="BA186" s="215"/>
      <c r="BB186" s="215"/>
      <c r="BC186" s="215"/>
      <c r="BD186" s="215"/>
      <c r="BE186" s="215"/>
      <c r="BF186" s="215"/>
      <c r="BG186" s="215"/>
      <c r="BH186" s="215"/>
    </row>
    <row r="187" spans="1:60" outlineLevel="1" x14ac:dyDescent="0.2">
      <c r="A187" s="222"/>
      <c r="B187" s="223"/>
      <c r="C187" s="253" t="s">
        <v>61</v>
      </c>
      <c r="D187" s="228"/>
      <c r="E187" s="229">
        <v>6</v>
      </c>
      <c r="F187" s="224"/>
      <c r="G187" s="224"/>
      <c r="H187" s="224"/>
      <c r="I187" s="224"/>
      <c r="J187" s="224"/>
      <c r="K187" s="224"/>
      <c r="L187" s="224"/>
      <c r="M187" s="224"/>
      <c r="N187" s="224"/>
      <c r="O187" s="224"/>
      <c r="P187" s="224"/>
      <c r="Q187" s="224"/>
      <c r="R187" s="224"/>
      <c r="S187" s="224"/>
      <c r="T187" s="224"/>
      <c r="U187" s="224"/>
      <c r="V187" s="224"/>
      <c r="W187" s="224"/>
      <c r="X187" s="224"/>
      <c r="Y187" s="215"/>
      <c r="Z187" s="215"/>
      <c r="AA187" s="215"/>
      <c r="AB187" s="215"/>
      <c r="AC187" s="215"/>
      <c r="AD187" s="215"/>
      <c r="AE187" s="215"/>
      <c r="AF187" s="215"/>
      <c r="AG187" s="215" t="s">
        <v>176</v>
      </c>
      <c r="AH187" s="215">
        <v>0</v>
      </c>
      <c r="AI187" s="215"/>
      <c r="AJ187" s="215"/>
      <c r="AK187" s="215"/>
      <c r="AL187" s="215"/>
      <c r="AM187" s="215"/>
      <c r="AN187" s="215"/>
      <c r="AO187" s="215"/>
      <c r="AP187" s="215"/>
      <c r="AQ187" s="215"/>
      <c r="AR187" s="215"/>
      <c r="AS187" s="215"/>
      <c r="AT187" s="215"/>
      <c r="AU187" s="215"/>
      <c r="AV187" s="215"/>
      <c r="AW187" s="215"/>
      <c r="AX187" s="215"/>
      <c r="AY187" s="215"/>
      <c r="AZ187" s="215"/>
      <c r="BA187" s="215"/>
      <c r="BB187" s="215"/>
      <c r="BC187" s="215"/>
      <c r="BD187" s="215"/>
      <c r="BE187" s="215"/>
      <c r="BF187" s="215"/>
      <c r="BG187" s="215"/>
      <c r="BH187" s="215"/>
    </row>
    <row r="188" spans="1:60" outlineLevel="1" x14ac:dyDescent="0.2">
      <c r="A188" s="237">
        <v>68</v>
      </c>
      <c r="B188" s="238" t="s">
        <v>825</v>
      </c>
      <c r="C188" s="249" t="s">
        <v>826</v>
      </c>
      <c r="D188" s="239" t="s">
        <v>508</v>
      </c>
      <c r="E188" s="240">
        <v>8</v>
      </c>
      <c r="F188" s="241"/>
      <c r="G188" s="242">
        <f>ROUND(E188*F188,2)</f>
        <v>0</v>
      </c>
      <c r="H188" s="241"/>
      <c r="I188" s="242">
        <f>ROUND(E188*H188,2)</f>
        <v>0</v>
      </c>
      <c r="J188" s="241"/>
      <c r="K188" s="242">
        <f>ROUND(E188*J188,2)</f>
        <v>0</v>
      </c>
      <c r="L188" s="242">
        <v>21</v>
      </c>
      <c r="M188" s="242">
        <f>G188*(1+L188/100)</f>
        <v>0</v>
      </c>
      <c r="N188" s="242">
        <v>0</v>
      </c>
      <c r="O188" s="242">
        <f>ROUND(E188*N188,2)</f>
        <v>0</v>
      </c>
      <c r="P188" s="242">
        <v>1.107E-2</v>
      </c>
      <c r="Q188" s="242">
        <f>ROUND(E188*P188,2)</f>
        <v>0.09</v>
      </c>
      <c r="R188" s="242"/>
      <c r="S188" s="242" t="s">
        <v>167</v>
      </c>
      <c r="T188" s="243" t="s">
        <v>168</v>
      </c>
      <c r="U188" s="224">
        <v>0.22700000000000001</v>
      </c>
      <c r="V188" s="224">
        <f>ROUND(E188*U188,2)</f>
        <v>1.82</v>
      </c>
      <c r="W188" s="224"/>
      <c r="X188" s="224" t="s">
        <v>190</v>
      </c>
      <c r="Y188" s="215"/>
      <c r="Z188" s="215"/>
      <c r="AA188" s="215"/>
      <c r="AB188" s="215"/>
      <c r="AC188" s="215"/>
      <c r="AD188" s="215"/>
      <c r="AE188" s="215"/>
      <c r="AF188" s="215"/>
      <c r="AG188" s="215" t="s">
        <v>449</v>
      </c>
      <c r="AH188" s="215"/>
      <c r="AI188" s="215"/>
      <c r="AJ188" s="215"/>
      <c r="AK188" s="215"/>
      <c r="AL188" s="215"/>
      <c r="AM188" s="215"/>
      <c r="AN188" s="215"/>
      <c r="AO188" s="215"/>
      <c r="AP188" s="215"/>
      <c r="AQ188" s="215"/>
      <c r="AR188" s="215"/>
      <c r="AS188" s="215"/>
      <c r="AT188" s="215"/>
      <c r="AU188" s="215"/>
      <c r="AV188" s="215"/>
      <c r="AW188" s="215"/>
      <c r="AX188" s="215"/>
      <c r="AY188" s="215"/>
      <c r="AZ188" s="215"/>
      <c r="BA188" s="215"/>
      <c r="BB188" s="215"/>
      <c r="BC188" s="215"/>
      <c r="BD188" s="215"/>
      <c r="BE188" s="215"/>
      <c r="BF188" s="215"/>
      <c r="BG188" s="215"/>
      <c r="BH188" s="215"/>
    </row>
    <row r="189" spans="1:60" outlineLevel="1" x14ac:dyDescent="0.2">
      <c r="A189" s="222"/>
      <c r="B189" s="223"/>
      <c r="C189" s="250" t="s">
        <v>225</v>
      </c>
      <c r="D189" s="245"/>
      <c r="E189" s="245"/>
      <c r="F189" s="245"/>
      <c r="G189" s="245"/>
      <c r="H189" s="224"/>
      <c r="I189" s="224"/>
      <c r="J189" s="224"/>
      <c r="K189" s="224"/>
      <c r="L189" s="224"/>
      <c r="M189" s="224"/>
      <c r="N189" s="224"/>
      <c r="O189" s="224"/>
      <c r="P189" s="224"/>
      <c r="Q189" s="224"/>
      <c r="R189" s="224"/>
      <c r="S189" s="224"/>
      <c r="T189" s="224"/>
      <c r="U189" s="224"/>
      <c r="V189" s="224"/>
      <c r="W189" s="224"/>
      <c r="X189" s="224"/>
      <c r="Y189" s="215"/>
      <c r="Z189" s="215"/>
      <c r="AA189" s="215"/>
      <c r="AB189" s="215"/>
      <c r="AC189" s="215"/>
      <c r="AD189" s="215"/>
      <c r="AE189" s="215"/>
      <c r="AF189" s="215"/>
      <c r="AG189" s="215" t="s">
        <v>172</v>
      </c>
      <c r="AH189" s="215"/>
      <c r="AI189" s="215"/>
      <c r="AJ189" s="215"/>
      <c r="AK189" s="215"/>
      <c r="AL189" s="215"/>
      <c r="AM189" s="215"/>
      <c r="AN189" s="215"/>
      <c r="AO189" s="215"/>
      <c r="AP189" s="215"/>
      <c r="AQ189" s="215"/>
      <c r="AR189" s="215"/>
      <c r="AS189" s="215"/>
      <c r="AT189" s="215"/>
      <c r="AU189" s="215"/>
      <c r="AV189" s="215"/>
      <c r="AW189" s="215"/>
      <c r="AX189" s="215"/>
      <c r="AY189" s="215"/>
      <c r="AZ189" s="215"/>
      <c r="BA189" s="215"/>
      <c r="BB189" s="215"/>
      <c r="BC189" s="215"/>
      <c r="BD189" s="215"/>
      <c r="BE189" s="215"/>
      <c r="BF189" s="215"/>
      <c r="BG189" s="215"/>
      <c r="BH189" s="215"/>
    </row>
    <row r="190" spans="1:60" outlineLevel="1" x14ac:dyDescent="0.2">
      <c r="A190" s="237">
        <v>69</v>
      </c>
      <c r="B190" s="238" t="s">
        <v>827</v>
      </c>
      <c r="C190" s="249" t="s">
        <v>828</v>
      </c>
      <c r="D190" s="239" t="s">
        <v>508</v>
      </c>
      <c r="E190" s="240">
        <v>6</v>
      </c>
      <c r="F190" s="241"/>
      <c r="G190" s="242">
        <f>ROUND(E190*F190,2)</f>
        <v>0</v>
      </c>
      <c r="H190" s="241"/>
      <c r="I190" s="242">
        <f>ROUND(E190*H190,2)</f>
        <v>0</v>
      </c>
      <c r="J190" s="241"/>
      <c r="K190" s="242">
        <f>ROUND(E190*J190,2)</f>
        <v>0</v>
      </c>
      <c r="L190" s="242">
        <v>21</v>
      </c>
      <c r="M190" s="242">
        <f>G190*(1+L190/100)</f>
        <v>0</v>
      </c>
      <c r="N190" s="242">
        <v>3.9199999999999999E-3</v>
      </c>
      <c r="O190" s="242">
        <f>ROUND(E190*N190,2)</f>
        <v>0.02</v>
      </c>
      <c r="P190" s="242">
        <v>0</v>
      </c>
      <c r="Q190" s="242">
        <f>ROUND(E190*P190,2)</f>
        <v>0</v>
      </c>
      <c r="R190" s="242"/>
      <c r="S190" s="242" t="s">
        <v>167</v>
      </c>
      <c r="T190" s="243" t="s">
        <v>168</v>
      </c>
      <c r="U190" s="224">
        <v>0.755</v>
      </c>
      <c r="V190" s="224">
        <f>ROUND(E190*U190,2)</f>
        <v>4.53</v>
      </c>
      <c r="W190" s="224"/>
      <c r="X190" s="224" t="s">
        <v>190</v>
      </c>
      <c r="Y190" s="215"/>
      <c r="Z190" s="215"/>
      <c r="AA190" s="215"/>
      <c r="AB190" s="215"/>
      <c r="AC190" s="215"/>
      <c r="AD190" s="215"/>
      <c r="AE190" s="215"/>
      <c r="AF190" s="215"/>
      <c r="AG190" s="215" t="s">
        <v>449</v>
      </c>
      <c r="AH190" s="215"/>
      <c r="AI190" s="215"/>
      <c r="AJ190" s="215"/>
      <c r="AK190" s="215"/>
      <c r="AL190" s="215"/>
      <c r="AM190" s="215"/>
      <c r="AN190" s="215"/>
      <c r="AO190" s="215"/>
      <c r="AP190" s="215"/>
      <c r="AQ190" s="215"/>
      <c r="AR190" s="215"/>
      <c r="AS190" s="215"/>
      <c r="AT190" s="215"/>
      <c r="AU190" s="215"/>
      <c r="AV190" s="215"/>
      <c r="AW190" s="215"/>
      <c r="AX190" s="215"/>
      <c r="AY190" s="215"/>
      <c r="AZ190" s="215"/>
      <c r="BA190" s="215"/>
      <c r="BB190" s="215"/>
      <c r="BC190" s="215"/>
      <c r="BD190" s="215"/>
      <c r="BE190" s="215"/>
      <c r="BF190" s="215"/>
      <c r="BG190" s="215"/>
      <c r="BH190" s="215"/>
    </row>
    <row r="191" spans="1:60" outlineLevel="1" x14ac:dyDescent="0.2">
      <c r="A191" s="222"/>
      <c r="B191" s="223"/>
      <c r="C191" s="250" t="s">
        <v>225</v>
      </c>
      <c r="D191" s="245"/>
      <c r="E191" s="245"/>
      <c r="F191" s="245"/>
      <c r="G191" s="245"/>
      <c r="H191" s="224"/>
      <c r="I191" s="224"/>
      <c r="J191" s="224"/>
      <c r="K191" s="224"/>
      <c r="L191" s="224"/>
      <c r="M191" s="224"/>
      <c r="N191" s="224"/>
      <c r="O191" s="224"/>
      <c r="P191" s="224"/>
      <c r="Q191" s="224"/>
      <c r="R191" s="224"/>
      <c r="S191" s="224"/>
      <c r="T191" s="224"/>
      <c r="U191" s="224"/>
      <c r="V191" s="224"/>
      <c r="W191" s="224"/>
      <c r="X191" s="224"/>
      <c r="Y191" s="215"/>
      <c r="Z191" s="215"/>
      <c r="AA191" s="215"/>
      <c r="AB191" s="215"/>
      <c r="AC191" s="215"/>
      <c r="AD191" s="215"/>
      <c r="AE191" s="215"/>
      <c r="AF191" s="215"/>
      <c r="AG191" s="215" t="s">
        <v>172</v>
      </c>
      <c r="AH191" s="215"/>
      <c r="AI191" s="215"/>
      <c r="AJ191" s="215"/>
      <c r="AK191" s="215"/>
      <c r="AL191" s="215"/>
      <c r="AM191" s="215"/>
      <c r="AN191" s="215"/>
      <c r="AO191" s="215"/>
      <c r="AP191" s="215"/>
      <c r="AQ191" s="215"/>
      <c r="AR191" s="215"/>
      <c r="AS191" s="215"/>
      <c r="AT191" s="215"/>
      <c r="AU191" s="215"/>
      <c r="AV191" s="215"/>
      <c r="AW191" s="215"/>
      <c r="AX191" s="215"/>
      <c r="AY191" s="215"/>
      <c r="AZ191" s="215"/>
      <c r="BA191" s="215"/>
      <c r="BB191" s="215"/>
      <c r="BC191" s="215"/>
      <c r="BD191" s="215"/>
      <c r="BE191" s="215"/>
      <c r="BF191" s="215"/>
      <c r="BG191" s="215"/>
      <c r="BH191" s="215"/>
    </row>
    <row r="192" spans="1:60" outlineLevel="1" x14ac:dyDescent="0.2">
      <c r="A192" s="237">
        <v>70</v>
      </c>
      <c r="B192" s="238" t="s">
        <v>829</v>
      </c>
      <c r="C192" s="249" t="s">
        <v>830</v>
      </c>
      <c r="D192" s="239" t="s">
        <v>508</v>
      </c>
      <c r="E192" s="240">
        <v>5</v>
      </c>
      <c r="F192" s="241"/>
      <c r="G192" s="242">
        <f>ROUND(E192*F192,2)</f>
        <v>0</v>
      </c>
      <c r="H192" s="241"/>
      <c r="I192" s="242">
        <f>ROUND(E192*H192,2)</f>
        <v>0</v>
      </c>
      <c r="J192" s="241"/>
      <c r="K192" s="242">
        <f>ROUND(E192*J192,2)</f>
        <v>0</v>
      </c>
      <c r="L192" s="242">
        <v>21</v>
      </c>
      <c r="M192" s="242">
        <f>G192*(1+L192/100)</f>
        <v>0</v>
      </c>
      <c r="N192" s="242">
        <v>6.0000000000000001E-3</v>
      </c>
      <c r="O192" s="242">
        <f>ROUND(E192*N192,2)</f>
        <v>0.03</v>
      </c>
      <c r="P192" s="242">
        <v>0</v>
      </c>
      <c r="Q192" s="242">
        <f>ROUND(E192*P192,2)</f>
        <v>0</v>
      </c>
      <c r="R192" s="242"/>
      <c r="S192" s="242" t="s">
        <v>189</v>
      </c>
      <c r="T192" s="243" t="s">
        <v>168</v>
      </c>
      <c r="U192" s="224">
        <v>0</v>
      </c>
      <c r="V192" s="224">
        <f>ROUND(E192*U192,2)</f>
        <v>0</v>
      </c>
      <c r="W192" s="224"/>
      <c r="X192" s="224" t="s">
        <v>190</v>
      </c>
      <c r="Y192" s="215"/>
      <c r="Z192" s="215"/>
      <c r="AA192" s="215"/>
      <c r="AB192" s="215"/>
      <c r="AC192" s="215"/>
      <c r="AD192" s="215"/>
      <c r="AE192" s="215"/>
      <c r="AF192" s="215"/>
      <c r="AG192" s="215" t="s">
        <v>449</v>
      </c>
      <c r="AH192" s="215"/>
      <c r="AI192" s="215"/>
      <c r="AJ192" s="215"/>
      <c r="AK192" s="215"/>
      <c r="AL192" s="215"/>
      <c r="AM192" s="215"/>
      <c r="AN192" s="215"/>
      <c r="AO192" s="215"/>
      <c r="AP192" s="215"/>
      <c r="AQ192" s="215"/>
      <c r="AR192" s="215"/>
      <c r="AS192" s="215"/>
      <c r="AT192" s="215"/>
      <c r="AU192" s="215"/>
      <c r="AV192" s="215"/>
      <c r="AW192" s="215"/>
      <c r="AX192" s="215"/>
      <c r="AY192" s="215"/>
      <c r="AZ192" s="215"/>
      <c r="BA192" s="215"/>
      <c r="BB192" s="215"/>
      <c r="BC192" s="215"/>
      <c r="BD192" s="215"/>
      <c r="BE192" s="215"/>
      <c r="BF192" s="215"/>
      <c r="BG192" s="215"/>
      <c r="BH192" s="215"/>
    </row>
    <row r="193" spans="1:60" outlineLevel="1" x14ac:dyDescent="0.2">
      <c r="A193" s="222"/>
      <c r="B193" s="223"/>
      <c r="C193" s="250" t="s">
        <v>225</v>
      </c>
      <c r="D193" s="245"/>
      <c r="E193" s="245"/>
      <c r="F193" s="245"/>
      <c r="G193" s="245"/>
      <c r="H193" s="224"/>
      <c r="I193" s="224"/>
      <c r="J193" s="224"/>
      <c r="K193" s="224"/>
      <c r="L193" s="224"/>
      <c r="M193" s="224"/>
      <c r="N193" s="224"/>
      <c r="O193" s="224"/>
      <c r="P193" s="224"/>
      <c r="Q193" s="224"/>
      <c r="R193" s="224"/>
      <c r="S193" s="224"/>
      <c r="T193" s="224"/>
      <c r="U193" s="224"/>
      <c r="V193" s="224"/>
      <c r="W193" s="224"/>
      <c r="X193" s="224"/>
      <c r="Y193" s="215"/>
      <c r="Z193" s="215"/>
      <c r="AA193" s="215"/>
      <c r="AB193" s="215"/>
      <c r="AC193" s="215"/>
      <c r="AD193" s="215"/>
      <c r="AE193" s="215"/>
      <c r="AF193" s="215"/>
      <c r="AG193" s="215" t="s">
        <v>172</v>
      </c>
      <c r="AH193" s="215"/>
      <c r="AI193" s="215"/>
      <c r="AJ193" s="215"/>
      <c r="AK193" s="215"/>
      <c r="AL193" s="215"/>
      <c r="AM193" s="215"/>
      <c r="AN193" s="215"/>
      <c r="AO193" s="215"/>
      <c r="AP193" s="215"/>
      <c r="AQ193" s="215"/>
      <c r="AR193" s="215"/>
      <c r="AS193" s="215"/>
      <c r="AT193" s="215"/>
      <c r="AU193" s="215"/>
      <c r="AV193" s="215"/>
      <c r="AW193" s="215"/>
      <c r="AX193" s="215"/>
      <c r="AY193" s="215"/>
      <c r="AZ193" s="215"/>
      <c r="BA193" s="215"/>
      <c r="BB193" s="215"/>
      <c r="BC193" s="215"/>
      <c r="BD193" s="215"/>
      <c r="BE193" s="215"/>
      <c r="BF193" s="215"/>
      <c r="BG193" s="215"/>
      <c r="BH193" s="215"/>
    </row>
    <row r="194" spans="1:60" outlineLevel="1" x14ac:dyDescent="0.2">
      <c r="A194" s="237">
        <v>71</v>
      </c>
      <c r="B194" s="238" t="s">
        <v>831</v>
      </c>
      <c r="C194" s="249" t="s">
        <v>832</v>
      </c>
      <c r="D194" s="239" t="s">
        <v>508</v>
      </c>
      <c r="E194" s="240">
        <v>7</v>
      </c>
      <c r="F194" s="241"/>
      <c r="G194" s="242">
        <f>ROUND(E194*F194,2)</f>
        <v>0</v>
      </c>
      <c r="H194" s="241"/>
      <c r="I194" s="242">
        <f>ROUND(E194*H194,2)</f>
        <v>0</v>
      </c>
      <c r="J194" s="241"/>
      <c r="K194" s="242">
        <f>ROUND(E194*J194,2)</f>
        <v>0</v>
      </c>
      <c r="L194" s="242">
        <v>21</v>
      </c>
      <c r="M194" s="242">
        <f>G194*(1+L194/100)</f>
        <v>0</v>
      </c>
      <c r="N194" s="242">
        <v>0</v>
      </c>
      <c r="O194" s="242">
        <f>ROUND(E194*N194,2)</f>
        <v>0</v>
      </c>
      <c r="P194" s="242">
        <v>1.9460000000000002E-2</v>
      </c>
      <c r="Q194" s="242">
        <f>ROUND(E194*P194,2)</f>
        <v>0.14000000000000001</v>
      </c>
      <c r="R194" s="242"/>
      <c r="S194" s="242" t="s">
        <v>167</v>
      </c>
      <c r="T194" s="243" t="s">
        <v>168</v>
      </c>
      <c r="U194" s="224">
        <v>0.38200000000000001</v>
      </c>
      <c r="V194" s="224">
        <f>ROUND(E194*U194,2)</f>
        <v>2.67</v>
      </c>
      <c r="W194" s="224"/>
      <c r="X194" s="224" t="s">
        <v>190</v>
      </c>
      <c r="Y194" s="215"/>
      <c r="Z194" s="215"/>
      <c r="AA194" s="215"/>
      <c r="AB194" s="215"/>
      <c r="AC194" s="215"/>
      <c r="AD194" s="215"/>
      <c r="AE194" s="215"/>
      <c r="AF194" s="215"/>
      <c r="AG194" s="215" t="s">
        <v>449</v>
      </c>
      <c r="AH194" s="215"/>
      <c r="AI194" s="215"/>
      <c r="AJ194" s="215"/>
      <c r="AK194" s="215"/>
      <c r="AL194" s="215"/>
      <c r="AM194" s="215"/>
      <c r="AN194" s="215"/>
      <c r="AO194" s="215"/>
      <c r="AP194" s="215"/>
      <c r="AQ194" s="215"/>
      <c r="AR194" s="215"/>
      <c r="AS194" s="215"/>
      <c r="AT194" s="215"/>
      <c r="AU194" s="215"/>
      <c r="AV194" s="215"/>
      <c r="AW194" s="215"/>
      <c r="AX194" s="215"/>
      <c r="AY194" s="215"/>
      <c r="AZ194" s="215"/>
      <c r="BA194" s="215"/>
      <c r="BB194" s="215"/>
      <c r="BC194" s="215"/>
      <c r="BD194" s="215"/>
      <c r="BE194" s="215"/>
      <c r="BF194" s="215"/>
      <c r="BG194" s="215"/>
      <c r="BH194" s="215"/>
    </row>
    <row r="195" spans="1:60" outlineLevel="1" x14ac:dyDescent="0.2">
      <c r="A195" s="222"/>
      <c r="B195" s="223"/>
      <c r="C195" s="250" t="s">
        <v>225</v>
      </c>
      <c r="D195" s="245"/>
      <c r="E195" s="245"/>
      <c r="F195" s="245"/>
      <c r="G195" s="245"/>
      <c r="H195" s="224"/>
      <c r="I195" s="224"/>
      <c r="J195" s="224"/>
      <c r="K195" s="224"/>
      <c r="L195" s="224"/>
      <c r="M195" s="224"/>
      <c r="N195" s="224"/>
      <c r="O195" s="224"/>
      <c r="P195" s="224"/>
      <c r="Q195" s="224"/>
      <c r="R195" s="224"/>
      <c r="S195" s="224"/>
      <c r="T195" s="224"/>
      <c r="U195" s="224"/>
      <c r="V195" s="224"/>
      <c r="W195" s="224"/>
      <c r="X195" s="224"/>
      <c r="Y195" s="215"/>
      <c r="Z195" s="215"/>
      <c r="AA195" s="215"/>
      <c r="AB195" s="215"/>
      <c r="AC195" s="215"/>
      <c r="AD195" s="215"/>
      <c r="AE195" s="215"/>
      <c r="AF195" s="215"/>
      <c r="AG195" s="215" t="s">
        <v>172</v>
      </c>
      <c r="AH195" s="215"/>
      <c r="AI195" s="215"/>
      <c r="AJ195" s="215"/>
      <c r="AK195" s="215"/>
      <c r="AL195" s="215"/>
      <c r="AM195" s="215"/>
      <c r="AN195" s="215"/>
      <c r="AO195" s="215"/>
      <c r="AP195" s="215"/>
      <c r="AQ195" s="215"/>
      <c r="AR195" s="215"/>
      <c r="AS195" s="215"/>
      <c r="AT195" s="215"/>
      <c r="AU195" s="215"/>
      <c r="AV195" s="215"/>
      <c r="AW195" s="215"/>
      <c r="AX195" s="215"/>
      <c r="AY195" s="215"/>
      <c r="AZ195" s="215"/>
      <c r="BA195" s="215"/>
      <c r="BB195" s="215"/>
      <c r="BC195" s="215"/>
      <c r="BD195" s="215"/>
      <c r="BE195" s="215"/>
      <c r="BF195" s="215"/>
      <c r="BG195" s="215"/>
      <c r="BH195" s="215"/>
    </row>
    <row r="196" spans="1:60" outlineLevel="1" x14ac:dyDescent="0.2">
      <c r="A196" s="237">
        <v>72</v>
      </c>
      <c r="B196" s="238" t="s">
        <v>833</v>
      </c>
      <c r="C196" s="249" t="s">
        <v>834</v>
      </c>
      <c r="D196" s="239" t="s">
        <v>246</v>
      </c>
      <c r="E196" s="240">
        <v>15</v>
      </c>
      <c r="F196" s="241"/>
      <c r="G196" s="242">
        <f>ROUND(E196*F196,2)</f>
        <v>0</v>
      </c>
      <c r="H196" s="241"/>
      <c r="I196" s="242">
        <f>ROUND(E196*H196,2)</f>
        <v>0</v>
      </c>
      <c r="J196" s="241"/>
      <c r="K196" s="242">
        <f>ROUND(E196*J196,2)</f>
        <v>0</v>
      </c>
      <c r="L196" s="242">
        <v>21</v>
      </c>
      <c r="M196" s="242">
        <f>G196*(1+L196/100)</f>
        <v>0</v>
      </c>
      <c r="N196" s="242">
        <v>0</v>
      </c>
      <c r="O196" s="242">
        <f>ROUND(E196*N196,2)</f>
        <v>0</v>
      </c>
      <c r="P196" s="242">
        <v>0</v>
      </c>
      <c r="Q196" s="242">
        <f>ROUND(E196*P196,2)</f>
        <v>0</v>
      </c>
      <c r="R196" s="242"/>
      <c r="S196" s="242" t="s">
        <v>167</v>
      </c>
      <c r="T196" s="243" t="s">
        <v>168</v>
      </c>
      <c r="U196" s="224">
        <v>3.7999999999999999E-2</v>
      </c>
      <c r="V196" s="224">
        <f>ROUND(E196*U196,2)</f>
        <v>0.56999999999999995</v>
      </c>
      <c r="W196" s="224"/>
      <c r="X196" s="224" t="s">
        <v>190</v>
      </c>
      <c r="Y196" s="215"/>
      <c r="Z196" s="215"/>
      <c r="AA196" s="215"/>
      <c r="AB196" s="215"/>
      <c r="AC196" s="215"/>
      <c r="AD196" s="215"/>
      <c r="AE196" s="215"/>
      <c r="AF196" s="215"/>
      <c r="AG196" s="215" t="s">
        <v>449</v>
      </c>
      <c r="AH196" s="215"/>
      <c r="AI196" s="215"/>
      <c r="AJ196" s="215"/>
      <c r="AK196" s="215"/>
      <c r="AL196" s="215"/>
      <c r="AM196" s="215"/>
      <c r="AN196" s="215"/>
      <c r="AO196" s="215"/>
      <c r="AP196" s="215"/>
      <c r="AQ196" s="215"/>
      <c r="AR196" s="215"/>
      <c r="AS196" s="215"/>
      <c r="AT196" s="215"/>
      <c r="AU196" s="215"/>
      <c r="AV196" s="215"/>
      <c r="AW196" s="215"/>
      <c r="AX196" s="215"/>
      <c r="AY196" s="215"/>
      <c r="AZ196" s="215"/>
      <c r="BA196" s="215"/>
      <c r="BB196" s="215"/>
      <c r="BC196" s="215"/>
      <c r="BD196" s="215"/>
      <c r="BE196" s="215"/>
      <c r="BF196" s="215"/>
      <c r="BG196" s="215"/>
      <c r="BH196" s="215"/>
    </row>
    <row r="197" spans="1:60" outlineLevel="1" x14ac:dyDescent="0.2">
      <c r="A197" s="222"/>
      <c r="B197" s="223"/>
      <c r="C197" s="250" t="s">
        <v>225</v>
      </c>
      <c r="D197" s="245"/>
      <c r="E197" s="245"/>
      <c r="F197" s="245"/>
      <c r="G197" s="245"/>
      <c r="H197" s="224"/>
      <c r="I197" s="224"/>
      <c r="J197" s="224"/>
      <c r="K197" s="224"/>
      <c r="L197" s="224"/>
      <c r="M197" s="224"/>
      <c r="N197" s="224"/>
      <c r="O197" s="224"/>
      <c r="P197" s="224"/>
      <c r="Q197" s="224"/>
      <c r="R197" s="224"/>
      <c r="S197" s="224"/>
      <c r="T197" s="224"/>
      <c r="U197" s="224"/>
      <c r="V197" s="224"/>
      <c r="W197" s="224"/>
      <c r="X197" s="224"/>
      <c r="Y197" s="215"/>
      <c r="Z197" s="215"/>
      <c r="AA197" s="215"/>
      <c r="AB197" s="215"/>
      <c r="AC197" s="215"/>
      <c r="AD197" s="215"/>
      <c r="AE197" s="215"/>
      <c r="AF197" s="215"/>
      <c r="AG197" s="215" t="s">
        <v>172</v>
      </c>
      <c r="AH197" s="215"/>
      <c r="AI197" s="215"/>
      <c r="AJ197" s="215"/>
      <c r="AK197" s="215"/>
      <c r="AL197" s="215"/>
      <c r="AM197" s="215"/>
      <c r="AN197" s="215"/>
      <c r="AO197" s="215"/>
      <c r="AP197" s="215"/>
      <c r="AQ197" s="215"/>
      <c r="AR197" s="215"/>
      <c r="AS197" s="215"/>
      <c r="AT197" s="215"/>
      <c r="AU197" s="215"/>
      <c r="AV197" s="215"/>
      <c r="AW197" s="215"/>
      <c r="AX197" s="215"/>
      <c r="AY197" s="215"/>
      <c r="AZ197" s="215"/>
      <c r="BA197" s="215"/>
      <c r="BB197" s="215"/>
      <c r="BC197" s="215"/>
      <c r="BD197" s="215"/>
      <c r="BE197" s="215"/>
      <c r="BF197" s="215"/>
      <c r="BG197" s="215"/>
      <c r="BH197" s="215"/>
    </row>
    <row r="198" spans="1:60" outlineLevel="1" x14ac:dyDescent="0.2">
      <c r="A198" s="222"/>
      <c r="B198" s="223"/>
      <c r="C198" s="253" t="s">
        <v>835</v>
      </c>
      <c r="D198" s="228"/>
      <c r="E198" s="229">
        <v>15</v>
      </c>
      <c r="F198" s="224"/>
      <c r="G198" s="224"/>
      <c r="H198" s="224"/>
      <c r="I198" s="224"/>
      <c r="J198" s="224"/>
      <c r="K198" s="224"/>
      <c r="L198" s="224"/>
      <c r="M198" s="224"/>
      <c r="N198" s="224"/>
      <c r="O198" s="224"/>
      <c r="P198" s="224"/>
      <c r="Q198" s="224"/>
      <c r="R198" s="224"/>
      <c r="S198" s="224"/>
      <c r="T198" s="224"/>
      <c r="U198" s="224"/>
      <c r="V198" s="224"/>
      <c r="W198" s="224"/>
      <c r="X198" s="224"/>
      <c r="Y198" s="215"/>
      <c r="Z198" s="215"/>
      <c r="AA198" s="215"/>
      <c r="AB198" s="215"/>
      <c r="AC198" s="215"/>
      <c r="AD198" s="215"/>
      <c r="AE198" s="215"/>
      <c r="AF198" s="215"/>
      <c r="AG198" s="215" t="s">
        <v>176</v>
      </c>
      <c r="AH198" s="215">
        <v>0</v>
      </c>
      <c r="AI198" s="215"/>
      <c r="AJ198" s="215"/>
      <c r="AK198" s="215"/>
      <c r="AL198" s="215"/>
      <c r="AM198" s="215"/>
      <c r="AN198" s="215"/>
      <c r="AO198" s="215"/>
      <c r="AP198" s="215"/>
      <c r="AQ198" s="215"/>
      <c r="AR198" s="215"/>
      <c r="AS198" s="215"/>
      <c r="AT198" s="215"/>
      <c r="AU198" s="215"/>
      <c r="AV198" s="215"/>
      <c r="AW198" s="215"/>
      <c r="AX198" s="215"/>
      <c r="AY198" s="215"/>
      <c r="AZ198" s="215"/>
      <c r="BA198" s="215"/>
      <c r="BB198" s="215"/>
      <c r="BC198" s="215"/>
      <c r="BD198" s="215"/>
      <c r="BE198" s="215"/>
      <c r="BF198" s="215"/>
      <c r="BG198" s="215"/>
      <c r="BH198" s="215"/>
    </row>
    <row r="199" spans="1:60" outlineLevel="1" x14ac:dyDescent="0.2">
      <c r="A199" s="237">
        <v>73</v>
      </c>
      <c r="B199" s="238" t="s">
        <v>836</v>
      </c>
      <c r="C199" s="249" t="s">
        <v>837</v>
      </c>
      <c r="D199" s="239" t="s">
        <v>508</v>
      </c>
      <c r="E199" s="240">
        <v>6</v>
      </c>
      <c r="F199" s="241"/>
      <c r="G199" s="242">
        <f>ROUND(E199*F199,2)</f>
        <v>0</v>
      </c>
      <c r="H199" s="241"/>
      <c r="I199" s="242">
        <f>ROUND(E199*H199,2)</f>
        <v>0</v>
      </c>
      <c r="J199" s="241"/>
      <c r="K199" s="242">
        <f>ROUND(E199*J199,2)</f>
        <v>0</v>
      </c>
      <c r="L199" s="242">
        <v>21</v>
      </c>
      <c r="M199" s="242">
        <f>G199*(1+L199/100)</f>
        <v>0</v>
      </c>
      <c r="N199" s="242">
        <v>8.4000000000000003E-4</v>
      </c>
      <c r="O199" s="242">
        <f>ROUND(E199*N199,2)</f>
        <v>0.01</v>
      </c>
      <c r="P199" s="242">
        <v>0</v>
      </c>
      <c r="Q199" s="242">
        <f>ROUND(E199*P199,2)</f>
        <v>0</v>
      </c>
      <c r="R199" s="242"/>
      <c r="S199" s="242" t="s">
        <v>189</v>
      </c>
      <c r="T199" s="243" t="s">
        <v>168</v>
      </c>
      <c r="U199" s="224">
        <v>0</v>
      </c>
      <c r="V199" s="224">
        <f>ROUND(E199*U199,2)</f>
        <v>0</v>
      </c>
      <c r="W199" s="224"/>
      <c r="X199" s="224" t="s">
        <v>190</v>
      </c>
      <c r="Y199" s="215"/>
      <c r="Z199" s="215"/>
      <c r="AA199" s="215"/>
      <c r="AB199" s="215"/>
      <c r="AC199" s="215"/>
      <c r="AD199" s="215"/>
      <c r="AE199" s="215"/>
      <c r="AF199" s="215"/>
      <c r="AG199" s="215" t="s">
        <v>449</v>
      </c>
      <c r="AH199" s="215"/>
      <c r="AI199" s="215"/>
      <c r="AJ199" s="215"/>
      <c r="AK199" s="215"/>
      <c r="AL199" s="215"/>
      <c r="AM199" s="215"/>
      <c r="AN199" s="215"/>
      <c r="AO199" s="215"/>
      <c r="AP199" s="215"/>
      <c r="AQ199" s="215"/>
      <c r="AR199" s="215"/>
      <c r="AS199" s="215"/>
      <c r="AT199" s="215"/>
      <c r="AU199" s="215"/>
      <c r="AV199" s="215"/>
      <c r="AW199" s="215"/>
      <c r="AX199" s="215"/>
      <c r="AY199" s="215"/>
      <c r="AZ199" s="215"/>
      <c r="BA199" s="215"/>
      <c r="BB199" s="215"/>
      <c r="BC199" s="215"/>
      <c r="BD199" s="215"/>
      <c r="BE199" s="215"/>
      <c r="BF199" s="215"/>
      <c r="BG199" s="215"/>
      <c r="BH199" s="215"/>
    </row>
    <row r="200" spans="1:60" outlineLevel="1" x14ac:dyDescent="0.2">
      <c r="A200" s="222"/>
      <c r="B200" s="223"/>
      <c r="C200" s="250" t="s">
        <v>225</v>
      </c>
      <c r="D200" s="245"/>
      <c r="E200" s="245"/>
      <c r="F200" s="245"/>
      <c r="G200" s="245"/>
      <c r="H200" s="224"/>
      <c r="I200" s="224"/>
      <c r="J200" s="224"/>
      <c r="K200" s="224"/>
      <c r="L200" s="224"/>
      <c r="M200" s="224"/>
      <c r="N200" s="224"/>
      <c r="O200" s="224"/>
      <c r="P200" s="224"/>
      <c r="Q200" s="224"/>
      <c r="R200" s="224"/>
      <c r="S200" s="224"/>
      <c r="T200" s="224"/>
      <c r="U200" s="224"/>
      <c r="V200" s="224"/>
      <c r="W200" s="224"/>
      <c r="X200" s="224"/>
      <c r="Y200" s="215"/>
      <c r="Z200" s="215"/>
      <c r="AA200" s="215"/>
      <c r="AB200" s="215"/>
      <c r="AC200" s="215"/>
      <c r="AD200" s="215"/>
      <c r="AE200" s="215"/>
      <c r="AF200" s="215"/>
      <c r="AG200" s="215" t="s">
        <v>172</v>
      </c>
      <c r="AH200" s="215"/>
      <c r="AI200" s="215"/>
      <c r="AJ200" s="215"/>
      <c r="AK200" s="215"/>
      <c r="AL200" s="215"/>
      <c r="AM200" s="215"/>
      <c r="AN200" s="215"/>
      <c r="AO200" s="215"/>
      <c r="AP200" s="215"/>
      <c r="AQ200" s="215"/>
      <c r="AR200" s="215"/>
      <c r="AS200" s="215"/>
      <c r="AT200" s="215"/>
      <c r="AU200" s="215"/>
      <c r="AV200" s="215"/>
      <c r="AW200" s="215"/>
      <c r="AX200" s="215"/>
      <c r="AY200" s="215"/>
      <c r="AZ200" s="215"/>
      <c r="BA200" s="215"/>
      <c r="BB200" s="215"/>
      <c r="BC200" s="215"/>
      <c r="BD200" s="215"/>
      <c r="BE200" s="215"/>
      <c r="BF200" s="215"/>
      <c r="BG200" s="215"/>
      <c r="BH200" s="215"/>
    </row>
    <row r="201" spans="1:60" outlineLevel="1" x14ac:dyDescent="0.2">
      <c r="A201" s="237">
        <v>74</v>
      </c>
      <c r="B201" s="238" t="s">
        <v>838</v>
      </c>
      <c r="C201" s="249" t="s">
        <v>839</v>
      </c>
      <c r="D201" s="239" t="s">
        <v>508</v>
      </c>
      <c r="E201" s="240">
        <v>1</v>
      </c>
      <c r="F201" s="241"/>
      <c r="G201" s="242">
        <f>ROUND(E201*F201,2)</f>
        <v>0</v>
      </c>
      <c r="H201" s="241"/>
      <c r="I201" s="242">
        <f>ROUND(E201*H201,2)</f>
        <v>0</v>
      </c>
      <c r="J201" s="241"/>
      <c r="K201" s="242">
        <f>ROUND(E201*J201,2)</f>
        <v>0</v>
      </c>
      <c r="L201" s="242">
        <v>21</v>
      </c>
      <c r="M201" s="242">
        <f>G201*(1+L201/100)</f>
        <v>0</v>
      </c>
      <c r="N201" s="242">
        <v>1.41E-3</v>
      </c>
      <c r="O201" s="242">
        <f>ROUND(E201*N201,2)</f>
        <v>0</v>
      </c>
      <c r="P201" s="242">
        <v>0</v>
      </c>
      <c r="Q201" s="242">
        <f>ROUND(E201*P201,2)</f>
        <v>0</v>
      </c>
      <c r="R201" s="242"/>
      <c r="S201" s="242" t="s">
        <v>167</v>
      </c>
      <c r="T201" s="243" t="s">
        <v>168</v>
      </c>
      <c r="U201" s="224">
        <v>1.575</v>
      </c>
      <c r="V201" s="224">
        <f>ROUND(E201*U201,2)</f>
        <v>1.58</v>
      </c>
      <c r="W201" s="224"/>
      <c r="X201" s="224" t="s">
        <v>190</v>
      </c>
      <c r="Y201" s="215"/>
      <c r="Z201" s="215"/>
      <c r="AA201" s="215"/>
      <c r="AB201" s="215"/>
      <c r="AC201" s="215"/>
      <c r="AD201" s="215"/>
      <c r="AE201" s="215"/>
      <c r="AF201" s="215"/>
      <c r="AG201" s="215" t="s">
        <v>449</v>
      </c>
      <c r="AH201" s="215"/>
      <c r="AI201" s="215"/>
      <c r="AJ201" s="215"/>
      <c r="AK201" s="215"/>
      <c r="AL201" s="215"/>
      <c r="AM201" s="215"/>
      <c r="AN201" s="215"/>
      <c r="AO201" s="215"/>
      <c r="AP201" s="215"/>
      <c r="AQ201" s="215"/>
      <c r="AR201" s="215"/>
      <c r="AS201" s="215"/>
      <c r="AT201" s="215"/>
      <c r="AU201" s="215"/>
      <c r="AV201" s="215"/>
      <c r="AW201" s="215"/>
      <c r="AX201" s="215"/>
      <c r="AY201" s="215"/>
      <c r="AZ201" s="215"/>
      <c r="BA201" s="215"/>
      <c r="BB201" s="215"/>
      <c r="BC201" s="215"/>
      <c r="BD201" s="215"/>
      <c r="BE201" s="215"/>
      <c r="BF201" s="215"/>
      <c r="BG201" s="215"/>
      <c r="BH201" s="215"/>
    </row>
    <row r="202" spans="1:60" outlineLevel="1" x14ac:dyDescent="0.2">
      <c r="A202" s="222"/>
      <c r="B202" s="223"/>
      <c r="C202" s="250" t="s">
        <v>225</v>
      </c>
      <c r="D202" s="245"/>
      <c r="E202" s="245"/>
      <c r="F202" s="245"/>
      <c r="G202" s="245"/>
      <c r="H202" s="224"/>
      <c r="I202" s="224"/>
      <c r="J202" s="224"/>
      <c r="K202" s="224"/>
      <c r="L202" s="224"/>
      <c r="M202" s="224"/>
      <c r="N202" s="224"/>
      <c r="O202" s="224"/>
      <c r="P202" s="224"/>
      <c r="Q202" s="224"/>
      <c r="R202" s="224"/>
      <c r="S202" s="224"/>
      <c r="T202" s="224"/>
      <c r="U202" s="224"/>
      <c r="V202" s="224"/>
      <c r="W202" s="224"/>
      <c r="X202" s="224"/>
      <c r="Y202" s="215"/>
      <c r="Z202" s="215"/>
      <c r="AA202" s="215"/>
      <c r="AB202" s="215"/>
      <c r="AC202" s="215"/>
      <c r="AD202" s="215"/>
      <c r="AE202" s="215"/>
      <c r="AF202" s="215"/>
      <c r="AG202" s="215" t="s">
        <v>172</v>
      </c>
      <c r="AH202" s="215"/>
      <c r="AI202" s="215"/>
      <c r="AJ202" s="215"/>
      <c r="AK202" s="215"/>
      <c r="AL202" s="215"/>
      <c r="AM202" s="215"/>
      <c r="AN202" s="215"/>
      <c r="AO202" s="215"/>
      <c r="AP202" s="215"/>
      <c r="AQ202" s="215"/>
      <c r="AR202" s="215"/>
      <c r="AS202" s="215"/>
      <c r="AT202" s="215"/>
      <c r="AU202" s="215"/>
      <c r="AV202" s="215"/>
      <c r="AW202" s="215"/>
      <c r="AX202" s="215"/>
      <c r="AY202" s="215"/>
      <c r="AZ202" s="215"/>
      <c r="BA202" s="215"/>
      <c r="BB202" s="215"/>
      <c r="BC202" s="215"/>
      <c r="BD202" s="215"/>
      <c r="BE202" s="215"/>
      <c r="BF202" s="215"/>
      <c r="BG202" s="215"/>
      <c r="BH202" s="215"/>
    </row>
    <row r="203" spans="1:60" outlineLevel="1" x14ac:dyDescent="0.2">
      <c r="A203" s="237">
        <v>75</v>
      </c>
      <c r="B203" s="238" t="s">
        <v>840</v>
      </c>
      <c r="C203" s="249" t="s">
        <v>841</v>
      </c>
      <c r="D203" s="239" t="s">
        <v>508</v>
      </c>
      <c r="E203" s="240">
        <v>1</v>
      </c>
      <c r="F203" s="241"/>
      <c r="G203" s="242">
        <f>ROUND(E203*F203,2)</f>
        <v>0</v>
      </c>
      <c r="H203" s="241"/>
      <c r="I203" s="242">
        <f>ROUND(E203*H203,2)</f>
        <v>0</v>
      </c>
      <c r="J203" s="241"/>
      <c r="K203" s="242">
        <f>ROUND(E203*J203,2)</f>
        <v>0</v>
      </c>
      <c r="L203" s="242">
        <v>21</v>
      </c>
      <c r="M203" s="242">
        <f>G203*(1+L203/100)</f>
        <v>0</v>
      </c>
      <c r="N203" s="242">
        <v>6.9999999999999994E-5</v>
      </c>
      <c r="O203" s="242">
        <f>ROUND(E203*N203,2)</f>
        <v>0</v>
      </c>
      <c r="P203" s="242">
        <v>0</v>
      </c>
      <c r="Q203" s="242">
        <f>ROUND(E203*P203,2)</f>
        <v>0</v>
      </c>
      <c r="R203" s="242"/>
      <c r="S203" s="242" t="s">
        <v>167</v>
      </c>
      <c r="T203" s="243" t="s">
        <v>168</v>
      </c>
      <c r="U203" s="224">
        <v>0.27500000000000002</v>
      </c>
      <c r="V203" s="224">
        <f>ROUND(E203*U203,2)</f>
        <v>0.28000000000000003</v>
      </c>
      <c r="W203" s="224"/>
      <c r="X203" s="224" t="s">
        <v>190</v>
      </c>
      <c r="Y203" s="215"/>
      <c r="Z203" s="215"/>
      <c r="AA203" s="215"/>
      <c r="AB203" s="215"/>
      <c r="AC203" s="215"/>
      <c r="AD203" s="215"/>
      <c r="AE203" s="215"/>
      <c r="AF203" s="215"/>
      <c r="AG203" s="215" t="s">
        <v>449</v>
      </c>
      <c r="AH203" s="215"/>
      <c r="AI203" s="215"/>
      <c r="AJ203" s="215"/>
      <c r="AK203" s="215"/>
      <c r="AL203" s="215"/>
      <c r="AM203" s="215"/>
      <c r="AN203" s="215"/>
      <c r="AO203" s="215"/>
      <c r="AP203" s="215"/>
      <c r="AQ203" s="215"/>
      <c r="AR203" s="215"/>
      <c r="AS203" s="215"/>
      <c r="AT203" s="215"/>
      <c r="AU203" s="215"/>
      <c r="AV203" s="215"/>
      <c r="AW203" s="215"/>
      <c r="AX203" s="215"/>
      <c r="AY203" s="215"/>
      <c r="AZ203" s="215"/>
      <c r="BA203" s="215"/>
      <c r="BB203" s="215"/>
      <c r="BC203" s="215"/>
      <c r="BD203" s="215"/>
      <c r="BE203" s="215"/>
      <c r="BF203" s="215"/>
      <c r="BG203" s="215"/>
      <c r="BH203" s="215"/>
    </row>
    <row r="204" spans="1:60" outlineLevel="1" x14ac:dyDescent="0.2">
      <c r="A204" s="222"/>
      <c r="B204" s="223"/>
      <c r="C204" s="250" t="s">
        <v>225</v>
      </c>
      <c r="D204" s="245"/>
      <c r="E204" s="245"/>
      <c r="F204" s="245"/>
      <c r="G204" s="245"/>
      <c r="H204" s="224"/>
      <c r="I204" s="224"/>
      <c r="J204" s="224"/>
      <c r="K204" s="224"/>
      <c r="L204" s="224"/>
      <c r="M204" s="224"/>
      <c r="N204" s="224"/>
      <c r="O204" s="224"/>
      <c r="P204" s="224"/>
      <c r="Q204" s="224"/>
      <c r="R204" s="224"/>
      <c r="S204" s="224"/>
      <c r="T204" s="224"/>
      <c r="U204" s="224"/>
      <c r="V204" s="224"/>
      <c r="W204" s="224"/>
      <c r="X204" s="224"/>
      <c r="Y204" s="215"/>
      <c r="Z204" s="215"/>
      <c r="AA204" s="215"/>
      <c r="AB204" s="215"/>
      <c r="AC204" s="215"/>
      <c r="AD204" s="215"/>
      <c r="AE204" s="215"/>
      <c r="AF204" s="215"/>
      <c r="AG204" s="215" t="s">
        <v>172</v>
      </c>
      <c r="AH204" s="215"/>
      <c r="AI204" s="215"/>
      <c r="AJ204" s="215"/>
      <c r="AK204" s="215"/>
      <c r="AL204" s="215"/>
      <c r="AM204" s="215"/>
      <c r="AN204" s="215"/>
      <c r="AO204" s="215"/>
      <c r="AP204" s="215"/>
      <c r="AQ204" s="215"/>
      <c r="AR204" s="215"/>
      <c r="AS204" s="215"/>
      <c r="AT204" s="215"/>
      <c r="AU204" s="215"/>
      <c r="AV204" s="215"/>
      <c r="AW204" s="215"/>
      <c r="AX204" s="215"/>
      <c r="AY204" s="215"/>
      <c r="AZ204" s="215"/>
      <c r="BA204" s="215"/>
      <c r="BB204" s="215"/>
      <c r="BC204" s="215"/>
      <c r="BD204" s="215"/>
      <c r="BE204" s="215"/>
      <c r="BF204" s="215"/>
      <c r="BG204" s="215"/>
      <c r="BH204" s="215"/>
    </row>
    <row r="205" spans="1:60" outlineLevel="1" x14ac:dyDescent="0.2">
      <c r="A205" s="237">
        <v>76</v>
      </c>
      <c r="B205" s="238" t="s">
        <v>842</v>
      </c>
      <c r="C205" s="249" t="s">
        <v>843</v>
      </c>
      <c r="D205" s="239" t="s">
        <v>508</v>
      </c>
      <c r="E205" s="240">
        <v>1</v>
      </c>
      <c r="F205" s="241"/>
      <c r="G205" s="242">
        <f>ROUND(E205*F205,2)</f>
        <v>0</v>
      </c>
      <c r="H205" s="241"/>
      <c r="I205" s="242">
        <f>ROUND(E205*H205,2)</f>
        <v>0</v>
      </c>
      <c r="J205" s="241"/>
      <c r="K205" s="242">
        <f>ROUND(E205*J205,2)</f>
        <v>0</v>
      </c>
      <c r="L205" s="242">
        <v>21</v>
      </c>
      <c r="M205" s="242">
        <f>G205*(1+L205/100)</f>
        <v>0</v>
      </c>
      <c r="N205" s="242">
        <v>0</v>
      </c>
      <c r="O205" s="242">
        <f>ROUND(E205*N205,2)</f>
        <v>0</v>
      </c>
      <c r="P205" s="242">
        <v>3.4700000000000002E-2</v>
      </c>
      <c r="Q205" s="242">
        <f>ROUND(E205*P205,2)</f>
        <v>0.03</v>
      </c>
      <c r="R205" s="242"/>
      <c r="S205" s="242" t="s">
        <v>167</v>
      </c>
      <c r="T205" s="243" t="s">
        <v>168</v>
      </c>
      <c r="U205" s="224">
        <v>0.56899999999999995</v>
      </c>
      <c r="V205" s="224">
        <f>ROUND(E205*U205,2)</f>
        <v>0.56999999999999995</v>
      </c>
      <c r="W205" s="224"/>
      <c r="X205" s="224" t="s">
        <v>190</v>
      </c>
      <c r="Y205" s="215"/>
      <c r="Z205" s="215"/>
      <c r="AA205" s="215"/>
      <c r="AB205" s="215"/>
      <c r="AC205" s="215"/>
      <c r="AD205" s="215"/>
      <c r="AE205" s="215"/>
      <c r="AF205" s="215"/>
      <c r="AG205" s="215" t="s">
        <v>449</v>
      </c>
      <c r="AH205" s="215"/>
      <c r="AI205" s="215"/>
      <c r="AJ205" s="215"/>
      <c r="AK205" s="215"/>
      <c r="AL205" s="215"/>
      <c r="AM205" s="215"/>
      <c r="AN205" s="215"/>
      <c r="AO205" s="215"/>
      <c r="AP205" s="215"/>
      <c r="AQ205" s="215"/>
      <c r="AR205" s="215"/>
      <c r="AS205" s="215"/>
      <c r="AT205" s="215"/>
      <c r="AU205" s="215"/>
      <c r="AV205" s="215"/>
      <c r="AW205" s="215"/>
      <c r="AX205" s="215"/>
      <c r="AY205" s="215"/>
      <c r="AZ205" s="215"/>
      <c r="BA205" s="215"/>
      <c r="BB205" s="215"/>
      <c r="BC205" s="215"/>
      <c r="BD205" s="215"/>
      <c r="BE205" s="215"/>
      <c r="BF205" s="215"/>
      <c r="BG205" s="215"/>
      <c r="BH205" s="215"/>
    </row>
    <row r="206" spans="1:60" outlineLevel="1" x14ac:dyDescent="0.2">
      <c r="A206" s="222"/>
      <c r="B206" s="223"/>
      <c r="C206" s="250" t="s">
        <v>225</v>
      </c>
      <c r="D206" s="245"/>
      <c r="E206" s="245"/>
      <c r="F206" s="245"/>
      <c r="G206" s="245"/>
      <c r="H206" s="224"/>
      <c r="I206" s="224"/>
      <c r="J206" s="224"/>
      <c r="K206" s="224"/>
      <c r="L206" s="224"/>
      <c r="M206" s="224"/>
      <c r="N206" s="224"/>
      <c r="O206" s="224"/>
      <c r="P206" s="224"/>
      <c r="Q206" s="224"/>
      <c r="R206" s="224"/>
      <c r="S206" s="224"/>
      <c r="T206" s="224"/>
      <c r="U206" s="224"/>
      <c r="V206" s="224"/>
      <c r="W206" s="224"/>
      <c r="X206" s="224"/>
      <c r="Y206" s="215"/>
      <c r="Z206" s="215"/>
      <c r="AA206" s="215"/>
      <c r="AB206" s="215"/>
      <c r="AC206" s="215"/>
      <c r="AD206" s="215"/>
      <c r="AE206" s="215"/>
      <c r="AF206" s="215"/>
      <c r="AG206" s="215" t="s">
        <v>172</v>
      </c>
      <c r="AH206" s="215"/>
      <c r="AI206" s="215"/>
      <c r="AJ206" s="215"/>
      <c r="AK206" s="215"/>
      <c r="AL206" s="215"/>
      <c r="AM206" s="215"/>
      <c r="AN206" s="215"/>
      <c r="AO206" s="215"/>
      <c r="AP206" s="215"/>
      <c r="AQ206" s="215"/>
      <c r="AR206" s="215"/>
      <c r="AS206" s="215"/>
      <c r="AT206" s="215"/>
      <c r="AU206" s="215"/>
      <c r="AV206" s="215"/>
      <c r="AW206" s="215"/>
      <c r="AX206" s="215"/>
      <c r="AY206" s="215"/>
      <c r="AZ206" s="215"/>
      <c r="BA206" s="215"/>
      <c r="BB206" s="215"/>
      <c r="BC206" s="215"/>
      <c r="BD206" s="215"/>
      <c r="BE206" s="215"/>
      <c r="BF206" s="215"/>
      <c r="BG206" s="215"/>
      <c r="BH206" s="215"/>
    </row>
    <row r="207" spans="1:60" outlineLevel="1" x14ac:dyDescent="0.2">
      <c r="A207" s="237">
        <v>77</v>
      </c>
      <c r="B207" s="238" t="s">
        <v>844</v>
      </c>
      <c r="C207" s="249" t="s">
        <v>845</v>
      </c>
      <c r="D207" s="239" t="s">
        <v>246</v>
      </c>
      <c r="E207" s="240">
        <v>1</v>
      </c>
      <c r="F207" s="241"/>
      <c r="G207" s="242">
        <f>ROUND(E207*F207,2)</f>
        <v>0</v>
      </c>
      <c r="H207" s="241"/>
      <c r="I207" s="242">
        <f>ROUND(E207*H207,2)</f>
        <v>0</v>
      </c>
      <c r="J207" s="241"/>
      <c r="K207" s="242">
        <f>ROUND(E207*J207,2)</f>
        <v>0</v>
      </c>
      <c r="L207" s="242">
        <v>21</v>
      </c>
      <c r="M207" s="242">
        <f>G207*(1+L207/100)</f>
        <v>0</v>
      </c>
      <c r="N207" s="242">
        <v>3.0899999999999999E-3</v>
      </c>
      <c r="O207" s="242">
        <f>ROUND(E207*N207,2)</f>
        <v>0</v>
      </c>
      <c r="P207" s="242">
        <v>0</v>
      </c>
      <c r="Q207" s="242">
        <f>ROUND(E207*P207,2)</f>
        <v>0</v>
      </c>
      <c r="R207" s="242"/>
      <c r="S207" s="242" t="s">
        <v>167</v>
      </c>
      <c r="T207" s="243" t="s">
        <v>168</v>
      </c>
      <c r="U207" s="224">
        <v>1.25</v>
      </c>
      <c r="V207" s="224">
        <f>ROUND(E207*U207,2)</f>
        <v>1.25</v>
      </c>
      <c r="W207" s="224"/>
      <c r="X207" s="224" t="s">
        <v>190</v>
      </c>
      <c r="Y207" s="215"/>
      <c r="Z207" s="215"/>
      <c r="AA207" s="215"/>
      <c r="AB207" s="215"/>
      <c r="AC207" s="215"/>
      <c r="AD207" s="215"/>
      <c r="AE207" s="215"/>
      <c r="AF207" s="215"/>
      <c r="AG207" s="215" t="s">
        <v>449</v>
      </c>
      <c r="AH207" s="215"/>
      <c r="AI207" s="215"/>
      <c r="AJ207" s="215"/>
      <c r="AK207" s="215"/>
      <c r="AL207" s="215"/>
      <c r="AM207" s="215"/>
      <c r="AN207" s="215"/>
      <c r="AO207" s="215"/>
      <c r="AP207" s="215"/>
      <c r="AQ207" s="215"/>
      <c r="AR207" s="215"/>
      <c r="AS207" s="215"/>
      <c r="AT207" s="215"/>
      <c r="AU207" s="215"/>
      <c r="AV207" s="215"/>
      <c r="AW207" s="215"/>
      <c r="AX207" s="215"/>
      <c r="AY207" s="215"/>
      <c r="AZ207" s="215"/>
      <c r="BA207" s="215"/>
      <c r="BB207" s="215"/>
      <c r="BC207" s="215"/>
      <c r="BD207" s="215"/>
      <c r="BE207" s="215"/>
      <c r="BF207" s="215"/>
      <c r="BG207" s="215"/>
      <c r="BH207" s="215"/>
    </row>
    <row r="208" spans="1:60" outlineLevel="1" x14ac:dyDescent="0.2">
      <c r="A208" s="222"/>
      <c r="B208" s="223"/>
      <c r="C208" s="250" t="s">
        <v>225</v>
      </c>
      <c r="D208" s="245"/>
      <c r="E208" s="245"/>
      <c r="F208" s="245"/>
      <c r="G208" s="245"/>
      <c r="H208" s="224"/>
      <c r="I208" s="224"/>
      <c r="J208" s="224"/>
      <c r="K208" s="224"/>
      <c r="L208" s="224"/>
      <c r="M208" s="224"/>
      <c r="N208" s="224"/>
      <c r="O208" s="224"/>
      <c r="P208" s="224"/>
      <c r="Q208" s="224"/>
      <c r="R208" s="224"/>
      <c r="S208" s="224"/>
      <c r="T208" s="224"/>
      <c r="U208" s="224"/>
      <c r="V208" s="224"/>
      <c r="W208" s="224"/>
      <c r="X208" s="224"/>
      <c r="Y208" s="215"/>
      <c r="Z208" s="215"/>
      <c r="AA208" s="215"/>
      <c r="AB208" s="215"/>
      <c r="AC208" s="215"/>
      <c r="AD208" s="215"/>
      <c r="AE208" s="215"/>
      <c r="AF208" s="215"/>
      <c r="AG208" s="215" t="s">
        <v>172</v>
      </c>
      <c r="AH208" s="215"/>
      <c r="AI208" s="215"/>
      <c r="AJ208" s="215"/>
      <c r="AK208" s="215"/>
      <c r="AL208" s="215"/>
      <c r="AM208" s="215"/>
      <c r="AN208" s="215"/>
      <c r="AO208" s="215"/>
      <c r="AP208" s="215"/>
      <c r="AQ208" s="215"/>
      <c r="AR208" s="215"/>
      <c r="AS208" s="215"/>
      <c r="AT208" s="215"/>
      <c r="AU208" s="215"/>
      <c r="AV208" s="215"/>
      <c r="AW208" s="215"/>
      <c r="AX208" s="215"/>
      <c r="AY208" s="215"/>
      <c r="AZ208" s="215"/>
      <c r="BA208" s="215"/>
      <c r="BB208" s="215"/>
      <c r="BC208" s="215"/>
      <c r="BD208" s="215"/>
      <c r="BE208" s="215"/>
      <c r="BF208" s="215"/>
      <c r="BG208" s="215"/>
      <c r="BH208" s="215"/>
    </row>
    <row r="209" spans="1:60" outlineLevel="1" x14ac:dyDescent="0.2">
      <c r="A209" s="237">
        <v>78</v>
      </c>
      <c r="B209" s="238" t="s">
        <v>846</v>
      </c>
      <c r="C209" s="249" t="s">
        <v>847</v>
      </c>
      <c r="D209" s="239" t="s">
        <v>246</v>
      </c>
      <c r="E209" s="240">
        <v>2</v>
      </c>
      <c r="F209" s="241"/>
      <c r="G209" s="242">
        <f>ROUND(E209*F209,2)</f>
        <v>0</v>
      </c>
      <c r="H209" s="241"/>
      <c r="I209" s="242">
        <f>ROUND(E209*H209,2)</f>
        <v>0</v>
      </c>
      <c r="J209" s="241"/>
      <c r="K209" s="242">
        <f>ROUND(E209*J209,2)</f>
        <v>0</v>
      </c>
      <c r="L209" s="242">
        <v>21</v>
      </c>
      <c r="M209" s="242">
        <f>G209*(1+L209/100)</f>
        <v>0</v>
      </c>
      <c r="N209" s="242">
        <v>1.09E-3</v>
      </c>
      <c r="O209" s="242">
        <f>ROUND(E209*N209,2)</f>
        <v>0</v>
      </c>
      <c r="P209" s="242">
        <v>0</v>
      </c>
      <c r="Q209" s="242">
        <f>ROUND(E209*P209,2)</f>
        <v>0</v>
      </c>
      <c r="R209" s="242"/>
      <c r="S209" s="242" t="s">
        <v>189</v>
      </c>
      <c r="T209" s="243" t="s">
        <v>168</v>
      </c>
      <c r="U209" s="224">
        <v>0</v>
      </c>
      <c r="V209" s="224">
        <f>ROUND(E209*U209,2)</f>
        <v>0</v>
      </c>
      <c r="W209" s="224"/>
      <c r="X209" s="224" t="s">
        <v>190</v>
      </c>
      <c r="Y209" s="215"/>
      <c r="Z209" s="215"/>
      <c r="AA209" s="215"/>
      <c r="AB209" s="215"/>
      <c r="AC209" s="215"/>
      <c r="AD209" s="215"/>
      <c r="AE209" s="215"/>
      <c r="AF209" s="215"/>
      <c r="AG209" s="215" t="s">
        <v>449</v>
      </c>
      <c r="AH209" s="215"/>
      <c r="AI209" s="215"/>
      <c r="AJ209" s="215"/>
      <c r="AK209" s="215"/>
      <c r="AL209" s="215"/>
      <c r="AM209" s="215"/>
      <c r="AN209" s="215"/>
      <c r="AO209" s="215"/>
      <c r="AP209" s="215"/>
      <c r="AQ209" s="215"/>
      <c r="AR209" s="215"/>
      <c r="AS209" s="215"/>
      <c r="AT209" s="215"/>
      <c r="AU209" s="215"/>
      <c r="AV209" s="215"/>
      <c r="AW209" s="215"/>
      <c r="AX209" s="215"/>
      <c r="AY209" s="215"/>
      <c r="AZ209" s="215"/>
      <c r="BA209" s="215"/>
      <c r="BB209" s="215"/>
      <c r="BC209" s="215"/>
      <c r="BD209" s="215"/>
      <c r="BE209" s="215"/>
      <c r="BF209" s="215"/>
      <c r="BG209" s="215"/>
      <c r="BH209" s="215"/>
    </row>
    <row r="210" spans="1:60" outlineLevel="1" x14ac:dyDescent="0.2">
      <c r="A210" s="222"/>
      <c r="B210" s="223"/>
      <c r="C210" s="250" t="s">
        <v>225</v>
      </c>
      <c r="D210" s="245"/>
      <c r="E210" s="245"/>
      <c r="F210" s="245"/>
      <c r="G210" s="245"/>
      <c r="H210" s="224"/>
      <c r="I210" s="224"/>
      <c r="J210" s="224"/>
      <c r="K210" s="224"/>
      <c r="L210" s="224"/>
      <c r="M210" s="224"/>
      <c r="N210" s="224"/>
      <c r="O210" s="224"/>
      <c r="P210" s="224"/>
      <c r="Q210" s="224"/>
      <c r="R210" s="224"/>
      <c r="S210" s="224"/>
      <c r="T210" s="224"/>
      <c r="U210" s="224"/>
      <c r="V210" s="224"/>
      <c r="W210" s="224"/>
      <c r="X210" s="224"/>
      <c r="Y210" s="215"/>
      <c r="Z210" s="215"/>
      <c r="AA210" s="215"/>
      <c r="AB210" s="215"/>
      <c r="AC210" s="215"/>
      <c r="AD210" s="215"/>
      <c r="AE210" s="215"/>
      <c r="AF210" s="215"/>
      <c r="AG210" s="215" t="s">
        <v>172</v>
      </c>
      <c r="AH210" s="215"/>
      <c r="AI210" s="215"/>
      <c r="AJ210" s="215"/>
      <c r="AK210" s="215"/>
      <c r="AL210" s="215"/>
      <c r="AM210" s="215"/>
      <c r="AN210" s="215"/>
      <c r="AO210" s="215"/>
      <c r="AP210" s="215"/>
      <c r="AQ210" s="215"/>
      <c r="AR210" s="215"/>
      <c r="AS210" s="215"/>
      <c r="AT210" s="215"/>
      <c r="AU210" s="215"/>
      <c r="AV210" s="215"/>
      <c r="AW210" s="215"/>
      <c r="AX210" s="215"/>
      <c r="AY210" s="215"/>
      <c r="AZ210" s="215"/>
      <c r="BA210" s="215"/>
      <c r="BB210" s="215"/>
      <c r="BC210" s="215"/>
      <c r="BD210" s="215"/>
      <c r="BE210" s="215"/>
      <c r="BF210" s="215"/>
      <c r="BG210" s="215"/>
      <c r="BH210" s="215"/>
    </row>
    <row r="211" spans="1:60" outlineLevel="1" x14ac:dyDescent="0.2">
      <c r="A211" s="237">
        <v>79</v>
      </c>
      <c r="B211" s="238" t="s">
        <v>848</v>
      </c>
      <c r="C211" s="249" t="s">
        <v>849</v>
      </c>
      <c r="D211" s="239" t="s">
        <v>508</v>
      </c>
      <c r="E211" s="240">
        <v>8</v>
      </c>
      <c r="F211" s="241"/>
      <c r="G211" s="242">
        <f>ROUND(E211*F211,2)</f>
        <v>0</v>
      </c>
      <c r="H211" s="241"/>
      <c r="I211" s="242">
        <f>ROUND(E211*H211,2)</f>
        <v>0</v>
      </c>
      <c r="J211" s="241"/>
      <c r="K211" s="242">
        <f>ROUND(E211*J211,2)</f>
        <v>0</v>
      </c>
      <c r="L211" s="242">
        <v>21</v>
      </c>
      <c r="M211" s="242">
        <f>G211*(1+L211/100)</f>
        <v>0</v>
      </c>
      <c r="N211" s="242">
        <v>0</v>
      </c>
      <c r="O211" s="242">
        <f>ROUND(E211*N211,2)</f>
        <v>0</v>
      </c>
      <c r="P211" s="242">
        <v>1.56E-3</v>
      </c>
      <c r="Q211" s="242">
        <f>ROUND(E211*P211,2)</f>
        <v>0.01</v>
      </c>
      <c r="R211" s="242"/>
      <c r="S211" s="242" t="s">
        <v>167</v>
      </c>
      <c r="T211" s="243" t="s">
        <v>168</v>
      </c>
      <c r="U211" s="224">
        <v>0.217</v>
      </c>
      <c r="V211" s="224">
        <f>ROUND(E211*U211,2)</f>
        <v>1.74</v>
      </c>
      <c r="W211" s="224"/>
      <c r="X211" s="224" t="s">
        <v>190</v>
      </c>
      <c r="Y211" s="215"/>
      <c r="Z211" s="215"/>
      <c r="AA211" s="215"/>
      <c r="AB211" s="215"/>
      <c r="AC211" s="215"/>
      <c r="AD211" s="215"/>
      <c r="AE211" s="215"/>
      <c r="AF211" s="215"/>
      <c r="AG211" s="215" t="s">
        <v>449</v>
      </c>
      <c r="AH211" s="215"/>
      <c r="AI211" s="215"/>
      <c r="AJ211" s="215"/>
      <c r="AK211" s="215"/>
      <c r="AL211" s="215"/>
      <c r="AM211" s="215"/>
      <c r="AN211" s="215"/>
      <c r="AO211" s="215"/>
      <c r="AP211" s="215"/>
      <c r="AQ211" s="215"/>
      <c r="AR211" s="215"/>
      <c r="AS211" s="215"/>
      <c r="AT211" s="215"/>
      <c r="AU211" s="215"/>
      <c r="AV211" s="215"/>
      <c r="AW211" s="215"/>
      <c r="AX211" s="215"/>
      <c r="AY211" s="215"/>
      <c r="AZ211" s="215"/>
      <c r="BA211" s="215"/>
      <c r="BB211" s="215"/>
      <c r="BC211" s="215"/>
      <c r="BD211" s="215"/>
      <c r="BE211" s="215"/>
      <c r="BF211" s="215"/>
      <c r="BG211" s="215"/>
      <c r="BH211" s="215"/>
    </row>
    <row r="212" spans="1:60" outlineLevel="1" x14ac:dyDescent="0.2">
      <c r="A212" s="222"/>
      <c r="B212" s="223"/>
      <c r="C212" s="250" t="s">
        <v>225</v>
      </c>
      <c r="D212" s="245"/>
      <c r="E212" s="245"/>
      <c r="F212" s="245"/>
      <c r="G212" s="245"/>
      <c r="H212" s="224"/>
      <c r="I212" s="224"/>
      <c r="J212" s="224"/>
      <c r="K212" s="224"/>
      <c r="L212" s="224"/>
      <c r="M212" s="224"/>
      <c r="N212" s="224"/>
      <c r="O212" s="224"/>
      <c r="P212" s="224"/>
      <c r="Q212" s="224"/>
      <c r="R212" s="224"/>
      <c r="S212" s="224"/>
      <c r="T212" s="224"/>
      <c r="U212" s="224"/>
      <c r="V212" s="224"/>
      <c r="W212" s="224"/>
      <c r="X212" s="224"/>
      <c r="Y212" s="215"/>
      <c r="Z212" s="215"/>
      <c r="AA212" s="215"/>
      <c r="AB212" s="215"/>
      <c r="AC212" s="215"/>
      <c r="AD212" s="215"/>
      <c r="AE212" s="215"/>
      <c r="AF212" s="215"/>
      <c r="AG212" s="215" t="s">
        <v>172</v>
      </c>
      <c r="AH212" s="215"/>
      <c r="AI212" s="215"/>
      <c r="AJ212" s="215"/>
      <c r="AK212" s="215"/>
      <c r="AL212" s="215"/>
      <c r="AM212" s="215"/>
      <c r="AN212" s="215"/>
      <c r="AO212" s="215"/>
      <c r="AP212" s="215"/>
      <c r="AQ212" s="215"/>
      <c r="AR212" s="215"/>
      <c r="AS212" s="215"/>
      <c r="AT212" s="215"/>
      <c r="AU212" s="215"/>
      <c r="AV212" s="215"/>
      <c r="AW212" s="215"/>
      <c r="AX212" s="215"/>
      <c r="AY212" s="215"/>
      <c r="AZ212" s="215"/>
      <c r="BA212" s="215"/>
      <c r="BB212" s="215"/>
      <c r="BC212" s="215"/>
      <c r="BD212" s="215"/>
      <c r="BE212" s="215"/>
      <c r="BF212" s="215"/>
      <c r="BG212" s="215"/>
      <c r="BH212" s="215"/>
    </row>
    <row r="213" spans="1:60" outlineLevel="1" x14ac:dyDescent="0.2">
      <c r="A213" s="222"/>
      <c r="B213" s="223"/>
      <c r="C213" s="253" t="s">
        <v>850</v>
      </c>
      <c r="D213" s="228"/>
      <c r="E213" s="229">
        <v>8</v>
      </c>
      <c r="F213" s="224"/>
      <c r="G213" s="224"/>
      <c r="H213" s="224"/>
      <c r="I213" s="224"/>
      <c r="J213" s="224"/>
      <c r="K213" s="224"/>
      <c r="L213" s="224"/>
      <c r="M213" s="224"/>
      <c r="N213" s="224"/>
      <c r="O213" s="224"/>
      <c r="P213" s="224"/>
      <c r="Q213" s="224"/>
      <c r="R213" s="224"/>
      <c r="S213" s="224"/>
      <c r="T213" s="224"/>
      <c r="U213" s="224"/>
      <c r="V213" s="224"/>
      <c r="W213" s="224"/>
      <c r="X213" s="224"/>
      <c r="Y213" s="215"/>
      <c r="Z213" s="215"/>
      <c r="AA213" s="215"/>
      <c r="AB213" s="215"/>
      <c r="AC213" s="215"/>
      <c r="AD213" s="215"/>
      <c r="AE213" s="215"/>
      <c r="AF213" s="215"/>
      <c r="AG213" s="215" t="s">
        <v>176</v>
      </c>
      <c r="AH213" s="215">
        <v>0</v>
      </c>
      <c r="AI213" s="215"/>
      <c r="AJ213" s="215"/>
      <c r="AK213" s="215"/>
      <c r="AL213" s="215"/>
      <c r="AM213" s="215"/>
      <c r="AN213" s="215"/>
      <c r="AO213" s="215"/>
      <c r="AP213" s="215"/>
      <c r="AQ213" s="215"/>
      <c r="AR213" s="215"/>
      <c r="AS213" s="215"/>
      <c r="AT213" s="215"/>
      <c r="AU213" s="215"/>
      <c r="AV213" s="215"/>
      <c r="AW213" s="215"/>
      <c r="AX213" s="215"/>
      <c r="AY213" s="215"/>
      <c r="AZ213" s="215"/>
      <c r="BA213" s="215"/>
      <c r="BB213" s="215"/>
      <c r="BC213" s="215"/>
      <c r="BD213" s="215"/>
      <c r="BE213" s="215"/>
      <c r="BF213" s="215"/>
      <c r="BG213" s="215"/>
      <c r="BH213" s="215"/>
    </row>
    <row r="214" spans="1:60" outlineLevel="1" x14ac:dyDescent="0.2">
      <c r="A214" s="237">
        <v>80</v>
      </c>
      <c r="B214" s="238" t="s">
        <v>851</v>
      </c>
      <c r="C214" s="249" t="s">
        <v>852</v>
      </c>
      <c r="D214" s="239" t="s">
        <v>246</v>
      </c>
      <c r="E214" s="240">
        <v>1</v>
      </c>
      <c r="F214" s="241"/>
      <c r="G214" s="242">
        <f>ROUND(E214*F214,2)</f>
        <v>0</v>
      </c>
      <c r="H214" s="241"/>
      <c r="I214" s="242">
        <f>ROUND(E214*H214,2)</f>
        <v>0</v>
      </c>
      <c r="J214" s="241"/>
      <c r="K214" s="242">
        <f>ROUND(E214*J214,2)</f>
        <v>0</v>
      </c>
      <c r="L214" s="242">
        <v>21</v>
      </c>
      <c r="M214" s="242">
        <f>G214*(1+L214/100)</f>
        <v>0</v>
      </c>
      <c r="N214" s="242">
        <v>1.8000000000000001E-4</v>
      </c>
      <c r="O214" s="242">
        <f>ROUND(E214*N214,2)</f>
        <v>0</v>
      </c>
      <c r="P214" s="242">
        <v>0</v>
      </c>
      <c r="Q214" s="242">
        <f>ROUND(E214*P214,2)</f>
        <v>0</v>
      </c>
      <c r="R214" s="242"/>
      <c r="S214" s="242" t="s">
        <v>167</v>
      </c>
      <c r="T214" s="243" t="s">
        <v>168</v>
      </c>
      <c r="U214" s="224">
        <v>0.47599999999999998</v>
      </c>
      <c r="V214" s="224">
        <f>ROUND(E214*U214,2)</f>
        <v>0.48</v>
      </c>
      <c r="W214" s="224"/>
      <c r="X214" s="224" t="s">
        <v>190</v>
      </c>
      <c r="Y214" s="215"/>
      <c r="Z214" s="215"/>
      <c r="AA214" s="215"/>
      <c r="AB214" s="215"/>
      <c r="AC214" s="215"/>
      <c r="AD214" s="215"/>
      <c r="AE214" s="215"/>
      <c r="AF214" s="215"/>
      <c r="AG214" s="215" t="s">
        <v>449</v>
      </c>
      <c r="AH214" s="215"/>
      <c r="AI214" s="215"/>
      <c r="AJ214" s="215"/>
      <c r="AK214" s="215"/>
      <c r="AL214" s="215"/>
      <c r="AM214" s="215"/>
      <c r="AN214" s="215"/>
      <c r="AO214" s="215"/>
      <c r="AP214" s="215"/>
      <c r="AQ214" s="215"/>
      <c r="AR214" s="215"/>
      <c r="AS214" s="215"/>
      <c r="AT214" s="215"/>
      <c r="AU214" s="215"/>
      <c r="AV214" s="215"/>
      <c r="AW214" s="215"/>
      <c r="AX214" s="215"/>
      <c r="AY214" s="215"/>
      <c r="AZ214" s="215"/>
      <c r="BA214" s="215"/>
      <c r="BB214" s="215"/>
      <c r="BC214" s="215"/>
      <c r="BD214" s="215"/>
      <c r="BE214" s="215"/>
      <c r="BF214" s="215"/>
      <c r="BG214" s="215"/>
      <c r="BH214" s="215"/>
    </row>
    <row r="215" spans="1:60" outlineLevel="1" x14ac:dyDescent="0.2">
      <c r="A215" s="222"/>
      <c r="B215" s="223"/>
      <c r="C215" s="250" t="s">
        <v>225</v>
      </c>
      <c r="D215" s="245"/>
      <c r="E215" s="245"/>
      <c r="F215" s="245"/>
      <c r="G215" s="245"/>
      <c r="H215" s="224"/>
      <c r="I215" s="224"/>
      <c r="J215" s="224"/>
      <c r="K215" s="224"/>
      <c r="L215" s="224"/>
      <c r="M215" s="224"/>
      <c r="N215" s="224"/>
      <c r="O215" s="224"/>
      <c r="P215" s="224"/>
      <c r="Q215" s="224"/>
      <c r="R215" s="224"/>
      <c r="S215" s="224"/>
      <c r="T215" s="224"/>
      <c r="U215" s="224"/>
      <c r="V215" s="224"/>
      <c r="W215" s="224"/>
      <c r="X215" s="224"/>
      <c r="Y215" s="215"/>
      <c r="Z215" s="215"/>
      <c r="AA215" s="215"/>
      <c r="AB215" s="215"/>
      <c r="AC215" s="215"/>
      <c r="AD215" s="215"/>
      <c r="AE215" s="215"/>
      <c r="AF215" s="215"/>
      <c r="AG215" s="215" t="s">
        <v>172</v>
      </c>
      <c r="AH215" s="215"/>
      <c r="AI215" s="215"/>
      <c r="AJ215" s="215"/>
      <c r="AK215" s="215"/>
      <c r="AL215" s="215"/>
      <c r="AM215" s="215"/>
      <c r="AN215" s="215"/>
      <c r="AO215" s="215"/>
      <c r="AP215" s="215"/>
      <c r="AQ215" s="215"/>
      <c r="AR215" s="215"/>
      <c r="AS215" s="215"/>
      <c r="AT215" s="215"/>
      <c r="AU215" s="215"/>
      <c r="AV215" s="215"/>
      <c r="AW215" s="215"/>
      <c r="AX215" s="215"/>
      <c r="AY215" s="215"/>
      <c r="AZ215" s="215"/>
      <c r="BA215" s="215"/>
      <c r="BB215" s="215"/>
      <c r="BC215" s="215"/>
      <c r="BD215" s="215"/>
      <c r="BE215" s="215"/>
      <c r="BF215" s="215"/>
      <c r="BG215" s="215"/>
      <c r="BH215" s="215"/>
    </row>
    <row r="216" spans="1:60" outlineLevel="1" x14ac:dyDescent="0.2">
      <c r="A216" s="237">
        <v>81</v>
      </c>
      <c r="B216" s="238" t="s">
        <v>853</v>
      </c>
      <c r="C216" s="249" t="s">
        <v>854</v>
      </c>
      <c r="D216" s="239" t="s">
        <v>246</v>
      </c>
      <c r="E216" s="240">
        <v>7</v>
      </c>
      <c r="F216" s="241"/>
      <c r="G216" s="242">
        <f>ROUND(E216*F216,2)</f>
        <v>0</v>
      </c>
      <c r="H216" s="241"/>
      <c r="I216" s="242">
        <f>ROUND(E216*H216,2)</f>
        <v>0</v>
      </c>
      <c r="J216" s="241"/>
      <c r="K216" s="242">
        <f>ROUND(E216*J216,2)</f>
        <v>0</v>
      </c>
      <c r="L216" s="242">
        <v>21</v>
      </c>
      <c r="M216" s="242">
        <f>G216*(1+L216/100)</f>
        <v>0</v>
      </c>
      <c r="N216" s="242">
        <v>4.0000000000000003E-5</v>
      </c>
      <c r="O216" s="242">
        <f>ROUND(E216*N216,2)</f>
        <v>0</v>
      </c>
      <c r="P216" s="242">
        <v>0</v>
      </c>
      <c r="Q216" s="242">
        <f>ROUND(E216*P216,2)</f>
        <v>0</v>
      </c>
      <c r="R216" s="242"/>
      <c r="S216" s="242" t="s">
        <v>167</v>
      </c>
      <c r="T216" s="243" t="s">
        <v>168</v>
      </c>
      <c r="U216" s="224">
        <v>0.44500000000000001</v>
      </c>
      <c r="V216" s="224">
        <f>ROUND(E216*U216,2)</f>
        <v>3.12</v>
      </c>
      <c r="W216" s="224"/>
      <c r="X216" s="224" t="s">
        <v>190</v>
      </c>
      <c r="Y216" s="215"/>
      <c r="Z216" s="215"/>
      <c r="AA216" s="215"/>
      <c r="AB216" s="215"/>
      <c r="AC216" s="215"/>
      <c r="AD216" s="215"/>
      <c r="AE216" s="215"/>
      <c r="AF216" s="215"/>
      <c r="AG216" s="215" t="s">
        <v>449</v>
      </c>
      <c r="AH216" s="215"/>
      <c r="AI216" s="215"/>
      <c r="AJ216" s="215"/>
      <c r="AK216" s="215"/>
      <c r="AL216" s="215"/>
      <c r="AM216" s="215"/>
      <c r="AN216" s="215"/>
      <c r="AO216" s="215"/>
      <c r="AP216" s="215"/>
      <c r="AQ216" s="215"/>
      <c r="AR216" s="215"/>
      <c r="AS216" s="215"/>
      <c r="AT216" s="215"/>
      <c r="AU216" s="215"/>
      <c r="AV216" s="215"/>
      <c r="AW216" s="215"/>
      <c r="AX216" s="215"/>
      <c r="AY216" s="215"/>
      <c r="AZ216" s="215"/>
      <c r="BA216" s="215"/>
      <c r="BB216" s="215"/>
      <c r="BC216" s="215"/>
      <c r="BD216" s="215"/>
      <c r="BE216" s="215"/>
      <c r="BF216" s="215"/>
      <c r="BG216" s="215"/>
      <c r="BH216" s="215"/>
    </row>
    <row r="217" spans="1:60" outlineLevel="1" x14ac:dyDescent="0.2">
      <c r="A217" s="222"/>
      <c r="B217" s="223"/>
      <c r="C217" s="250" t="s">
        <v>225</v>
      </c>
      <c r="D217" s="245"/>
      <c r="E217" s="245"/>
      <c r="F217" s="245"/>
      <c r="G217" s="245"/>
      <c r="H217" s="224"/>
      <c r="I217" s="224"/>
      <c r="J217" s="224"/>
      <c r="K217" s="224"/>
      <c r="L217" s="224"/>
      <c r="M217" s="224"/>
      <c r="N217" s="224"/>
      <c r="O217" s="224"/>
      <c r="P217" s="224"/>
      <c r="Q217" s="224"/>
      <c r="R217" s="224"/>
      <c r="S217" s="224"/>
      <c r="T217" s="224"/>
      <c r="U217" s="224"/>
      <c r="V217" s="224"/>
      <c r="W217" s="224"/>
      <c r="X217" s="224"/>
      <c r="Y217" s="215"/>
      <c r="Z217" s="215"/>
      <c r="AA217" s="215"/>
      <c r="AB217" s="215"/>
      <c r="AC217" s="215"/>
      <c r="AD217" s="215"/>
      <c r="AE217" s="215"/>
      <c r="AF217" s="215"/>
      <c r="AG217" s="215" t="s">
        <v>172</v>
      </c>
      <c r="AH217" s="215"/>
      <c r="AI217" s="215"/>
      <c r="AJ217" s="215"/>
      <c r="AK217" s="215"/>
      <c r="AL217" s="215"/>
      <c r="AM217" s="215"/>
      <c r="AN217" s="215"/>
      <c r="AO217" s="215"/>
      <c r="AP217" s="215"/>
      <c r="AQ217" s="215"/>
      <c r="AR217" s="215"/>
      <c r="AS217" s="215"/>
      <c r="AT217" s="215"/>
      <c r="AU217" s="215"/>
      <c r="AV217" s="215"/>
      <c r="AW217" s="215"/>
      <c r="AX217" s="215"/>
      <c r="AY217" s="215"/>
      <c r="AZ217" s="215"/>
      <c r="BA217" s="215"/>
      <c r="BB217" s="215"/>
      <c r="BC217" s="215"/>
      <c r="BD217" s="215"/>
      <c r="BE217" s="215"/>
      <c r="BF217" s="215"/>
      <c r="BG217" s="215"/>
      <c r="BH217" s="215"/>
    </row>
    <row r="218" spans="1:60" outlineLevel="1" x14ac:dyDescent="0.2">
      <c r="A218" s="222"/>
      <c r="B218" s="223"/>
      <c r="C218" s="253" t="s">
        <v>855</v>
      </c>
      <c r="D218" s="228"/>
      <c r="E218" s="229">
        <v>7</v>
      </c>
      <c r="F218" s="224"/>
      <c r="G218" s="224"/>
      <c r="H218" s="224"/>
      <c r="I218" s="224"/>
      <c r="J218" s="224"/>
      <c r="K218" s="224"/>
      <c r="L218" s="224"/>
      <c r="M218" s="224"/>
      <c r="N218" s="224"/>
      <c r="O218" s="224"/>
      <c r="P218" s="224"/>
      <c r="Q218" s="224"/>
      <c r="R218" s="224"/>
      <c r="S218" s="224"/>
      <c r="T218" s="224"/>
      <c r="U218" s="224"/>
      <c r="V218" s="224"/>
      <c r="W218" s="224"/>
      <c r="X218" s="224"/>
      <c r="Y218" s="215"/>
      <c r="Z218" s="215"/>
      <c r="AA218" s="215"/>
      <c r="AB218" s="215"/>
      <c r="AC218" s="215"/>
      <c r="AD218" s="215"/>
      <c r="AE218" s="215"/>
      <c r="AF218" s="215"/>
      <c r="AG218" s="215" t="s">
        <v>176</v>
      </c>
      <c r="AH218" s="215">
        <v>0</v>
      </c>
      <c r="AI218" s="215"/>
      <c r="AJ218" s="215"/>
      <c r="AK218" s="215"/>
      <c r="AL218" s="215"/>
      <c r="AM218" s="215"/>
      <c r="AN218" s="215"/>
      <c r="AO218" s="215"/>
      <c r="AP218" s="215"/>
      <c r="AQ218" s="215"/>
      <c r="AR218" s="215"/>
      <c r="AS218" s="215"/>
      <c r="AT218" s="215"/>
      <c r="AU218" s="215"/>
      <c r="AV218" s="215"/>
      <c r="AW218" s="215"/>
      <c r="AX218" s="215"/>
      <c r="AY218" s="215"/>
      <c r="AZ218" s="215"/>
      <c r="BA218" s="215"/>
      <c r="BB218" s="215"/>
      <c r="BC218" s="215"/>
      <c r="BD218" s="215"/>
      <c r="BE218" s="215"/>
      <c r="BF218" s="215"/>
      <c r="BG218" s="215"/>
      <c r="BH218" s="215"/>
    </row>
    <row r="219" spans="1:60" outlineLevel="1" x14ac:dyDescent="0.2">
      <c r="A219" s="237">
        <v>82</v>
      </c>
      <c r="B219" s="238" t="s">
        <v>856</v>
      </c>
      <c r="C219" s="249" t="s">
        <v>857</v>
      </c>
      <c r="D219" s="239" t="s">
        <v>246</v>
      </c>
      <c r="E219" s="240">
        <v>1</v>
      </c>
      <c r="F219" s="241"/>
      <c r="G219" s="242">
        <f>ROUND(E219*F219,2)</f>
        <v>0</v>
      </c>
      <c r="H219" s="241"/>
      <c r="I219" s="242">
        <f>ROUND(E219*H219,2)</f>
        <v>0</v>
      </c>
      <c r="J219" s="241"/>
      <c r="K219" s="242">
        <f>ROUND(E219*J219,2)</f>
        <v>0</v>
      </c>
      <c r="L219" s="242">
        <v>21</v>
      </c>
      <c r="M219" s="242">
        <f>G219*(1+L219/100)</f>
        <v>0</v>
      </c>
      <c r="N219" s="242">
        <v>1.2999999999999999E-4</v>
      </c>
      <c r="O219" s="242">
        <f>ROUND(E219*N219,2)</f>
        <v>0</v>
      </c>
      <c r="P219" s="242">
        <v>0</v>
      </c>
      <c r="Q219" s="242">
        <f>ROUND(E219*P219,2)</f>
        <v>0</v>
      </c>
      <c r="R219" s="242"/>
      <c r="S219" s="242" t="s">
        <v>167</v>
      </c>
      <c r="T219" s="243" t="s">
        <v>168</v>
      </c>
      <c r="U219" s="224">
        <v>0.624</v>
      </c>
      <c r="V219" s="224">
        <f>ROUND(E219*U219,2)</f>
        <v>0.62</v>
      </c>
      <c r="W219" s="224"/>
      <c r="X219" s="224" t="s">
        <v>190</v>
      </c>
      <c r="Y219" s="215"/>
      <c r="Z219" s="215"/>
      <c r="AA219" s="215"/>
      <c r="AB219" s="215"/>
      <c r="AC219" s="215"/>
      <c r="AD219" s="215"/>
      <c r="AE219" s="215"/>
      <c r="AF219" s="215"/>
      <c r="AG219" s="215" t="s">
        <v>449</v>
      </c>
      <c r="AH219" s="215"/>
      <c r="AI219" s="215"/>
      <c r="AJ219" s="215"/>
      <c r="AK219" s="215"/>
      <c r="AL219" s="215"/>
      <c r="AM219" s="215"/>
      <c r="AN219" s="215"/>
      <c r="AO219" s="215"/>
      <c r="AP219" s="215"/>
      <c r="AQ219" s="215"/>
      <c r="AR219" s="215"/>
      <c r="AS219" s="215"/>
      <c r="AT219" s="215"/>
      <c r="AU219" s="215"/>
      <c r="AV219" s="215"/>
      <c r="AW219" s="215"/>
      <c r="AX219" s="215"/>
      <c r="AY219" s="215"/>
      <c r="AZ219" s="215"/>
      <c r="BA219" s="215"/>
      <c r="BB219" s="215"/>
      <c r="BC219" s="215"/>
      <c r="BD219" s="215"/>
      <c r="BE219" s="215"/>
      <c r="BF219" s="215"/>
      <c r="BG219" s="215"/>
      <c r="BH219" s="215"/>
    </row>
    <row r="220" spans="1:60" outlineLevel="1" x14ac:dyDescent="0.2">
      <c r="A220" s="222"/>
      <c r="B220" s="223"/>
      <c r="C220" s="250" t="s">
        <v>225</v>
      </c>
      <c r="D220" s="245"/>
      <c r="E220" s="245"/>
      <c r="F220" s="245"/>
      <c r="G220" s="245"/>
      <c r="H220" s="224"/>
      <c r="I220" s="224"/>
      <c r="J220" s="224"/>
      <c r="K220" s="224"/>
      <c r="L220" s="224"/>
      <c r="M220" s="224"/>
      <c r="N220" s="224"/>
      <c r="O220" s="224"/>
      <c r="P220" s="224"/>
      <c r="Q220" s="224"/>
      <c r="R220" s="224"/>
      <c r="S220" s="224"/>
      <c r="T220" s="224"/>
      <c r="U220" s="224"/>
      <c r="V220" s="224"/>
      <c r="W220" s="224"/>
      <c r="X220" s="224"/>
      <c r="Y220" s="215"/>
      <c r="Z220" s="215"/>
      <c r="AA220" s="215"/>
      <c r="AB220" s="215"/>
      <c r="AC220" s="215"/>
      <c r="AD220" s="215"/>
      <c r="AE220" s="215"/>
      <c r="AF220" s="215"/>
      <c r="AG220" s="215" t="s">
        <v>172</v>
      </c>
      <c r="AH220" s="215"/>
      <c r="AI220" s="215"/>
      <c r="AJ220" s="215"/>
      <c r="AK220" s="215"/>
      <c r="AL220" s="215"/>
      <c r="AM220" s="215"/>
      <c r="AN220" s="215"/>
      <c r="AO220" s="215"/>
      <c r="AP220" s="215"/>
      <c r="AQ220" s="215"/>
      <c r="AR220" s="215"/>
      <c r="AS220" s="215"/>
      <c r="AT220" s="215"/>
      <c r="AU220" s="215"/>
      <c r="AV220" s="215"/>
      <c r="AW220" s="215"/>
      <c r="AX220" s="215"/>
      <c r="AY220" s="215"/>
      <c r="AZ220" s="215"/>
      <c r="BA220" s="215"/>
      <c r="BB220" s="215"/>
      <c r="BC220" s="215"/>
      <c r="BD220" s="215"/>
      <c r="BE220" s="215"/>
      <c r="BF220" s="215"/>
      <c r="BG220" s="215"/>
      <c r="BH220" s="215"/>
    </row>
    <row r="221" spans="1:60" outlineLevel="1" x14ac:dyDescent="0.2">
      <c r="A221" s="237">
        <v>83</v>
      </c>
      <c r="B221" s="238" t="s">
        <v>858</v>
      </c>
      <c r="C221" s="249" t="s">
        <v>859</v>
      </c>
      <c r="D221" s="239" t="s">
        <v>246</v>
      </c>
      <c r="E221" s="240">
        <v>1</v>
      </c>
      <c r="F221" s="241"/>
      <c r="G221" s="242">
        <f>ROUND(E221*F221,2)</f>
        <v>0</v>
      </c>
      <c r="H221" s="241"/>
      <c r="I221" s="242">
        <f>ROUND(E221*H221,2)</f>
        <v>0</v>
      </c>
      <c r="J221" s="241"/>
      <c r="K221" s="242">
        <f>ROUND(E221*J221,2)</f>
        <v>0</v>
      </c>
      <c r="L221" s="242">
        <v>21</v>
      </c>
      <c r="M221" s="242">
        <f>G221*(1+L221/100)</f>
        <v>0</v>
      </c>
      <c r="N221" s="242">
        <v>5.0000000000000001E-4</v>
      </c>
      <c r="O221" s="242">
        <f>ROUND(E221*N221,2)</f>
        <v>0</v>
      </c>
      <c r="P221" s="242">
        <v>0</v>
      </c>
      <c r="Q221" s="242">
        <f>ROUND(E221*P221,2)</f>
        <v>0</v>
      </c>
      <c r="R221" s="242"/>
      <c r="S221" s="242" t="s">
        <v>167</v>
      </c>
      <c r="T221" s="243" t="s">
        <v>168</v>
      </c>
      <c r="U221" s="224">
        <v>0.37</v>
      </c>
      <c r="V221" s="224">
        <f>ROUND(E221*U221,2)</f>
        <v>0.37</v>
      </c>
      <c r="W221" s="224"/>
      <c r="X221" s="224" t="s">
        <v>190</v>
      </c>
      <c r="Y221" s="215"/>
      <c r="Z221" s="215"/>
      <c r="AA221" s="215"/>
      <c r="AB221" s="215"/>
      <c r="AC221" s="215"/>
      <c r="AD221" s="215"/>
      <c r="AE221" s="215"/>
      <c r="AF221" s="215"/>
      <c r="AG221" s="215" t="s">
        <v>449</v>
      </c>
      <c r="AH221" s="215"/>
      <c r="AI221" s="215"/>
      <c r="AJ221" s="215"/>
      <c r="AK221" s="215"/>
      <c r="AL221" s="215"/>
      <c r="AM221" s="215"/>
      <c r="AN221" s="215"/>
      <c r="AO221" s="215"/>
      <c r="AP221" s="215"/>
      <c r="AQ221" s="215"/>
      <c r="AR221" s="215"/>
      <c r="AS221" s="215"/>
      <c r="AT221" s="215"/>
      <c r="AU221" s="215"/>
      <c r="AV221" s="215"/>
      <c r="AW221" s="215"/>
      <c r="AX221" s="215"/>
      <c r="AY221" s="215"/>
      <c r="AZ221" s="215"/>
      <c r="BA221" s="215"/>
      <c r="BB221" s="215"/>
      <c r="BC221" s="215"/>
      <c r="BD221" s="215"/>
      <c r="BE221" s="215"/>
      <c r="BF221" s="215"/>
      <c r="BG221" s="215"/>
      <c r="BH221" s="215"/>
    </row>
    <row r="222" spans="1:60" outlineLevel="1" x14ac:dyDescent="0.2">
      <c r="A222" s="222"/>
      <c r="B222" s="223"/>
      <c r="C222" s="250" t="s">
        <v>225</v>
      </c>
      <c r="D222" s="245"/>
      <c r="E222" s="245"/>
      <c r="F222" s="245"/>
      <c r="G222" s="245"/>
      <c r="H222" s="224"/>
      <c r="I222" s="224"/>
      <c r="J222" s="224"/>
      <c r="K222" s="224"/>
      <c r="L222" s="224"/>
      <c r="M222" s="224"/>
      <c r="N222" s="224"/>
      <c r="O222" s="224"/>
      <c r="P222" s="224"/>
      <c r="Q222" s="224"/>
      <c r="R222" s="224"/>
      <c r="S222" s="224"/>
      <c r="T222" s="224"/>
      <c r="U222" s="224"/>
      <c r="V222" s="224"/>
      <c r="W222" s="224"/>
      <c r="X222" s="224"/>
      <c r="Y222" s="215"/>
      <c r="Z222" s="215"/>
      <c r="AA222" s="215"/>
      <c r="AB222" s="215"/>
      <c r="AC222" s="215"/>
      <c r="AD222" s="215"/>
      <c r="AE222" s="215"/>
      <c r="AF222" s="215"/>
      <c r="AG222" s="215" t="s">
        <v>172</v>
      </c>
      <c r="AH222" s="215"/>
      <c r="AI222" s="215"/>
      <c r="AJ222" s="215"/>
      <c r="AK222" s="215"/>
      <c r="AL222" s="215"/>
      <c r="AM222" s="215"/>
      <c r="AN222" s="215"/>
      <c r="AO222" s="215"/>
      <c r="AP222" s="215"/>
      <c r="AQ222" s="215"/>
      <c r="AR222" s="215"/>
      <c r="AS222" s="215"/>
      <c r="AT222" s="215"/>
      <c r="AU222" s="215"/>
      <c r="AV222" s="215"/>
      <c r="AW222" s="215"/>
      <c r="AX222" s="215"/>
      <c r="AY222" s="215"/>
      <c r="AZ222" s="215"/>
      <c r="BA222" s="215"/>
      <c r="BB222" s="215"/>
      <c r="BC222" s="215"/>
      <c r="BD222" s="215"/>
      <c r="BE222" s="215"/>
      <c r="BF222" s="215"/>
      <c r="BG222" s="215"/>
      <c r="BH222" s="215"/>
    </row>
    <row r="223" spans="1:60" outlineLevel="1" x14ac:dyDescent="0.2">
      <c r="A223" s="237">
        <v>84</v>
      </c>
      <c r="B223" s="238" t="s">
        <v>858</v>
      </c>
      <c r="C223" s="249" t="s">
        <v>859</v>
      </c>
      <c r="D223" s="239" t="s">
        <v>246</v>
      </c>
      <c r="E223" s="240">
        <v>2</v>
      </c>
      <c r="F223" s="241"/>
      <c r="G223" s="242">
        <f>ROUND(E223*F223,2)</f>
        <v>0</v>
      </c>
      <c r="H223" s="241"/>
      <c r="I223" s="242">
        <f>ROUND(E223*H223,2)</f>
        <v>0</v>
      </c>
      <c r="J223" s="241"/>
      <c r="K223" s="242">
        <f>ROUND(E223*J223,2)</f>
        <v>0</v>
      </c>
      <c r="L223" s="242">
        <v>21</v>
      </c>
      <c r="M223" s="242">
        <f>G223*(1+L223/100)</f>
        <v>0</v>
      </c>
      <c r="N223" s="242">
        <v>5.0000000000000001E-4</v>
      </c>
      <c r="O223" s="242">
        <f>ROUND(E223*N223,2)</f>
        <v>0</v>
      </c>
      <c r="P223" s="242">
        <v>0</v>
      </c>
      <c r="Q223" s="242">
        <f>ROUND(E223*P223,2)</f>
        <v>0</v>
      </c>
      <c r="R223" s="242"/>
      <c r="S223" s="242" t="s">
        <v>167</v>
      </c>
      <c r="T223" s="243" t="s">
        <v>168</v>
      </c>
      <c r="U223" s="224">
        <v>0.37</v>
      </c>
      <c r="V223" s="224">
        <f>ROUND(E223*U223,2)</f>
        <v>0.74</v>
      </c>
      <c r="W223" s="224"/>
      <c r="X223" s="224" t="s">
        <v>190</v>
      </c>
      <c r="Y223" s="215"/>
      <c r="Z223" s="215"/>
      <c r="AA223" s="215"/>
      <c r="AB223" s="215"/>
      <c r="AC223" s="215"/>
      <c r="AD223" s="215"/>
      <c r="AE223" s="215"/>
      <c r="AF223" s="215"/>
      <c r="AG223" s="215" t="s">
        <v>449</v>
      </c>
      <c r="AH223" s="215"/>
      <c r="AI223" s="215"/>
      <c r="AJ223" s="215"/>
      <c r="AK223" s="215"/>
      <c r="AL223" s="215"/>
      <c r="AM223" s="215"/>
      <c r="AN223" s="215"/>
      <c r="AO223" s="215"/>
      <c r="AP223" s="215"/>
      <c r="AQ223" s="215"/>
      <c r="AR223" s="215"/>
      <c r="AS223" s="215"/>
      <c r="AT223" s="215"/>
      <c r="AU223" s="215"/>
      <c r="AV223" s="215"/>
      <c r="AW223" s="215"/>
      <c r="AX223" s="215"/>
      <c r="AY223" s="215"/>
      <c r="AZ223" s="215"/>
      <c r="BA223" s="215"/>
      <c r="BB223" s="215"/>
      <c r="BC223" s="215"/>
      <c r="BD223" s="215"/>
      <c r="BE223" s="215"/>
      <c r="BF223" s="215"/>
      <c r="BG223" s="215"/>
      <c r="BH223" s="215"/>
    </row>
    <row r="224" spans="1:60" outlineLevel="1" x14ac:dyDescent="0.2">
      <c r="A224" s="222"/>
      <c r="B224" s="223"/>
      <c r="C224" s="250" t="s">
        <v>860</v>
      </c>
      <c r="D224" s="245"/>
      <c r="E224" s="245"/>
      <c r="F224" s="245"/>
      <c r="G224" s="245"/>
      <c r="H224" s="224"/>
      <c r="I224" s="224"/>
      <c r="J224" s="224"/>
      <c r="K224" s="224"/>
      <c r="L224" s="224"/>
      <c r="M224" s="224"/>
      <c r="N224" s="224"/>
      <c r="O224" s="224"/>
      <c r="P224" s="224"/>
      <c r="Q224" s="224"/>
      <c r="R224" s="224"/>
      <c r="S224" s="224"/>
      <c r="T224" s="224"/>
      <c r="U224" s="224"/>
      <c r="V224" s="224"/>
      <c r="W224" s="224"/>
      <c r="X224" s="224"/>
      <c r="Y224" s="215"/>
      <c r="Z224" s="215"/>
      <c r="AA224" s="215"/>
      <c r="AB224" s="215"/>
      <c r="AC224" s="215"/>
      <c r="AD224" s="215"/>
      <c r="AE224" s="215"/>
      <c r="AF224" s="215"/>
      <c r="AG224" s="215" t="s">
        <v>172</v>
      </c>
      <c r="AH224" s="215"/>
      <c r="AI224" s="215"/>
      <c r="AJ224" s="215"/>
      <c r="AK224" s="215"/>
      <c r="AL224" s="215"/>
      <c r="AM224" s="215"/>
      <c r="AN224" s="215"/>
      <c r="AO224" s="215"/>
      <c r="AP224" s="215"/>
      <c r="AQ224" s="215"/>
      <c r="AR224" s="215"/>
      <c r="AS224" s="215"/>
      <c r="AT224" s="215"/>
      <c r="AU224" s="215"/>
      <c r="AV224" s="215"/>
      <c r="AW224" s="215"/>
      <c r="AX224" s="215"/>
      <c r="AY224" s="215"/>
      <c r="AZ224" s="215"/>
      <c r="BA224" s="215"/>
      <c r="BB224" s="215"/>
      <c r="BC224" s="215"/>
      <c r="BD224" s="215"/>
      <c r="BE224" s="215"/>
      <c r="BF224" s="215"/>
      <c r="BG224" s="215"/>
      <c r="BH224" s="215"/>
    </row>
    <row r="225" spans="1:60" outlineLevel="1" x14ac:dyDescent="0.2">
      <c r="A225" s="237">
        <v>85</v>
      </c>
      <c r="B225" s="238" t="s">
        <v>861</v>
      </c>
      <c r="C225" s="249" t="s">
        <v>862</v>
      </c>
      <c r="D225" s="239" t="s">
        <v>246</v>
      </c>
      <c r="E225" s="240">
        <v>4</v>
      </c>
      <c r="F225" s="241"/>
      <c r="G225" s="242">
        <f>ROUND(E225*F225,2)</f>
        <v>0</v>
      </c>
      <c r="H225" s="241"/>
      <c r="I225" s="242">
        <f>ROUND(E225*H225,2)</f>
        <v>0</v>
      </c>
      <c r="J225" s="241"/>
      <c r="K225" s="242">
        <f>ROUND(E225*J225,2)</f>
        <v>0</v>
      </c>
      <c r="L225" s="242">
        <v>21</v>
      </c>
      <c r="M225" s="242">
        <f>G225*(1+L225/100)</f>
        <v>0</v>
      </c>
      <c r="N225" s="242">
        <v>6.9999999999999999E-4</v>
      </c>
      <c r="O225" s="242">
        <f>ROUND(E225*N225,2)</f>
        <v>0</v>
      </c>
      <c r="P225" s="242">
        <v>0</v>
      </c>
      <c r="Q225" s="242">
        <f>ROUND(E225*P225,2)</f>
        <v>0</v>
      </c>
      <c r="R225" s="242"/>
      <c r="S225" s="242" t="s">
        <v>167</v>
      </c>
      <c r="T225" s="243" t="s">
        <v>168</v>
      </c>
      <c r="U225" s="224">
        <v>0.37</v>
      </c>
      <c r="V225" s="224">
        <f>ROUND(E225*U225,2)</f>
        <v>1.48</v>
      </c>
      <c r="W225" s="224"/>
      <c r="X225" s="224" t="s">
        <v>190</v>
      </c>
      <c r="Y225" s="215"/>
      <c r="Z225" s="215"/>
      <c r="AA225" s="215"/>
      <c r="AB225" s="215"/>
      <c r="AC225" s="215"/>
      <c r="AD225" s="215"/>
      <c r="AE225" s="215"/>
      <c r="AF225" s="215"/>
      <c r="AG225" s="215" t="s">
        <v>449</v>
      </c>
      <c r="AH225" s="215"/>
      <c r="AI225" s="215"/>
      <c r="AJ225" s="215"/>
      <c r="AK225" s="215"/>
      <c r="AL225" s="215"/>
      <c r="AM225" s="215"/>
      <c r="AN225" s="215"/>
      <c r="AO225" s="215"/>
      <c r="AP225" s="215"/>
      <c r="AQ225" s="215"/>
      <c r="AR225" s="215"/>
      <c r="AS225" s="215"/>
      <c r="AT225" s="215"/>
      <c r="AU225" s="215"/>
      <c r="AV225" s="215"/>
      <c r="AW225" s="215"/>
      <c r="AX225" s="215"/>
      <c r="AY225" s="215"/>
      <c r="AZ225" s="215"/>
      <c r="BA225" s="215"/>
      <c r="BB225" s="215"/>
      <c r="BC225" s="215"/>
      <c r="BD225" s="215"/>
      <c r="BE225" s="215"/>
      <c r="BF225" s="215"/>
      <c r="BG225" s="215"/>
      <c r="BH225" s="215"/>
    </row>
    <row r="226" spans="1:60" outlineLevel="1" x14ac:dyDescent="0.2">
      <c r="A226" s="222"/>
      <c r="B226" s="223"/>
      <c r="C226" s="250" t="s">
        <v>225</v>
      </c>
      <c r="D226" s="245"/>
      <c r="E226" s="245"/>
      <c r="F226" s="245"/>
      <c r="G226" s="245"/>
      <c r="H226" s="224"/>
      <c r="I226" s="224"/>
      <c r="J226" s="224"/>
      <c r="K226" s="224"/>
      <c r="L226" s="224"/>
      <c r="M226" s="224"/>
      <c r="N226" s="224"/>
      <c r="O226" s="224"/>
      <c r="P226" s="224"/>
      <c r="Q226" s="224"/>
      <c r="R226" s="224"/>
      <c r="S226" s="224"/>
      <c r="T226" s="224"/>
      <c r="U226" s="224"/>
      <c r="V226" s="224"/>
      <c r="W226" s="224"/>
      <c r="X226" s="224"/>
      <c r="Y226" s="215"/>
      <c r="Z226" s="215"/>
      <c r="AA226" s="215"/>
      <c r="AB226" s="215"/>
      <c r="AC226" s="215"/>
      <c r="AD226" s="215"/>
      <c r="AE226" s="215"/>
      <c r="AF226" s="215"/>
      <c r="AG226" s="215" t="s">
        <v>172</v>
      </c>
      <c r="AH226" s="215"/>
      <c r="AI226" s="215"/>
      <c r="AJ226" s="215"/>
      <c r="AK226" s="215"/>
      <c r="AL226" s="215"/>
      <c r="AM226" s="215"/>
      <c r="AN226" s="215"/>
      <c r="AO226" s="215"/>
      <c r="AP226" s="215"/>
      <c r="AQ226" s="215"/>
      <c r="AR226" s="215"/>
      <c r="AS226" s="215"/>
      <c r="AT226" s="215"/>
      <c r="AU226" s="215"/>
      <c r="AV226" s="215"/>
      <c r="AW226" s="215"/>
      <c r="AX226" s="215"/>
      <c r="AY226" s="215"/>
      <c r="AZ226" s="215"/>
      <c r="BA226" s="215"/>
      <c r="BB226" s="215"/>
      <c r="BC226" s="215"/>
      <c r="BD226" s="215"/>
      <c r="BE226" s="215"/>
      <c r="BF226" s="215"/>
      <c r="BG226" s="215"/>
      <c r="BH226" s="215"/>
    </row>
    <row r="227" spans="1:60" outlineLevel="1" x14ac:dyDescent="0.2">
      <c r="A227" s="237">
        <v>86</v>
      </c>
      <c r="B227" s="238" t="s">
        <v>863</v>
      </c>
      <c r="C227" s="249" t="s">
        <v>864</v>
      </c>
      <c r="D227" s="239" t="s">
        <v>246</v>
      </c>
      <c r="E227" s="240">
        <v>9</v>
      </c>
      <c r="F227" s="241"/>
      <c r="G227" s="242">
        <f>ROUND(E227*F227,2)</f>
        <v>0</v>
      </c>
      <c r="H227" s="241"/>
      <c r="I227" s="242">
        <f>ROUND(E227*H227,2)</f>
        <v>0</v>
      </c>
      <c r="J227" s="241"/>
      <c r="K227" s="242">
        <f>ROUND(E227*J227,2)</f>
        <v>0</v>
      </c>
      <c r="L227" s="242">
        <v>21</v>
      </c>
      <c r="M227" s="242">
        <f>G227*(1+L227/100)</f>
        <v>0</v>
      </c>
      <c r="N227" s="242">
        <v>1.4500000000000001E-2</v>
      </c>
      <c r="O227" s="242">
        <f>ROUND(E227*N227,2)</f>
        <v>0.13</v>
      </c>
      <c r="P227" s="242">
        <v>0</v>
      </c>
      <c r="Q227" s="242">
        <f>ROUND(E227*P227,2)</f>
        <v>0</v>
      </c>
      <c r="R227" s="242" t="s">
        <v>304</v>
      </c>
      <c r="S227" s="242" t="s">
        <v>167</v>
      </c>
      <c r="T227" s="243" t="s">
        <v>168</v>
      </c>
      <c r="U227" s="224">
        <v>0</v>
      </c>
      <c r="V227" s="224">
        <f>ROUND(E227*U227,2)</f>
        <v>0</v>
      </c>
      <c r="W227" s="224"/>
      <c r="X227" s="224" t="s">
        <v>306</v>
      </c>
      <c r="Y227" s="215"/>
      <c r="Z227" s="215"/>
      <c r="AA227" s="215"/>
      <c r="AB227" s="215"/>
      <c r="AC227" s="215"/>
      <c r="AD227" s="215"/>
      <c r="AE227" s="215"/>
      <c r="AF227" s="215"/>
      <c r="AG227" s="215" t="s">
        <v>681</v>
      </c>
      <c r="AH227" s="215"/>
      <c r="AI227" s="215"/>
      <c r="AJ227" s="215"/>
      <c r="AK227" s="215"/>
      <c r="AL227" s="215"/>
      <c r="AM227" s="215"/>
      <c r="AN227" s="215"/>
      <c r="AO227" s="215"/>
      <c r="AP227" s="215"/>
      <c r="AQ227" s="215"/>
      <c r="AR227" s="215"/>
      <c r="AS227" s="215"/>
      <c r="AT227" s="215"/>
      <c r="AU227" s="215"/>
      <c r="AV227" s="215"/>
      <c r="AW227" s="215"/>
      <c r="AX227" s="215"/>
      <c r="AY227" s="215"/>
      <c r="AZ227" s="215"/>
      <c r="BA227" s="215"/>
      <c r="BB227" s="215"/>
      <c r="BC227" s="215"/>
      <c r="BD227" s="215"/>
      <c r="BE227" s="215"/>
      <c r="BF227" s="215"/>
      <c r="BG227" s="215"/>
      <c r="BH227" s="215"/>
    </row>
    <row r="228" spans="1:60" outlineLevel="1" x14ac:dyDescent="0.2">
      <c r="A228" s="222"/>
      <c r="B228" s="223"/>
      <c r="C228" s="250" t="s">
        <v>225</v>
      </c>
      <c r="D228" s="245"/>
      <c r="E228" s="245"/>
      <c r="F228" s="245"/>
      <c r="G228" s="245"/>
      <c r="H228" s="224"/>
      <c r="I228" s="224"/>
      <c r="J228" s="224"/>
      <c r="K228" s="224"/>
      <c r="L228" s="224"/>
      <c r="M228" s="224"/>
      <c r="N228" s="224"/>
      <c r="O228" s="224"/>
      <c r="P228" s="224"/>
      <c r="Q228" s="224"/>
      <c r="R228" s="224"/>
      <c r="S228" s="224"/>
      <c r="T228" s="224"/>
      <c r="U228" s="224"/>
      <c r="V228" s="224"/>
      <c r="W228" s="224"/>
      <c r="X228" s="224"/>
      <c r="Y228" s="215"/>
      <c r="Z228" s="215"/>
      <c r="AA228" s="215"/>
      <c r="AB228" s="215"/>
      <c r="AC228" s="215"/>
      <c r="AD228" s="215"/>
      <c r="AE228" s="215"/>
      <c r="AF228" s="215"/>
      <c r="AG228" s="215" t="s">
        <v>172</v>
      </c>
      <c r="AH228" s="215"/>
      <c r="AI228" s="215"/>
      <c r="AJ228" s="215"/>
      <c r="AK228" s="215"/>
      <c r="AL228" s="215"/>
      <c r="AM228" s="215"/>
      <c r="AN228" s="215"/>
      <c r="AO228" s="215"/>
      <c r="AP228" s="215"/>
      <c r="AQ228" s="215"/>
      <c r="AR228" s="215"/>
      <c r="AS228" s="215"/>
      <c r="AT228" s="215"/>
      <c r="AU228" s="215"/>
      <c r="AV228" s="215"/>
      <c r="AW228" s="215"/>
      <c r="AX228" s="215"/>
      <c r="AY228" s="215"/>
      <c r="AZ228" s="215"/>
      <c r="BA228" s="215"/>
      <c r="BB228" s="215"/>
      <c r="BC228" s="215"/>
      <c r="BD228" s="215"/>
      <c r="BE228" s="215"/>
      <c r="BF228" s="215"/>
      <c r="BG228" s="215"/>
      <c r="BH228" s="215"/>
    </row>
    <row r="229" spans="1:60" outlineLevel="1" x14ac:dyDescent="0.2">
      <c r="A229" s="237">
        <v>87</v>
      </c>
      <c r="B229" s="238" t="s">
        <v>865</v>
      </c>
      <c r="C229" s="249" t="s">
        <v>866</v>
      </c>
      <c r="D229" s="239" t="s">
        <v>246</v>
      </c>
      <c r="E229" s="240">
        <v>1</v>
      </c>
      <c r="F229" s="241"/>
      <c r="G229" s="242">
        <f>ROUND(E229*F229,2)</f>
        <v>0</v>
      </c>
      <c r="H229" s="241"/>
      <c r="I229" s="242">
        <f>ROUND(E229*H229,2)</f>
        <v>0</v>
      </c>
      <c r="J229" s="241"/>
      <c r="K229" s="242">
        <f>ROUND(E229*J229,2)</f>
        <v>0</v>
      </c>
      <c r="L229" s="242">
        <v>21</v>
      </c>
      <c r="M229" s="242">
        <f>G229*(1+L229/100)</f>
        <v>0</v>
      </c>
      <c r="N229" s="242">
        <v>5.0000000000000001E-4</v>
      </c>
      <c r="O229" s="242">
        <f>ROUND(E229*N229,2)</f>
        <v>0</v>
      </c>
      <c r="P229" s="242">
        <v>0</v>
      </c>
      <c r="Q229" s="242">
        <f>ROUND(E229*P229,2)</f>
        <v>0</v>
      </c>
      <c r="R229" s="242" t="s">
        <v>304</v>
      </c>
      <c r="S229" s="242" t="s">
        <v>167</v>
      </c>
      <c r="T229" s="243" t="s">
        <v>168</v>
      </c>
      <c r="U229" s="224">
        <v>0</v>
      </c>
      <c r="V229" s="224">
        <f>ROUND(E229*U229,2)</f>
        <v>0</v>
      </c>
      <c r="W229" s="224"/>
      <c r="X229" s="224" t="s">
        <v>306</v>
      </c>
      <c r="Y229" s="215"/>
      <c r="Z229" s="215"/>
      <c r="AA229" s="215"/>
      <c r="AB229" s="215"/>
      <c r="AC229" s="215"/>
      <c r="AD229" s="215"/>
      <c r="AE229" s="215"/>
      <c r="AF229" s="215"/>
      <c r="AG229" s="215" t="s">
        <v>307</v>
      </c>
      <c r="AH229" s="215"/>
      <c r="AI229" s="215"/>
      <c r="AJ229" s="215"/>
      <c r="AK229" s="215"/>
      <c r="AL229" s="215"/>
      <c r="AM229" s="215"/>
      <c r="AN229" s="215"/>
      <c r="AO229" s="215"/>
      <c r="AP229" s="215"/>
      <c r="AQ229" s="215"/>
      <c r="AR229" s="215"/>
      <c r="AS229" s="215"/>
      <c r="AT229" s="215"/>
      <c r="AU229" s="215"/>
      <c r="AV229" s="215"/>
      <c r="AW229" s="215"/>
      <c r="AX229" s="215"/>
      <c r="AY229" s="215"/>
      <c r="AZ229" s="215"/>
      <c r="BA229" s="215"/>
      <c r="BB229" s="215"/>
      <c r="BC229" s="215"/>
      <c r="BD229" s="215"/>
      <c r="BE229" s="215"/>
      <c r="BF229" s="215"/>
      <c r="BG229" s="215"/>
      <c r="BH229" s="215"/>
    </row>
    <row r="230" spans="1:60" outlineLevel="1" x14ac:dyDescent="0.2">
      <c r="A230" s="222"/>
      <c r="B230" s="223"/>
      <c r="C230" s="250" t="s">
        <v>225</v>
      </c>
      <c r="D230" s="245"/>
      <c r="E230" s="245"/>
      <c r="F230" s="245"/>
      <c r="G230" s="245"/>
      <c r="H230" s="224"/>
      <c r="I230" s="224"/>
      <c r="J230" s="224"/>
      <c r="K230" s="224"/>
      <c r="L230" s="224"/>
      <c r="M230" s="224"/>
      <c r="N230" s="224"/>
      <c r="O230" s="224"/>
      <c r="P230" s="224"/>
      <c r="Q230" s="224"/>
      <c r="R230" s="224"/>
      <c r="S230" s="224"/>
      <c r="T230" s="224"/>
      <c r="U230" s="224"/>
      <c r="V230" s="224"/>
      <c r="W230" s="224"/>
      <c r="X230" s="224"/>
      <c r="Y230" s="215"/>
      <c r="Z230" s="215"/>
      <c r="AA230" s="215"/>
      <c r="AB230" s="215"/>
      <c r="AC230" s="215"/>
      <c r="AD230" s="215"/>
      <c r="AE230" s="215"/>
      <c r="AF230" s="215"/>
      <c r="AG230" s="215" t="s">
        <v>172</v>
      </c>
      <c r="AH230" s="215"/>
      <c r="AI230" s="215"/>
      <c r="AJ230" s="215"/>
      <c r="AK230" s="215"/>
      <c r="AL230" s="215"/>
      <c r="AM230" s="215"/>
      <c r="AN230" s="215"/>
      <c r="AO230" s="215"/>
      <c r="AP230" s="215"/>
      <c r="AQ230" s="215"/>
      <c r="AR230" s="215"/>
      <c r="AS230" s="215"/>
      <c r="AT230" s="215"/>
      <c r="AU230" s="215"/>
      <c r="AV230" s="215"/>
      <c r="AW230" s="215"/>
      <c r="AX230" s="215"/>
      <c r="AY230" s="215"/>
      <c r="AZ230" s="215"/>
      <c r="BA230" s="215"/>
      <c r="BB230" s="215"/>
      <c r="BC230" s="215"/>
      <c r="BD230" s="215"/>
      <c r="BE230" s="215"/>
      <c r="BF230" s="215"/>
      <c r="BG230" s="215"/>
      <c r="BH230" s="215"/>
    </row>
    <row r="231" spans="1:60" outlineLevel="1" x14ac:dyDescent="0.2">
      <c r="A231" s="237">
        <v>88</v>
      </c>
      <c r="B231" s="238" t="s">
        <v>867</v>
      </c>
      <c r="C231" s="249" t="s">
        <v>868</v>
      </c>
      <c r="D231" s="239" t="s">
        <v>246</v>
      </c>
      <c r="E231" s="240">
        <v>1</v>
      </c>
      <c r="F231" s="241"/>
      <c r="G231" s="242">
        <f>ROUND(E231*F231,2)</f>
        <v>0</v>
      </c>
      <c r="H231" s="241"/>
      <c r="I231" s="242">
        <f>ROUND(E231*H231,2)</f>
        <v>0</v>
      </c>
      <c r="J231" s="241"/>
      <c r="K231" s="242">
        <f>ROUND(E231*J231,2)</f>
        <v>0</v>
      </c>
      <c r="L231" s="242">
        <v>21</v>
      </c>
      <c r="M231" s="242">
        <f>G231*(1+L231/100)</f>
        <v>0</v>
      </c>
      <c r="N231" s="242">
        <v>1.5E-3</v>
      </c>
      <c r="O231" s="242">
        <f>ROUND(E231*N231,2)</f>
        <v>0</v>
      </c>
      <c r="P231" s="242">
        <v>0</v>
      </c>
      <c r="Q231" s="242">
        <f>ROUND(E231*P231,2)</f>
        <v>0</v>
      </c>
      <c r="R231" s="242" t="s">
        <v>304</v>
      </c>
      <c r="S231" s="242" t="s">
        <v>818</v>
      </c>
      <c r="T231" s="243" t="s">
        <v>168</v>
      </c>
      <c r="U231" s="224">
        <v>0</v>
      </c>
      <c r="V231" s="224">
        <f>ROUND(E231*U231,2)</f>
        <v>0</v>
      </c>
      <c r="W231" s="224"/>
      <c r="X231" s="224" t="s">
        <v>306</v>
      </c>
      <c r="Y231" s="215"/>
      <c r="Z231" s="215"/>
      <c r="AA231" s="215"/>
      <c r="AB231" s="215"/>
      <c r="AC231" s="215"/>
      <c r="AD231" s="215"/>
      <c r="AE231" s="215"/>
      <c r="AF231" s="215"/>
      <c r="AG231" s="215" t="s">
        <v>307</v>
      </c>
      <c r="AH231" s="215"/>
      <c r="AI231" s="215"/>
      <c r="AJ231" s="215"/>
      <c r="AK231" s="215"/>
      <c r="AL231" s="215"/>
      <c r="AM231" s="215"/>
      <c r="AN231" s="215"/>
      <c r="AO231" s="215"/>
      <c r="AP231" s="215"/>
      <c r="AQ231" s="215"/>
      <c r="AR231" s="215"/>
      <c r="AS231" s="215"/>
      <c r="AT231" s="215"/>
      <c r="AU231" s="215"/>
      <c r="AV231" s="215"/>
      <c r="AW231" s="215"/>
      <c r="AX231" s="215"/>
      <c r="AY231" s="215"/>
      <c r="AZ231" s="215"/>
      <c r="BA231" s="215"/>
      <c r="BB231" s="215"/>
      <c r="BC231" s="215"/>
      <c r="BD231" s="215"/>
      <c r="BE231" s="215"/>
      <c r="BF231" s="215"/>
      <c r="BG231" s="215"/>
      <c r="BH231" s="215"/>
    </row>
    <row r="232" spans="1:60" outlineLevel="1" x14ac:dyDescent="0.2">
      <c r="A232" s="222"/>
      <c r="B232" s="223"/>
      <c r="C232" s="250" t="s">
        <v>225</v>
      </c>
      <c r="D232" s="245"/>
      <c r="E232" s="245"/>
      <c r="F232" s="245"/>
      <c r="G232" s="245"/>
      <c r="H232" s="224"/>
      <c r="I232" s="224"/>
      <c r="J232" s="224"/>
      <c r="K232" s="224"/>
      <c r="L232" s="224"/>
      <c r="M232" s="224"/>
      <c r="N232" s="224"/>
      <c r="O232" s="224"/>
      <c r="P232" s="224"/>
      <c r="Q232" s="224"/>
      <c r="R232" s="224"/>
      <c r="S232" s="224"/>
      <c r="T232" s="224"/>
      <c r="U232" s="224"/>
      <c r="V232" s="224"/>
      <c r="W232" s="224"/>
      <c r="X232" s="224"/>
      <c r="Y232" s="215"/>
      <c r="Z232" s="215"/>
      <c r="AA232" s="215"/>
      <c r="AB232" s="215"/>
      <c r="AC232" s="215"/>
      <c r="AD232" s="215"/>
      <c r="AE232" s="215"/>
      <c r="AF232" s="215"/>
      <c r="AG232" s="215" t="s">
        <v>172</v>
      </c>
      <c r="AH232" s="215"/>
      <c r="AI232" s="215"/>
      <c r="AJ232" s="215"/>
      <c r="AK232" s="215"/>
      <c r="AL232" s="215"/>
      <c r="AM232" s="215"/>
      <c r="AN232" s="215"/>
      <c r="AO232" s="215"/>
      <c r="AP232" s="215"/>
      <c r="AQ232" s="215"/>
      <c r="AR232" s="215"/>
      <c r="AS232" s="215"/>
      <c r="AT232" s="215"/>
      <c r="AU232" s="215"/>
      <c r="AV232" s="215"/>
      <c r="AW232" s="215"/>
      <c r="AX232" s="215"/>
      <c r="AY232" s="215"/>
      <c r="AZ232" s="215"/>
      <c r="BA232" s="215"/>
      <c r="BB232" s="215"/>
      <c r="BC232" s="215"/>
      <c r="BD232" s="215"/>
      <c r="BE232" s="215"/>
      <c r="BF232" s="215"/>
      <c r="BG232" s="215"/>
      <c r="BH232" s="215"/>
    </row>
    <row r="233" spans="1:60" outlineLevel="1" x14ac:dyDescent="0.2">
      <c r="A233" s="237">
        <v>89</v>
      </c>
      <c r="B233" s="238" t="s">
        <v>869</v>
      </c>
      <c r="C233" s="249" t="s">
        <v>870</v>
      </c>
      <c r="D233" s="239" t="s">
        <v>246</v>
      </c>
      <c r="E233" s="240">
        <v>1</v>
      </c>
      <c r="F233" s="241"/>
      <c r="G233" s="242">
        <f>ROUND(E233*F233,2)</f>
        <v>0</v>
      </c>
      <c r="H233" s="241"/>
      <c r="I233" s="242">
        <f>ROUND(E233*H233,2)</f>
        <v>0</v>
      </c>
      <c r="J233" s="241"/>
      <c r="K233" s="242">
        <f>ROUND(E233*J233,2)</f>
        <v>0</v>
      </c>
      <c r="L233" s="242">
        <v>21</v>
      </c>
      <c r="M233" s="242">
        <f>G233*(1+L233/100)</f>
        <v>0</v>
      </c>
      <c r="N233" s="242">
        <v>0</v>
      </c>
      <c r="O233" s="242">
        <f>ROUND(E233*N233,2)</f>
        <v>0</v>
      </c>
      <c r="P233" s="242">
        <v>0</v>
      </c>
      <c r="Q233" s="242">
        <f>ROUND(E233*P233,2)</f>
        <v>0</v>
      </c>
      <c r="R233" s="242" t="s">
        <v>304</v>
      </c>
      <c r="S233" s="242" t="s">
        <v>167</v>
      </c>
      <c r="T233" s="243" t="s">
        <v>168</v>
      </c>
      <c r="U233" s="224">
        <v>0</v>
      </c>
      <c r="V233" s="224">
        <f>ROUND(E233*U233,2)</f>
        <v>0</v>
      </c>
      <c r="W233" s="224"/>
      <c r="X233" s="224" t="s">
        <v>306</v>
      </c>
      <c r="Y233" s="215"/>
      <c r="Z233" s="215"/>
      <c r="AA233" s="215"/>
      <c r="AB233" s="215"/>
      <c r="AC233" s="215"/>
      <c r="AD233" s="215"/>
      <c r="AE233" s="215"/>
      <c r="AF233" s="215"/>
      <c r="AG233" s="215" t="s">
        <v>307</v>
      </c>
      <c r="AH233" s="215"/>
      <c r="AI233" s="215"/>
      <c r="AJ233" s="215"/>
      <c r="AK233" s="215"/>
      <c r="AL233" s="215"/>
      <c r="AM233" s="215"/>
      <c r="AN233" s="215"/>
      <c r="AO233" s="215"/>
      <c r="AP233" s="215"/>
      <c r="AQ233" s="215"/>
      <c r="AR233" s="215"/>
      <c r="AS233" s="215"/>
      <c r="AT233" s="215"/>
      <c r="AU233" s="215"/>
      <c r="AV233" s="215"/>
      <c r="AW233" s="215"/>
      <c r="AX233" s="215"/>
      <c r="AY233" s="215"/>
      <c r="AZ233" s="215"/>
      <c r="BA233" s="215"/>
      <c r="BB233" s="215"/>
      <c r="BC233" s="215"/>
      <c r="BD233" s="215"/>
      <c r="BE233" s="215"/>
      <c r="BF233" s="215"/>
      <c r="BG233" s="215"/>
      <c r="BH233" s="215"/>
    </row>
    <row r="234" spans="1:60" outlineLevel="1" x14ac:dyDescent="0.2">
      <c r="A234" s="222"/>
      <c r="B234" s="223"/>
      <c r="C234" s="250" t="s">
        <v>225</v>
      </c>
      <c r="D234" s="245"/>
      <c r="E234" s="245"/>
      <c r="F234" s="245"/>
      <c r="G234" s="245"/>
      <c r="H234" s="224"/>
      <c r="I234" s="224"/>
      <c r="J234" s="224"/>
      <c r="K234" s="224"/>
      <c r="L234" s="224"/>
      <c r="M234" s="224"/>
      <c r="N234" s="224"/>
      <c r="O234" s="224"/>
      <c r="P234" s="224"/>
      <c r="Q234" s="224"/>
      <c r="R234" s="224"/>
      <c r="S234" s="224"/>
      <c r="T234" s="224"/>
      <c r="U234" s="224"/>
      <c r="V234" s="224"/>
      <c r="W234" s="224"/>
      <c r="X234" s="224"/>
      <c r="Y234" s="215"/>
      <c r="Z234" s="215"/>
      <c r="AA234" s="215"/>
      <c r="AB234" s="215"/>
      <c r="AC234" s="215"/>
      <c r="AD234" s="215"/>
      <c r="AE234" s="215"/>
      <c r="AF234" s="215"/>
      <c r="AG234" s="215" t="s">
        <v>172</v>
      </c>
      <c r="AH234" s="215"/>
      <c r="AI234" s="215"/>
      <c r="AJ234" s="215"/>
      <c r="AK234" s="215"/>
      <c r="AL234" s="215"/>
      <c r="AM234" s="215"/>
      <c r="AN234" s="215"/>
      <c r="AO234" s="215"/>
      <c r="AP234" s="215"/>
      <c r="AQ234" s="215"/>
      <c r="AR234" s="215"/>
      <c r="AS234" s="215"/>
      <c r="AT234" s="215"/>
      <c r="AU234" s="215"/>
      <c r="AV234" s="215"/>
      <c r="AW234" s="215"/>
      <c r="AX234" s="215"/>
      <c r="AY234" s="215"/>
      <c r="AZ234" s="215"/>
      <c r="BA234" s="215"/>
      <c r="BB234" s="215"/>
      <c r="BC234" s="215"/>
      <c r="BD234" s="215"/>
      <c r="BE234" s="215"/>
      <c r="BF234" s="215"/>
      <c r="BG234" s="215"/>
      <c r="BH234" s="215"/>
    </row>
    <row r="235" spans="1:60" outlineLevel="1" x14ac:dyDescent="0.2">
      <c r="A235" s="237">
        <v>90</v>
      </c>
      <c r="B235" s="238" t="s">
        <v>871</v>
      </c>
      <c r="C235" s="249" t="s">
        <v>872</v>
      </c>
      <c r="D235" s="239" t="s">
        <v>246</v>
      </c>
      <c r="E235" s="240">
        <v>10</v>
      </c>
      <c r="F235" s="241"/>
      <c r="G235" s="242">
        <f>ROUND(E235*F235,2)</f>
        <v>0</v>
      </c>
      <c r="H235" s="241"/>
      <c r="I235" s="242">
        <f>ROUND(E235*H235,2)</f>
        <v>0</v>
      </c>
      <c r="J235" s="241"/>
      <c r="K235" s="242">
        <f>ROUND(E235*J235,2)</f>
        <v>0</v>
      </c>
      <c r="L235" s="242">
        <v>21</v>
      </c>
      <c r="M235" s="242">
        <f>G235*(1+L235/100)</f>
        <v>0</v>
      </c>
      <c r="N235" s="242">
        <v>1.2999999999999999E-3</v>
      </c>
      <c r="O235" s="242">
        <f>ROUND(E235*N235,2)</f>
        <v>0.01</v>
      </c>
      <c r="P235" s="242">
        <v>0</v>
      </c>
      <c r="Q235" s="242">
        <f>ROUND(E235*P235,2)</f>
        <v>0</v>
      </c>
      <c r="R235" s="242" t="s">
        <v>304</v>
      </c>
      <c r="S235" s="242" t="s">
        <v>167</v>
      </c>
      <c r="T235" s="243" t="s">
        <v>168</v>
      </c>
      <c r="U235" s="224">
        <v>0</v>
      </c>
      <c r="V235" s="224">
        <f>ROUND(E235*U235,2)</f>
        <v>0</v>
      </c>
      <c r="W235" s="224"/>
      <c r="X235" s="224" t="s">
        <v>306</v>
      </c>
      <c r="Y235" s="215"/>
      <c r="Z235" s="215"/>
      <c r="AA235" s="215"/>
      <c r="AB235" s="215"/>
      <c r="AC235" s="215"/>
      <c r="AD235" s="215"/>
      <c r="AE235" s="215"/>
      <c r="AF235" s="215"/>
      <c r="AG235" s="215" t="s">
        <v>307</v>
      </c>
      <c r="AH235" s="215"/>
      <c r="AI235" s="215"/>
      <c r="AJ235" s="215"/>
      <c r="AK235" s="215"/>
      <c r="AL235" s="215"/>
      <c r="AM235" s="215"/>
      <c r="AN235" s="215"/>
      <c r="AO235" s="215"/>
      <c r="AP235" s="215"/>
      <c r="AQ235" s="215"/>
      <c r="AR235" s="215"/>
      <c r="AS235" s="215"/>
      <c r="AT235" s="215"/>
      <c r="AU235" s="215"/>
      <c r="AV235" s="215"/>
      <c r="AW235" s="215"/>
      <c r="AX235" s="215"/>
      <c r="AY235" s="215"/>
      <c r="AZ235" s="215"/>
      <c r="BA235" s="215"/>
      <c r="BB235" s="215"/>
      <c r="BC235" s="215"/>
      <c r="BD235" s="215"/>
      <c r="BE235" s="215"/>
      <c r="BF235" s="215"/>
      <c r="BG235" s="215"/>
      <c r="BH235" s="215"/>
    </row>
    <row r="236" spans="1:60" outlineLevel="1" x14ac:dyDescent="0.2">
      <c r="A236" s="222"/>
      <c r="B236" s="223"/>
      <c r="C236" s="250" t="s">
        <v>225</v>
      </c>
      <c r="D236" s="245"/>
      <c r="E236" s="245"/>
      <c r="F236" s="245"/>
      <c r="G236" s="245"/>
      <c r="H236" s="224"/>
      <c r="I236" s="224"/>
      <c r="J236" s="224"/>
      <c r="K236" s="224"/>
      <c r="L236" s="224"/>
      <c r="M236" s="224"/>
      <c r="N236" s="224"/>
      <c r="O236" s="224"/>
      <c r="P236" s="224"/>
      <c r="Q236" s="224"/>
      <c r="R236" s="224"/>
      <c r="S236" s="224"/>
      <c r="T236" s="224"/>
      <c r="U236" s="224"/>
      <c r="V236" s="224"/>
      <c r="W236" s="224"/>
      <c r="X236" s="224"/>
      <c r="Y236" s="215"/>
      <c r="Z236" s="215"/>
      <c r="AA236" s="215"/>
      <c r="AB236" s="215"/>
      <c r="AC236" s="215"/>
      <c r="AD236" s="215"/>
      <c r="AE236" s="215"/>
      <c r="AF236" s="215"/>
      <c r="AG236" s="215" t="s">
        <v>172</v>
      </c>
      <c r="AH236" s="215"/>
      <c r="AI236" s="215"/>
      <c r="AJ236" s="215"/>
      <c r="AK236" s="215"/>
      <c r="AL236" s="215"/>
      <c r="AM236" s="215"/>
      <c r="AN236" s="215"/>
      <c r="AO236" s="215"/>
      <c r="AP236" s="215"/>
      <c r="AQ236" s="215"/>
      <c r="AR236" s="215"/>
      <c r="AS236" s="215"/>
      <c r="AT236" s="215"/>
      <c r="AU236" s="215"/>
      <c r="AV236" s="215"/>
      <c r="AW236" s="215"/>
      <c r="AX236" s="215"/>
      <c r="AY236" s="215"/>
      <c r="AZ236" s="215"/>
      <c r="BA236" s="215"/>
      <c r="BB236" s="215"/>
      <c r="BC236" s="215"/>
      <c r="BD236" s="215"/>
      <c r="BE236" s="215"/>
      <c r="BF236" s="215"/>
      <c r="BG236" s="215"/>
      <c r="BH236" s="215"/>
    </row>
    <row r="237" spans="1:60" outlineLevel="1" x14ac:dyDescent="0.2">
      <c r="A237" s="222"/>
      <c r="B237" s="223"/>
      <c r="C237" s="253" t="s">
        <v>873</v>
      </c>
      <c r="D237" s="228"/>
      <c r="E237" s="229">
        <v>10</v>
      </c>
      <c r="F237" s="224"/>
      <c r="G237" s="224"/>
      <c r="H237" s="224"/>
      <c r="I237" s="224"/>
      <c r="J237" s="224"/>
      <c r="K237" s="224"/>
      <c r="L237" s="224"/>
      <c r="M237" s="224"/>
      <c r="N237" s="224"/>
      <c r="O237" s="224"/>
      <c r="P237" s="224"/>
      <c r="Q237" s="224"/>
      <c r="R237" s="224"/>
      <c r="S237" s="224"/>
      <c r="T237" s="224"/>
      <c r="U237" s="224"/>
      <c r="V237" s="224"/>
      <c r="W237" s="224"/>
      <c r="X237" s="224"/>
      <c r="Y237" s="215"/>
      <c r="Z237" s="215"/>
      <c r="AA237" s="215"/>
      <c r="AB237" s="215"/>
      <c r="AC237" s="215"/>
      <c r="AD237" s="215"/>
      <c r="AE237" s="215"/>
      <c r="AF237" s="215"/>
      <c r="AG237" s="215" t="s">
        <v>176</v>
      </c>
      <c r="AH237" s="215">
        <v>0</v>
      </c>
      <c r="AI237" s="215"/>
      <c r="AJ237" s="215"/>
      <c r="AK237" s="215"/>
      <c r="AL237" s="215"/>
      <c r="AM237" s="215"/>
      <c r="AN237" s="215"/>
      <c r="AO237" s="215"/>
      <c r="AP237" s="215"/>
      <c r="AQ237" s="215"/>
      <c r="AR237" s="215"/>
      <c r="AS237" s="215"/>
      <c r="AT237" s="215"/>
      <c r="AU237" s="215"/>
      <c r="AV237" s="215"/>
      <c r="AW237" s="215"/>
      <c r="AX237" s="215"/>
      <c r="AY237" s="215"/>
      <c r="AZ237" s="215"/>
      <c r="BA237" s="215"/>
      <c r="BB237" s="215"/>
      <c r="BC237" s="215"/>
      <c r="BD237" s="215"/>
      <c r="BE237" s="215"/>
      <c r="BF237" s="215"/>
      <c r="BG237" s="215"/>
      <c r="BH237" s="215"/>
    </row>
    <row r="238" spans="1:60" outlineLevel="1" x14ac:dyDescent="0.2">
      <c r="A238" s="237">
        <v>91</v>
      </c>
      <c r="B238" s="238" t="s">
        <v>874</v>
      </c>
      <c r="C238" s="249" t="s">
        <v>875</v>
      </c>
      <c r="D238" s="239" t="s">
        <v>246</v>
      </c>
      <c r="E238" s="240">
        <v>1</v>
      </c>
      <c r="F238" s="241"/>
      <c r="G238" s="242">
        <f>ROUND(E238*F238,2)</f>
        <v>0</v>
      </c>
      <c r="H238" s="241"/>
      <c r="I238" s="242">
        <f>ROUND(E238*H238,2)</f>
        <v>0</v>
      </c>
      <c r="J238" s="241"/>
      <c r="K238" s="242">
        <f>ROUND(E238*J238,2)</f>
        <v>0</v>
      </c>
      <c r="L238" s="242">
        <v>21</v>
      </c>
      <c r="M238" s="242">
        <f>G238*(1+L238/100)</f>
        <v>0</v>
      </c>
      <c r="N238" s="242">
        <v>8.0000000000000004E-4</v>
      </c>
      <c r="O238" s="242">
        <f>ROUND(E238*N238,2)</f>
        <v>0</v>
      </c>
      <c r="P238" s="242">
        <v>0</v>
      </c>
      <c r="Q238" s="242">
        <f>ROUND(E238*P238,2)</f>
        <v>0</v>
      </c>
      <c r="R238" s="242" t="s">
        <v>304</v>
      </c>
      <c r="S238" s="242" t="s">
        <v>167</v>
      </c>
      <c r="T238" s="243" t="s">
        <v>168</v>
      </c>
      <c r="U238" s="224">
        <v>0</v>
      </c>
      <c r="V238" s="224">
        <f>ROUND(E238*U238,2)</f>
        <v>0</v>
      </c>
      <c r="W238" s="224"/>
      <c r="X238" s="224" t="s">
        <v>306</v>
      </c>
      <c r="Y238" s="215"/>
      <c r="Z238" s="215"/>
      <c r="AA238" s="215"/>
      <c r="AB238" s="215"/>
      <c r="AC238" s="215"/>
      <c r="AD238" s="215"/>
      <c r="AE238" s="215"/>
      <c r="AF238" s="215"/>
      <c r="AG238" s="215" t="s">
        <v>307</v>
      </c>
      <c r="AH238" s="215"/>
      <c r="AI238" s="215"/>
      <c r="AJ238" s="215"/>
      <c r="AK238" s="215"/>
      <c r="AL238" s="215"/>
      <c r="AM238" s="215"/>
      <c r="AN238" s="215"/>
      <c r="AO238" s="215"/>
      <c r="AP238" s="215"/>
      <c r="AQ238" s="215"/>
      <c r="AR238" s="215"/>
      <c r="AS238" s="215"/>
      <c r="AT238" s="215"/>
      <c r="AU238" s="215"/>
      <c r="AV238" s="215"/>
      <c r="AW238" s="215"/>
      <c r="AX238" s="215"/>
      <c r="AY238" s="215"/>
      <c r="AZ238" s="215"/>
      <c r="BA238" s="215"/>
      <c r="BB238" s="215"/>
      <c r="BC238" s="215"/>
      <c r="BD238" s="215"/>
      <c r="BE238" s="215"/>
      <c r="BF238" s="215"/>
      <c r="BG238" s="215"/>
      <c r="BH238" s="215"/>
    </row>
    <row r="239" spans="1:60" outlineLevel="1" x14ac:dyDescent="0.2">
      <c r="A239" s="222"/>
      <c r="B239" s="223"/>
      <c r="C239" s="250" t="s">
        <v>225</v>
      </c>
      <c r="D239" s="245"/>
      <c r="E239" s="245"/>
      <c r="F239" s="245"/>
      <c r="G239" s="245"/>
      <c r="H239" s="224"/>
      <c r="I239" s="224"/>
      <c r="J239" s="224"/>
      <c r="K239" s="224"/>
      <c r="L239" s="224"/>
      <c r="M239" s="224"/>
      <c r="N239" s="224"/>
      <c r="O239" s="224"/>
      <c r="P239" s="224"/>
      <c r="Q239" s="224"/>
      <c r="R239" s="224"/>
      <c r="S239" s="224"/>
      <c r="T239" s="224"/>
      <c r="U239" s="224"/>
      <c r="V239" s="224"/>
      <c r="W239" s="224"/>
      <c r="X239" s="224"/>
      <c r="Y239" s="215"/>
      <c r="Z239" s="215"/>
      <c r="AA239" s="215"/>
      <c r="AB239" s="215"/>
      <c r="AC239" s="215"/>
      <c r="AD239" s="215"/>
      <c r="AE239" s="215"/>
      <c r="AF239" s="215"/>
      <c r="AG239" s="215" t="s">
        <v>172</v>
      </c>
      <c r="AH239" s="215"/>
      <c r="AI239" s="215"/>
      <c r="AJ239" s="215"/>
      <c r="AK239" s="215"/>
      <c r="AL239" s="215"/>
      <c r="AM239" s="215"/>
      <c r="AN239" s="215"/>
      <c r="AO239" s="215"/>
      <c r="AP239" s="215"/>
      <c r="AQ239" s="215"/>
      <c r="AR239" s="215"/>
      <c r="AS239" s="215"/>
      <c r="AT239" s="215"/>
      <c r="AU239" s="215"/>
      <c r="AV239" s="215"/>
      <c r="AW239" s="215"/>
      <c r="AX239" s="215"/>
      <c r="AY239" s="215"/>
      <c r="AZ239" s="215"/>
      <c r="BA239" s="215"/>
      <c r="BB239" s="215"/>
      <c r="BC239" s="215"/>
      <c r="BD239" s="215"/>
      <c r="BE239" s="215"/>
      <c r="BF239" s="215"/>
      <c r="BG239" s="215"/>
      <c r="BH239" s="215"/>
    </row>
    <row r="240" spans="1:60" outlineLevel="1" x14ac:dyDescent="0.2">
      <c r="A240" s="237">
        <v>92</v>
      </c>
      <c r="B240" s="238" t="s">
        <v>876</v>
      </c>
      <c r="C240" s="249" t="s">
        <v>877</v>
      </c>
      <c r="D240" s="239" t="s">
        <v>246</v>
      </c>
      <c r="E240" s="240">
        <v>1</v>
      </c>
      <c r="F240" s="241"/>
      <c r="G240" s="242">
        <f>ROUND(E240*F240,2)</f>
        <v>0</v>
      </c>
      <c r="H240" s="241"/>
      <c r="I240" s="242">
        <f>ROUND(E240*H240,2)</f>
        <v>0</v>
      </c>
      <c r="J240" s="241"/>
      <c r="K240" s="242">
        <f>ROUND(E240*J240,2)</f>
        <v>0</v>
      </c>
      <c r="L240" s="242">
        <v>21</v>
      </c>
      <c r="M240" s="242">
        <f>G240*(1+L240/100)</f>
        <v>0</v>
      </c>
      <c r="N240" s="242">
        <v>1.2800000000000001E-3</v>
      </c>
      <c r="O240" s="242">
        <f>ROUND(E240*N240,2)</f>
        <v>0</v>
      </c>
      <c r="P240" s="242">
        <v>0</v>
      </c>
      <c r="Q240" s="242">
        <f>ROUND(E240*P240,2)</f>
        <v>0</v>
      </c>
      <c r="R240" s="242" t="s">
        <v>304</v>
      </c>
      <c r="S240" s="242" t="s">
        <v>470</v>
      </c>
      <c r="T240" s="243" t="s">
        <v>168</v>
      </c>
      <c r="U240" s="224">
        <v>0</v>
      </c>
      <c r="V240" s="224">
        <f>ROUND(E240*U240,2)</f>
        <v>0</v>
      </c>
      <c r="W240" s="224"/>
      <c r="X240" s="224" t="s">
        <v>306</v>
      </c>
      <c r="Y240" s="215"/>
      <c r="Z240" s="215"/>
      <c r="AA240" s="215"/>
      <c r="AB240" s="215"/>
      <c r="AC240" s="215"/>
      <c r="AD240" s="215"/>
      <c r="AE240" s="215"/>
      <c r="AF240" s="215"/>
      <c r="AG240" s="215" t="s">
        <v>307</v>
      </c>
      <c r="AH240" s="215"/>
      <c r="AI240" s="215"/>
      <c r="AJ240" s="215"/>
      <c r="AK240" s="215"/>
      <c r="AL240" s="215"/>
      <c r="AM240" s="215"/>
      <c r="AN240" s="215"/>
      <c r="AO240" s="215"/>
      <c r="AP240" s="215"/>
      <c r="AQ240" s="215"/>
      <c r="AR240" s="215"/>
      <c r="AS240" s="215"/>
      <c r="AT240" s="215"/>
      <c r="AU240" s="215"/>
      <c r="AV240" s="215"/>
      <c r="AW240" s="215"/>
      <c r="AX240" s="215"/>
      <c r="AY240" s="215"/>
      <c r="AZ240" s="215"/>
      <c r="BA240" s="215"/>
      <c r="BB240" s="215"/>
      <c r="BC240" s="215"/>
      <c r="BD240" s="215"/>
      <c r="BE240" s="215"/>
      <c r="BF240" s="215"/>
      <c r="BG240" s="215"/>
      <c r="BH240" s="215"/>
    </row>
    <row r="241" spans="1:60" outlineLevel="1" x14ac:dyDescent="0.2">
      <c r="A241" s="222"/>
      <c r="B241" s="223"/>
      <c r="C241" s="250" t="s">
        <v>225</v>
      </c>
      <c r="D241" s="245"/>
      <c r="E241" s="245"/>
      <c r="F241" s="245"/>
      <c r="G241" s="245"/>
      <c r="H241" s="224"/>
      <c r="I241" s="224"/>
      <c r="J241" s="224"/>
      <c r="K241" s="224"/>
      <c r="L241" s="224"/>
      <c r="M241" s="224"/>
      <c r="N241" s="224"/>
      <c r="O241" s="224"/>
      <c r="P241" s="224"/>
      <c r="Q241" s="224"/>
      <c r="R241" s="224"/>
      <c r="S241" s="224"/>
      <c r="T241" s="224"/>
      <c r="U241" s="224"/>
      <c r="V241" s="224"/>
      <c r="W241" s="224"/>
      <c r="X241" s="224"/>
      <c r="Y241" s="215"/>
      <c r="Z241" s="215"/>
      <c r="AA241" s="215"/>
      <c r="AB241" s="215"/>
      <c r="AC241" s="215"/>
      <c r="AD241" s="215"/>
      <c r="AE241" s="215"/>
      <c r="AF241" s="215"/>
      <c r="AG241" s="215" t="s">
        <v>172</v>
      </c>
      <c r="AH241" s="215"/>
      <c r="AI241" s="215"/>
      <c r="AJ241" s="215"/>
      <c r="AK241" s="215"/>
      <c r="AL241" s="215"/>
      <c r="AM241" s="215"/>
      <c r="AN241" s="215"/>
      <c r="AO241" s="215"/>
      <c r="AP241" s="215"/>
      <c r="AQ241" s="215"/>
      <c r="AR241" s="215"/>
      <c r="AS241" s="215"/>
      <c r="AT241" s="215"/>
      <c r="AU241" s="215"/>
      <c r="AV241" s="215"/>
      <c r="AW241" s="215"/>
      <c r="AX241" s="215"/>
      <c r="AY241" s="215"/>
      <c r="AZ241" s="215"/>
      <c r="BA241" s="215"/>
      <c r="BB241" s="215"/>
      <c r="BC241" s="215"/>
      <c r="BD241" s="215"/>
      <c r="BE241" s="215"/>
      <c r="BF241" s="215"/>
      <c r="BG241" s="215"/>
      <c r="BH241" s="215"/>
    </row>
    <row r="242" spans="1:60" outlineLevel="1" x14ac:dyDescent="0.2">
      <c r="A242" s="237">
        <v>93</v>
      </c>
      <c r="B242" s="238" t="s">
        <v>878</v>
      </c>
      <c r="C242" s="249" t="s">
        <v>879</v>
      </c>
      <c r="D242" s="239" t="s">
        <v>246</v>
      </c>
      <c r="E242" s="240">
        <v>1</v>
      </c>
      <c r="F242" s="241"/>
      <c r="G242" s="242">
        <f>ROUND(E242*F242,2)</f>
        <v>0</v>
      </c>
      <c r="H242" s="241"/>
      <c r="I242" s="242">
        <f>ROUND(E242*H242,2)</f>
        <v>0</v>
      </c>
      <c r="J242" s="241"/>
      <c r="K242" s="242">
        <f>ROUND(E242*J242,2)</f>
        <v>0</v>
      </c>
      <c r="L242" s="242">
        <v>21</v>
      </c>
      <c r="M242" s="242">
        <f>G242*(1+L242/100)</f>
        <v>0</v>
      </c>
      <c r="N242" s="242">
        <v>2.5000000000000001E-2</v>
      </c>
      <c r="O242" s="242">
        <f>ROUND(E242*N242,2)</f>
        <v>0.03</v>
      </c>
      <c r="P242" s="242">
        <v>0</v>
      </c>
      <c r="Q242" s="242">
        <f>ROUND(E242*P242,2)</f>
        <v>0</v>
      </c>
      <c r="R242" s="242" t="s">
        <v>304</v>
      </c>
      <c r="S242" s="242" t="s">
        <v>167</v>
      </c>
      <c r="T242" s="243" t="s">
        <v>168</v>
      </c>
      <c r="U242" s="224">
        <v>0</v>
      </c>
      <c r="V242" s="224">
        <f>ROUND(E242*U242,2)</f>
        <v>0</v>
      </c>
      <c r="W242" s="224"/>
      <c r="X242" s="224" t="s">
        <v>306</v>
      </c>
      <c r="Y242" s="215"/>
      <c r="Z242" s="215"/>
      <c r="AA242" s="215"/>
      <c r="AB242" s="215"/>
      <c r="AC242" s="215"/>
      <c r="AD242" s="215"/>
      <c r="AE242" s="215"/>
      <c r="AF242" s="215"/>
      <c r="AG242" s="215" t="s">
        <v>307</v>
      </c>
      <c r="AH242" s="215"/>
      <c r="AI242" s="215"/>
      <c r="AJ242" s="215"/>
      <c r="AK242" s="215"/>
      <c r="AL242" s="215"/>
      <c r="AM242" s="215"/>
      <c r="AN242" s="215"/>
      <c r="AO242" s="215"/>
      <c r="AP242" s="215"/>
      <c r="AQ242" s="215"/>
      <c r="AR242" s="215"/>
      <c r="AS242" s="215"/>
      <c r="AT242" s="215"/>
      <c r="AU242" s="215"/>
      <c r="AV242" s="215"/>
      <c r="AW242" s="215"/>
      <c r="AX242" s="215"/>
      <c r="AY242" s="215"/>
      <c r="AZ242" s="215"/>
      <c r="BA242" s="215"/>
      <c r="BB242" s="215"/>
      <c r="BC242" s="215"/>
      <c r="BD242" s="215"/>
      <c r="BE242" s="215"/>
      <c r="BF242" s="215"/>
      <c r="BG242" s="215"/>
      <c r="BH242" s="215"/>
    </row>
    <row r="243" spans="1:60" outlineLevel="1" x14ac:dyDescent="0.2">
      <c r="A243" s="222"/>
      <c r="B243" s="223"/>
      <c r="C243" s="250" t="s">
        <v>225</v>
      </c>
      <c r="D243" s="245"/>
      <c r="E243" s="245"/>
      <c r="F243" s="245"/>
      <c r="G243" s="245"/>
      <c r="H243" s="224"/>
      <c r="I243" s="224"/>
      <c r="J243" s="224"/>
      <c r="K243" s="224"/>
      <c r="L243" s="224"/>
      <c r="M243" s="224"/>
      <c r="N243" s="224"/>
      <c r="O243" s="224"/>
      <c r="P243" s="224"/>
      <c r="Q243" s="224"/>
      <c r="R243" s="224"/>
      <c r="S243" s="224"/>
      <c r="T243" s="224"/>
      <c r="U243" s="224"/>
      <c r="V243" s="224"/>
      <c r="W243" s="224"/>
      <c r="X243" s="224"/>
      <c r="Y243" s="215"/>
      <c r="Z243" s="215"/>
      <c r="AA243" s="215"/>
      <c r="AB243" s="215"/>
      <c r="AC243" s="215"/>
      <c r="AD243" s="215"/>
      <c r="AE243" s="215"/>
      <c r="AF243" s="215"/>
      <c r="AG243" s="215" t="s">
        <v>172</v>
      </c>
      <c r="AH243" s="215"/>
      <c r="AI243" s="215"/>
      <c r="AJ243" s="215"/>
      <c r="AK243" s="215"/>
      <c r="AL243" s="215"/>
      <c r="AM243" s="215"/>
      <c r="AN243" s="215"/>
      <c r="AO243" s="215"/>
      <c r="AP243" s="215"/>
      <c r="AQ243" s="215"/>
      <c r="AR243" s="215"/>
      <c r="AS243" s="215"/>
      <c r="AT243" s="215"/>
      <c r="AU243" s="215"/>
      <c r="AV243" s="215"/>
      <c r="AW243" s="215"/>
      <c r="AX243" s="215"/>
      <c r="AY243" s="215"/>
      <c r="AZ243" s="215"/>
      <c r="BA243" s="215"/>
      <c r="BB243" s="215"/>
      <c r="BC243" s="215"/>
      <c r="BD243" s="215"/>
      <c r="BE243" s="215"/>
      <c r="BF243" s="215"/>
      <c r="BG243" s="215"/>
      <c r="BH243" s="215"/>
    </row>
    <row r="244" spans="1:60" outlineLevel="1" x14ac:dyDescent="0.2">
      <c r="A244" s="237">
        <v>94</v>
      </c>
      <c r="B244" s="238" t="s">
        <v>880</v>
      </c>
      <c r="C244" s="249" t="s">
        <v>881</v>
      </c>
      <c r="D244" s="239" t="s">
        <v>246</v>
      </c>
      <c r="E244" s="240">
        <v>1</v>
      </c>
      <c r="F244" s="241"/>
      <c r="G244" s="242">
        <f>ROUND(E244*F244,2)</f>
        <v>0</v>
      </c>
      <c r="H244" s="241"/>
      <c r="I244" s="242">
        <f>ROUND(E244*H244,2)</f>
        <v>0</v>
      </c>
      <c r="J244" s="241"/>
      <c r="K244" s="242">
        <f>ROUND(E244*J244,2)</f>
        <v>0</v>
      </c>
      <c r="L244" s="242">
        <v>21</v>
      </c>
      <c r="M244" s="242">
        <f>G244*(1+L244/100)</f>
        <v>0</v>
      </c>
      <c r="N244" s="242">
        <v>1.4E-2</v>
      </c>
      <c r="O244" s="242">
        <f>ROUND(E244*N244,2)</f>
        <v>0.01</v>
      </c>
      <c r="P244" s="242">
        <v>0</v>
      </c>
      <c r="Q244" s="242">
        <f>ROUND(E244*P244,2)</f>
        <v>0</v>
      </c>
      <c r="R244" s="242" t="s">
        <v>304</v>
      </c>
      <c r="S244" s="242" t="s">
        <v>167</v>
      </c>
      <c r="T244" s="243" t="s">
        <v>168</v>
      </c>
      <c r="U244" s="224">
        <v>0</v>
      </c>
      <c r="V244" s="224">
        <f>ROUND(E244*U244,2)</f>
        <v>0</v>
      </c>
      <c r="W244" s="224"/>
      <c r="X244" s="224" t="s">
        <v>306</v>
      </c>
      <c r="Y244" s="215"/>
      <c r="Z244" s="215"/>
      <c r="AA244" s="215"/>
      <c r="AB244" s="215"/>
      <c r="AC244" s="215"/>
      <c r="AD244" s="215"/>
      <c r="AE244" s="215"/>
      <c r="AF244" s="215"/>
      <c r="AG244" s="215" t="s">
        <v>307</v>
      </c>
      <c r="AH244" s="215"/>
      <c r="AI244" s="215"/>
      <c r="AJ244" s="215"/>
      <c r="AK244" s="215"/>
      <c r="AL244" s="215"/>
      <c r="AM244" s="215"/>
      <c r="AN244" s="215"/>
      <c r="AO244" s="215"/>
      <c r="AP244" s="215"/>
      <c r="AQ244" s="215"/>
      <c r="AR244" s="215"/>
      <c r="AS244" s="215"/>
      <c r="AT244" s="215"/>
      <c r="AU244" s="215"/>
      <c r="AV244" s="215"/>
      <c r="AW244" s="215"/>
      <c r="AX244" s="215"/>
      <c r="AY244" s="215"/>
      <c r="AZ244" s="215"/>
      <c r="BA244" s="215"/>
      <c r="BB244" s="215"/>
      <c r="BC244" s="215"/>
      <c r="BD244" s="215"/>
      <c r="BE244" s="215"/>
      <c r="BF244" s="215"/>
      <c r="BG244" s="215"/>
      <c r="BH244" s="215"/>
    </row>
    <row r="245" spans="1:60" outlineLevel="1" x14ac:dyDescent="0.2">
      <c r="A245" s="222"/>
      <c r="B245" s="223"/>
      <c r="C245" s="250" t="s">
        <v>225</v>
      </c>
      <c r="D245" s="245"/>
      <c r="E245" s="245"/>
      <c r="F245" s="245"/>
      <c r="G245" s="245"/>
      <c r="H245" s="224"/>
      <c r="I245" s="224"/>
      <c r="J245" s="224"/>
      <c r="K245" s="224"/>
      <c r="L245" s="224"/>
      <c r="M245" s="224"/>
      <c r="N245" s="224"/>
      <c r="O245" s="224"/>
      <c r="P245" s="224"/>
      <c r="Q245" s="224"/>
      <c r="R245" s="224"/>
      <c r="S245" s="224"/>
      <c r="T245" s="224"/>
      <c r="U245" s="224"/>
      <c r="V245" s="224"/>
      <c r="W245" s="224"/>
      <c r="X245" s="224"/>
      <c r="Y245" s="215"/>
      <c r="Z245" s="215"/>
      <c r="AA245" s="215"/>
      <c r="AB245" s="215"/>
      <c r="AC245" s="215"/>
      <c r="AD245" s="215"/>
      <c r="AE245" s="215"/>
      <c r="AF245" s="215"/>
      <c r="AG245" s="215" t="s">
        <v>172</v>
      </c>
      <c r="AH245" s="215"/>
      <c r="AI245" s="215"/>
      <c r="AJ245" s="215"/>
      <c r="AK245" s="215"/>
      <c r="AL245" s="215"/>
      <c r="AM245" s="215"/>
      <c r="AN245" s="215"/>
      <c r="AO245" s="215"/>
      <c r="AP245" s="215"/>
      <c r="AQ245" s="215"/>
      <c r="AR245" s="215"/>
      <c r="AS245" s="215"/>
      <c r="AT245" s="215"/>
      <c r="AU245" s="215"/>
      <c r="AV245" s="215"/>
      <c r="AW245" s="215"/>
      <c r="AX245" s="215"/>
      <c r="AY245" s="215"/>
      <c r="AZ245" s="215"/>
      <c r="BA245" s="215"/>
      <c r="BB245" s="215"/>
      <c r="BC245" s="215"/>
      <c r="BD245" s="215"/>
      <c r="BE245" s="215"/>
      <c r="BF245" s="215"/>
      <c r="BG245" s="215"/>
      <c r="BH245" s="215"/>
    </row>
    <row r="246" spans="1:60" outlineLevel="1" x14ac:dyDescent="0.2">
      <c r="A246" s="237">
        <v>95</v>
      </c>
      <c r="B246" s="238" t="s">
        <v>882</v>
      </c>
      <c r="C246" s="249" t="s">
        <v>883</v>
      </c>
      <c r="D246" s="239" t="s">
        <v>884</v>
      </c>
      <c r="E246" s="240">
        <v>10</v>
      </c>
      <c r="F246" s="241"/>
      <c r="G246" s="242">
        <f>ROUND(E246*F246,2)</f>
        <v>0</v>
      </c>
      <c r="H246" s="241"/>
      <c r="I246" s="242">
        <f>ROUND(E246*H246,2)</f>
        <v>0</v>
      </c>
      <c r="J246" s="241"/>
      <c r="K246" s="242">
        <f>ROUND(E246*J246,2)</f>
        <v>0</v>
      </c>
      <c r="L246" s="242">
        <v>21</v>
      </c>
      <c r="M246" s="242">
        <f>G246*(1+L246/100)</f>
        <v>0</v>
      </c>
      <c r="N246" s="242">
        <v>5.0000000000000001E-4</v>
      </c>
      <c r="O246" s="242">
        <f>ROUND(E246*N246,2)</f>
        <v>0.01</v>
      </c>
      <c r="P246" s="242">
        <v>0</v>
      </c>
      <c r="Q246" s="242">
        <f>ROUND(E246*P246,2)</f>
        <v>0</v>
      </c>
      <c r="R246" s="242" t="s">
        <v>304</v>
      </c>
      <c r="S246" s="242" t="s">
        <v>167</v>
      </c>
      <c r="T246" s="243" t="s">
        <v>168</v>
      </c>
      <c r="U246" s="224">
        <v>0</v>
      </c>
      <c r="V246" s="224">
        <f>ROUND(E246*U246,2)</f>
        <v>0</v>
      </c>
      <c r="W246" s="224"/>
      <c r="X246" s="224" t="s">
        <v>306</v>
      </c>
      <c r="Y246" s="215"/>
      <c r="Z246" s="215"/>
      <c r="AA246" s="215"/>
      <c r="AB246" s="215"/>
      <c r="AC246" s="215"/>
      <c r="AD246" s="215"/>
      <c r="AE246" s="215"/>
      <c r="AF246" s="215"/>
      <c r="AG246" s="215" t="s">
        <v>307</v>
      </c>
      <c r="AH246" s="215"/>
      <c r="AI246" s="215"/>
      <c r="AJ246" s="215"/>
      <c r="AK246" s="215"/>
      <c r="AL246" s="215"/>
      <c r="AM246" s="215"/>
      <c r="AN246" s="215"/>
      <c r="AO246" s="215"/>
      <c r="AP246" s="215"/>
      <c r="AQ246" s="215"/>
      <c r="AR246" s="215"/>
      <c r="AS246" s="215"/>
      <c r="AT246" s="215"/>
      <c r="AU246" s="215"/>
      <c r="AV246" s="215"/>
      <c r="AW246" s="215"/>
      <c r="AX246" s="215"/>
      <c r="AY246" s="215"/>
      <c r="AZ246" s="215"/>
      <c r="BA246" s="215"/>
      <c r="BB246" s="215"/>
      <c r="BC246" s="215"/>
      <c r="BD246" s="215"/>
      <c r="BE246" s="215"/>
      <c r="BF246" s="215"/>
      <c r="BG246" s="215"/>
      <c r="BH246" s="215"/>
    </row>
    <row r="247" spans="1:60" outlineLevel="1" x14ac:dyDescent="0.2">
      <c r="A247" s="222"/>
      <c r="B247" s="223"/>
      <c r="C247" s="250" t="s">
        <v>225</v>
      </c>
      <c r="D247" s="245"/>
      <c r="E247" s="245"/>
      <c r="F247" s="245"/>
      <c r="G247" s="245"/>
      <c r="H247" s="224"/>
      <c r="I247" s="224"/>
      <c r="J247" s="224"/>
      <c r="K247" s="224"/>
      <c r="L247" s="224"/>
      <c r="M247" s="224"/>
      <c r="N247" s="224"/>
      <c r="O247" s="224"/>
      <c r="P247" s="224"/>
      <c r="Q247" s="224"/>
      <c r="R247" s="224"/>
      <c r="S247" s="224"/>
      <c r="T247" s="224"/>
      <c r="U247" s="224"/>
      <c r="V247" s="224"/>
      <c r="W247" s="224"/>
      <c r="X247" s="224"/>
      <c r="Y247" s="215"/>
      <c r="Z247" s="215"/>
      <c r="AA247" s="215"/>
      <c r="AB247" s="215"/>
      <c r="AC247" s="215"/>
      <c r="AD247" s="215"/>
      <c r="AE247" s="215"/>
      <c r="AF247" s="215"/>
      <c r="AG247" s="215" t="s">
        <v>172</v>
      </c>
      <c r="AH247" s="215"/>
      <c r="AI247" s="215"/>
      <c r="AJ247" s="215"/>
      <c r="AK247" s="215"/>
      <c r="AL247" s="215"/>
      <c r="AM247" s="215"/>
      <c r="AN247" s="215"/>
      <c r="AO247" s="215"/>
      <c r="AP247" s="215"/>
      <c r="AQ247" s="215"/>
      <c r="AR247" s="215"/>
      <c r="AS247" s="215"/>
      <c r="AT247" s="215"/>
      <c r="AU247" s="215"/>
      <c r="AV247" s="215"/>
      <c r="AW247" s="215"/>
      <c r="AX247" s="215"/>
      <c r="AY247" s="215"/>
      <c r="AZ247" s="215"/>
      <c r="BA247" s="215"/>
      <c r="BB247" s="215"/>
      <c r="BC247" s="215"/>
      <c r="BD247" s="215"/>
      <c r="BE247" s="215"/>
      <c r="BF247" s="215"/>
      <c r="BG247" s="215"/>
      <c r="BH247" s="215"/>
    </row>
    <row r="248" spans="1:60" outlineLevel="1" x14ac:dyDescent="0.2">
      <c r="A248" s="222"/>
      <c r="B248" s="223"/>
      <c r="C248" s="253" t="s">
        <v>873</v>
      </c>
      <c r="D248" s="228"/>
      <c r="E248" s="229">
        <v>10</v>
      </c>
      <c r="F248" s="224"/>
      <c r="G248" s="224"/>
      <c r="H248" s="224"/>
      <c r="I248" s="224"/>
      <c r="J248" s="224"/>
      <c r="K248" s="224"/>
      <c r="L248" s="224"/>
      <c r="M248" s="224"/>
      <c r="N248" s="224"/>
      <c r="O248" s="224"/>
      <c r="P248" s="224"/>
      <c r="Q248" s="224"/>
      <c r="R248" s="224"/>
      <c r="S248" s="224"/>
      <c r="T248" s="224"/>
      <c r="U248" s="224"/>
      <c r="V248" s="224"/>
      <c r="W248" s="224"/>
      <c r="X248" s="224"/>
      <c r="Y248" s="215"/>
      <c r="Z248" s="215"/>
      <c r="AA248" s="215"/>
      <c r="AB248" s="215"/>
      <c r="AC248" s="215"/>
      <c r="AD248" s="215"/>
      <c r="AE248" s="215"/>
      <c r="AF248" s="215"/>
      <c r="AG248" s="215" t="s">
        <v>176</v>
      </c>
      <c r="AH248" s="215">
        <v>0</v>
      </c>
      <c r="AI248" s="215"/>
      <c r="AJ248" s="215"/>
      <c r="AK248" s="215"/>
      <c r="AL248" s="215"/>
      <c r="AM248" s="215"/>
      <c r="AN248" s="215"/>
      <c r="AO248" s="215"/>
      <c r="AP248" s="215"/>
      <c r="AQ248" s="215"/>
      <c r="AR248" s="215"/>
      <c r="AS248" s="215"/>
      <c r="AT248" s="215"/>
      <c r="AU248" s="215"/>
      <c r="AV248" s="215"/>
      <c r="AW248" s="215"/>
      <c r="AX248" s="215"/>
      <c r="AY248" s="215"/>
      <c r="AZ248" s="215"/>
      <c r="BA248" s="215"/>
      <c r="BB248" s="215"/>
      <c r="BC248" s="215"/>
      <c r="BD248" s="215"/>
      <c r="BE248" s="215"/>
      <c r="BF248" s="215"/>
      <c r="BG248" s="215"/>
      <c r="BH248" s="215"/>
    </row>
    <row r="249" spans="1:60" outlineLevel="1" x14ac:dyDescent="0.2">
      <c r="A249" s="237">
        <v>96</v>
      </c>
      <c r="B249" s="238" t="s">
        <v>885</v>
      </c>
      <c r="C249" s="249" t="s">
        <v>886</v>
      </c>
      <c r="D249" s="239" t="s">
        <v>0</v>
      </c>
      <c r="E249" s="240">
        <v>3086.3631</v>
      </c>
      <c r="F249" s="241"/>
      <c r="G249" s="242">
        <f>ROUND(E249*F249,2)</f>
        <v>0</v>
      </c>
      <c r="H249" s="241"/>
      <c r="I249" s="242">
        <f>ROUND(E249*H249,2)</f>
        <v>0</v>
      </c>
      <c r="J249" s="241"/>
      <c r="K249" s="242">
        <f>ROUND(E249*J249,2)</f>
        <v>0</v>
      </c>
      <c r="L249" s="242">
        <v>21</v>
      </c>
      <c r="M249" s="242">
        <f>G249*(1+L249/100)</f>
        <v>0</v>
      </c>
      <c r="N249" s="242">
        <v>0</v>
      </c>
      <c r="O249" s="242">
        <f>ROUND(E249*N249,2)</f>
        <v>0</v>
      </c>
      <c r="P249" s="242">
        <v>0</v>
      </c>
      <c r="Q249" s="242">
        <f>ROUND(E249*P249,2)</f>
        <v>0</v>
      </c>
      <c r="R249" s="242"/>
      <c r="S249" s="242" t="s">
        <v>167</v>
      </c>
      <c r="T249" s="243" t="s">
        <v>168</v>
      </c>
      <c r="U249" s="224">
        <v>0</v>
      </c>
      <c r="V249" s="224">
        <f>ROUND(E249*U249,2)</f>
        <v>0</v>
      </c>
      <c r="W249" s="224"/>
      <c r="X249" s="224" t="s">
        <v>190</v>
      </c>
      <c r="Y249" s="215"/>
      <c r="Z249" s="215"/>
      <c r="AA249" s="215"/>
      <c r="AB249" s="215"/>
      <c r="AC249" s="215"/>
      <c r="AD249" s="215"/>
      <c r="AE249" s="215"/>
      <c r="AF249" s="215"/>
      <c r="AG249" s="215" t="s">
        <v>449</v>
      </c>
      <c r="AH249" s="215"/>
      <c r="AI249" s="215"/>
      <c r="AJ249" s="215"/>
      <c r="AK249" s="215"/>
      <c r="AL249" s="215"/>
      <c r="AM249" s="215"/>
      <c r="AN249" s="215"/>
      <c r="AO249" s="215"/>
      <c r="AP249" s="215"/>
      <c r="AQ249" s="215"/>
      <c r="AR249" s="215"/>
      <c r="AS249" s="215"/>
      <c r="AT249" s="215"/>
      <c r="AU249" s="215"/>
      <c r="AV249" s="215"/>
      <c r="AW249" s="215"/>
      <c r="AX249" s="215"/>
      <c r="AY249" s="215"/>
      <c r="AZ249" s="215"/>
      <c r="BA249" s="215"/>
      <c r="BB249" s="215"/>
      <c r="BC249" s="215"/>
      <c r="BD249" s="215"/>
      <c r="BE249" s="215"/>
      <c r="BF249" s="215"/>
      <c r="BG249" s="215"/>
      <c r="BH249" s="215"/>
    </row>
    <row r="250" spans="1:60" outlineLevel="1" x14ac:dyDescent="0.2">
      <c r="A250" s="222"/>
      <c r="B250" s="223"/>
      <c r="C250" s="250" t="s">
        <v>225</v>
      </c>
      <c r="D250" s="245"/>
      <c r="E250" s="245"/>
      <c r="F250" s="245"/>
      <c r="G250" s="245"/>
      <c r="H250" s="224"/>
      <c r="I250" s="224"/>
      <c r="J250" s="224"/>
      <c r="K250" s="224"/>
      <c r="L250" s="224"/>
      <c r="M250" s="224"/>
      <c r="N250" s="224"/>
      <c r="O250" s="224"/>
      <c r="P250" s="224"/>
      <c r="Q250" s="224"/>
      <c r="R250" s="224"/>
      <c r="S250" s="224"/>
      <c r="T250" s="224"/>
      <c r="U250" s="224"/>
      <c r="V250" s="224"/>
      <c r="W250" s="224"/>
      <c r="X250" s="224"/>
      <c r="Y250" s="215"/>
      <c r="Z250" s="215"/>
      <c r="AA250" s="215"/>
      <c r="AB250" s="215"/>
      <c r="AC250" s="215"/>
      <c r="AD250" s="215"/>
      <c r="AE250" s="215"/>
      <c r="AF250" s="215"/>
      <c r="AG250" s="215" t="s">
        <v>172</v>
      </c>
      <c r="AH250" s="215"/>
      <c r="AI250" s="215"/>
      <c r="AJ250" s="215"/>
      <c r="AK250" s="215"/>
      <c r="AL250" s="215"/>
      <c r="AM250" s="215"/>
      <c r="AN250" s="215"/>
      <c r="AO250" s="215"/>
      <c r="AP250" s="215"/>
      <c r="AQ250" s="215"/>
      <c r="AR250" s="215"/>
      <c r="AS250" s="215"/>
      <c r="AT250" s="215"/>
      <c r="AU250" s="215"/>
      <c r="AV250" s="215"/>
      <c r="AW250" s="215"/>
      <c r="AX250" s="215"/>
      <c r="AY250" s="215"/>
      <c r="AZ250" s="215"/>
      <c r="BA250" s="215"/>
      <c r="BB250" s="215"/>
      <c r="BC250" s="215"/>
      <c r="BD250" s="215"/>
      <c r="BE250" s="215"/>
      <c r="BF250" s="215"/>
      <c r="BG250" s="215"/>
      <c r="BH250" s="215"/>
    </row>
    <row r="251" spans="1:60" x14ac:dyDescent="0.2">
      <c r="A251" s="231" t="s">
        <v>162</v>
      </c>
      <c r="B251" s="232" t="s">
        <v>104</v>
      </c>
      <c r="C251" s="248" t="s">
        <v>105</v>
      </c>
      <c r="D251" s="233"/>
      <c r="E251" s="234"/>
      <c r="F251" s="235"/>
      <c r="G251" s="235">
        <f>SUMIF(AG252:AG254,"&lt;&gt;NOR",G252:G254)</f>
        <v>0</v>
      </c>
      <c r="H251" s="235"/>
      <c r="I251" s="235">
        <f>SUM(I252:I254)</f>
        <v>0</v>
      </c>
      <c r="J251" s="235"/>
      <c r="K251" s="235">
        <f>SUM(K252:K254)</f>
        <v>0</v>
      </c>
      <c r="L251" s="235"/>
      <c r="M251" s="235">
        <f>SUM(M252:M254)</f>
        <v>0</v>
      </c>
      <c r="N251" s="235"/>
      <c r="O251" s="235">
        <f>SUM(O252:O254)</f>
        <v>0</v>
      </c>
      <c r="P251" s="235"/>
      <c r="Q251" s="235">
        <f>SUM(Q252:Q254)</f>
        <v>0.2</v>
      </c>
      <c r="R251" s="235"/>
      <c r="S251" s="235"/>
      <c r="T251" s="236"/>
      <c r="U251" s="230"/>
      <c r="V251" s="230">
        <f>SUM(V252:V254)</f>
        <v>3.34</v>
      </c>
      <c r="W251" s="230"/>
      <c r="X251" s="230"/>
      <c r="AG251" t="s">
        <v>163</v>
      </c>
    </row>
    <row r="252" spans="1:60" outlineLevel="1" x14ac:dyDescent="0.2">
      <c r="A252" s="237">
        <v>97</v>
      </c>
      <c r="B252" s="238" t="s">
        <v>887</v>
      </c>
      <c r="C252" s="249" t="s">
        <v>888</v>
      </c>
      <c r="D252" s="239" t="s">
        <v>326</v>
      </c>
      <c r="E252" s="240">
        <v>63</v>
      </c>
      <c r="F252" s="241"/>
      <c r="G252" s="242">
        <f>ROUND(E252*F252,2)</f>
        <v>0</v>
      </c>
      <c r="H252" s="241"/>
      <c r="I252" s="242">
        <f>ROUND(E252*H252,2)</f>
        <v>0</v>
      </c>
      <c r="J252" s="241"/>
      <c r="K252" s="242">
        <f>ROUND(E252*J252,2)</f>
        <v>0</v>
      </c>
      <c r="L252" s="242">
        <v>21</v>
      </c>
      <c r="M252" s="242">
        <f>G252*(1+L252/100)</f>
        <v>0</v>
      </c>
      <c r="N252" s="242">
        <v>2.0000000000000002E-5</v>
      </c>
      <c r="O252" s="242">
        <f>ROUND(E252*N252,2)</f>
        <v>0</v>
      </c>
      <c r="P252" s="242">
        <v>3.2000000000000002E-3</v>
      </c>
      <c r="Q252" s="242">
        <f>ROUND(E252*P252,2)</f>
        <v>0.2</v>
      </c>
      <c r="R252" s="242"/>
      <c r="S252" s="242" t="s">
        <v>167</v>
      </c>
      <c r="T252" s="243" t="s">
        <v>168</v>
      </c>
      <c r="U252" s="224">
        <v>5.2999999999999999E-2</v>
      </c>
      <c r="V252" s="224">
        <f>ROUND(E252*U252,2)</f>
        <v>3.34</v>
      </c>
      <c r="W252" s="224"/>
      <c r="X252" s="224" t="s">
        <v>190</v>
      </c>
      <c r="Y252" s="215"/>
      <c r="Z252" s="215"/>
      <c r="AA252" s="215"/>
      <c r="AB252" s="215"/>
      <c r="AC252" s="215"/>
      <c r="AD252" s="215"/>
      <c r="AE252" s="215"/>
      <c r="AF252" s="215"/>
      <c r="AG252" s="215" t="s">
        <v>449</v>
      </c>
      <c r="AH252" s="215"/>
      <c r="AI252" s="215"/>
      <c r="AJ252" s="215"/>
      <c r="AK252" s="215"/>
      <c r="AL252" s="215"/>
      <c r="AM252" s="215"/>
      <c r="AN252" s="215"/>
      <c r="AO252" s="215"/>
      <c r="AP252" s="215"/>
      <c r="AQ252" s="215"/>
      <c r="AR252" s="215"/>
      <c r="AS252" s="215"/>
      <c r="AT252" s="215"/>
      <c r="AU252" s="215"/>
      <c r="AV252" s="215"/>
      <c r="AW252" s="215"/>
      <c r="AX252" s="215"/>
      <c r="AY252" s="215"/>
      <c r="AZ252" s="215"/>
      <c r="BA252" s="215"/>
      <c r="BB252" s="215"/>
      <c r="BC252" s="215"/>
      <c r="BD252" s="215"/>
      <c r="BE252" s="215"/>
      <c r="BF252" s="215"/>
      <c r="BG252" s="215"/>
      <c r="BH252" s="215"/>
    </row>
    <row r="253" spans="1:60" outlineLevel="1" x14ac:dyDescent="0.2">
      <c r="A253" s="222"/>
      <c r="B253" s="223"/>
      <c r="C253" s="253" t="s">
        <v>889</v>
      </c>
      <c r="D253" s="228"/>
      <c r="E253" s="229">
        <v>63</v>
      </c>
      <c r="F253" s="224"/>
      <c r="G253" s="224"/>
      <c r="H253" s="224"/>
      <c r="I253" s="224"/>
      <c r="J253" s="224"/>
      <c r="K253" s="224"/>
      <c r="L253" s="224"/>
      <c r="M253" s="224"/>
      <c r="N253" s="224"/>
      <c r="O253" s="224"/>
      <c r="P253" s="224"/>
      <c r="Q253" s="224"/>
      <c r="R253" s="224"/>
      <c r="S253" s="224"/>
      <c r="T253" s="224"/>
      <c r="U253" s="224"/>
      <c r="V253" s="224"/>
      <c r="W253" s="224"/>
      <c r="X253" s="224"/>
      <c r="Y253" s="215"/>
      <c r="Z253" s="215"/>
      <c r="AA253" s="215"/>
      <c r="AB253" s="215"/>
      <c r="AC253" s="215"/>
      <c r="AD253" s="215"/>
      <c r="AE253" s="215"/>
      <c r="AF253" s="215"/>
      <c r="AG253" s="215" t="s">
        <v>176</v>
      </c>
      <c r="AH253" s="215">
        <v>0</v>
      </c>
      <c r="AI253" s="215"/>
      <c r="AJ253" s="215"/>
      <c r="AK253" s="215"/>
      <c r="AL253" s="215"/>
      <c r="AM253" s="215"/>
      <c r="AN253" s="215"/>
      <c r="AO253" s="215"/>
      <c r="AP253" s="215"/>
      <c r="AQ253" s="215"/>
      <c r="AR253" s="215"/>
      <c r="AS253" s="215"/>
      <c r="AT253" s="215"/>
      <c r="AU253" s="215"/>
      <c r="AV253" s="215"/>
      <c r="AW253" s="215"/>
      <c r="AX253" s="215"/>
      <c r="AY253" s="215"/>
      <c r="AZ253" s="215"/>
      <c r="BA253" s="215"/>
      <c r="BB253" s="215"/>
      <c r="BC253" s="215"/>
      <c r="BD253" s="215"/>
      <c r="BE253" s="215"/>
      <c r="BF253" s="215"/>
      <c r="BG253" s="215"/>
      <c r="BH253" s="215"/>
    </row>
    <row r="254" spans="1:60" outlineLevel="1" x14ac:dyDescent="0.2">
      <c r="A254" s="257">
        <v>98</v>
      </c>
      <c r="B254" s="258" t="s">
        <v>890</v>
      </c>
      <c r="C254" s="264" t="s">
        <v>891</v>
      </c>
      <c r="D254" s="259" t="s">
        <v>0</v>
      </c>
      <c r="E254" s="260">
        <v>16.695</v>
      </c>
      <c r="F254" s="261"/>
      <c r="G254" s="262">
        <f>ROUND(E254*F254,2)</f>
        <v>0</v>
      </c>
      <c r="H254" s="261"/>
      <c r="I254" s="262">
        <f>ROUND(E254*H254,2)</f>
        <v>0</v>
      </c>
      <c r="J254" s="261"/>
      <c r="K254" s="262">
        <f>ROUND(E254*J254,2)</f>
        <v>0</v>
      </c>
      <c r="L254" s="262">
        <v>21</v>
      </c>
      <c r="M254" s="262">
        <f>G254*(1+L254/100)</f>
        <v>0</v>
      </c>
      <c r="N254" s="262">
        <v>0</v>
      </c>
      <c r="O254" s="262">
        <f>ROUND(E254*N254,2)</f>
        <v>0</v>
      </c>
      <c r="P254" s="262">
        <v>0</v>
      </c>
      <c r="Q254" s="262">
        <f>ROUND(E254*P254,2)</f>
        <v>0</v>
      </c>
      <c r="R254" s="262"/>
      <c r="S254" s="262" t="s">
        <v>167</v>
      </c>
      <c r="T254" s="263" t="s">
        <v>168</v>
      </c>
      <c r="U254" s="224">
        <v>0</v>
      </c>
      <c r="V254" s="224">
        <f>ROUND(E254*U254,2)</f>
        <v>0</v>
      </c>
      <c r="W254" s="224"/>
      <c r="X254" s="224" t="s">
        <v>190</v>
      </c>
      <c r="Y254" s="215"/>
      <c r="Z254" s="215"/>
      <c r="AA254" s="215"/>
      <c r="AB254" s="215"/>
      <c r="AC254" s="215"/>
      <c r="AD254" s="215"/>
      <c r="AE254" s="215"/>
      <c r="AF254" s="215"/>
      <c r="AG254" s="215" t="s">
        <v>449</v>
      </c>
      <c r="AH254" s="215"/>
      <c r="AI254" s="215"/>
      <c r="AJ254" s="215"/>
      <c r="AK254" s="215"/>
      <c r="AL254" s="215"/>
      <c r="AM254" s="215"/>
      <c r="AN254" s="215"/>
      <c r="AO254" s="215"/>
      <c r="AP254" s="215"/>
      <c r="AQ254" s="215"/>
      <c r="AR254" s="215"/>
      <c r="AS254" s="215"/>
      <c r="AT254" s="215"/>
      <c r="AU254" s="215"/>
      <c r="AV254" s="215"/>
      <c r="AW254" s="215"/>
      <c r="AX254" s="215"/>
      <c r="AY254" s="215"/>
      <c r="AZ254" s="215"/>
      <c r="BA254" s="215"/>
      <c r="BB254" s="215"/>
      <c r="BC254" s="215"/>
      <c r="BD254" s="215"/>
      <c r="BE254" s="215"/>
      <c r="BF254" s="215"/>
      <c r="BG254" s="215"/>
      <c r="BH254" s="215"/>
    </row>
    <row r="255" spans="1:60" x14ac:dyDescent="0.2">
      <c r="A255" s="231" t="s">
        <v>162</v>
      </c>
      <c r="B255" s="232" t="s">
        <v>106</v>
      </c>
      <c r="C255" s="248" t="s">
        <v>107</v>
      </c>
      <c r="D255" s="233"/>
      <c r="E255" s="234"/>
      <c r="F255" s="235"/>
      <c r="G255" s="235">
        <f>SUMIF(AG256:AG259,"&lt;&gt;NOR",G256:G259)</f>
        <v>0</v>
      </c>
      <c r="H255" s="235"/>
      <c r="I255" s="235">
        <f>SUM(I256:I259)</f>
        <v>0</v>
      </c>
      <c r="J255" s="235"/>
      <c r="K255" s="235">
        <f>SUM(K256:K259)</f>
        <v>0</v>
      </c>
      <c r="L255" s="235"/>
      <c r="M255" s="235">
        <f>SUM(M256:M259)</f>
        <v>0</v>
      </c>
      <c r="N255" s="235"/>
      <c r="O255" s="235">
        <f>SUM(O256:O259)</f>
        <v>0</v>
      </c>
      <c r="P255" s="235"/>
      <c r="Q255" s="235">
        <f>SUM(Q256:Q259)</f>
        <v>0</v>
      </c>
      <c r="R255" s="235"/>
      <c r="S255" s="235"/>
      <c r="T255" s="236"/>
      <c r="U255" s="230"/>
      <c r="V255" s="230">
        <f>SUM(V256:V259)</f>
        <v>0</v>
      </c>
      <c r="W255" s="230"/>
      <c r="X255" s="230"/>
      <c r="AG255" t="s">
        <v>163</v>
      </c>
    </row>
    <row r="256" spans="1:60" outlineLevel="1" x14ac:dyDescent="0.2">
      <c r="A256" s="237">
        <v>99</v>
      </c>
      <c r="B256" s="238" t="s">
        <v>892</v>
      </c>
      <c r="C256" s="249" t="s">
        <v>893</v>
      </c>
      <c r="D256" s="239" t="s">
        <v>246</v>
      </c>
      <c r="E256" s="240">
        <v>35</v>
      </c>
      <c r="F256" s="241"/>
      <c r="G256" s="242">
        <f>ROUND(E256*F256,2)</f>
        <v>0</v>
      </c>
      <c r="H256" s="241"/>
      <c r="I256" s="242">
        <f>ROUND(E256*H256,2)</f>
        <v>0</v>
      </c>
      <c r="J256" s="241"/>
      <c r="K256" s="242">
        <f>ROUND(E256*J256,2)</f>
        <v>0</v>
      </c>
      <c r="L256" s="242">
        <v>21</v>
      </c>
      <c r="M256" s="242">
        <f>G256*(1+L256/100)</f>
        <v>0</v>
      </c>
      <c r="N256" s="242">
        <v>0</v>
      </c>
      <c r="O256" s="242">
        <f>ROUND(E256*N256,2)</f>
        <v>0</v>
      </c>
      <c r="P256" s="242">
        <v>0</v>
      </c>
      <c r="Q256" s="242">
        <f>ROUND(E256*P256,2)</f>
        <v>0</v>
      </c>
      <c r="R256" s="242" t="s">
        <v>304</v>
      </c>
      <c r="S256" s="242" t="s">
        <v>167</v>
      </c>
      <c r="T256" s="243" t="s">
        <v>168</v>
      </c>
      <c r="U256" s="224">
        <v>0</v>
      </c>
      <c r="V256" s="224">
        <f>ROUND(E256*U256,2)</f>
        <v>0</v>
      </c>
      <c r="W256" s="224"/>
      <c r="X256" s="224" t="s">
        <v>306</v>
      </c>
      <c r="Y256" s="215"/>
      <c r="Z256" s="215"/>
      <c r="AA256" s="215"/>
      <c r="AB256" s="215"/>
      <c r="AC256" s="215"/>
      <c r="AD256" s="215"/>
      <c r="AE256" s="215"/>
      <c r="AF256" s="215"/>
      <c r="AG256" s="215" t="s">
        <v>307</v>
      </c>
      <c r="AH256" s="215"/>
      <c r="AI256" s="215"/>
      <c r="AJ256" s="215"/>
      <c r="AK256" s="215"/>
      <c r="AL256" s="215"/>
      <c r="AM256" s="215"/>
      <c r="AN256" s="215"/>
      <c r="AO256" s="215"/>
      <c r="AP256" s="215"/>
      <c r="AQ256" s="215"/>
      <c r="AR256" s="215"/>
      <c r="AS256" s="215"/>
      <c r="AT256" s="215"/>
      <c r="AU256" s="215"/>
      <c r="AV256" s="215"/>
      <c r="AW256" s="215"/>
      <c r="AX256" s="215"/>
      <c r="AY256" s="215"/>
      <c r="AZ256" s="215"/>
      <c r="BA256" s="215"/>
      <c r="BB256" s="215"/>
      <c r="BC256" s="215"/>
      <c r="BD256" s="215"/>
      <c r="BE256" s="215"/>
      <c r="BF256" s="215"/>
      <c r="BG256" s="215"/>
      <c r="BH256" s="215"/>
    </row>
    <row r="257" spans="1:60" outlineLevel="1" x14ac:dyDescent="0.2">
      <c r="A257" s="222"/>
      <c r="B257" s="223"/>
      <c r="C257" s="250" t="s">
        <v>225</v>
      </c>
      <c r="D257" s="245"/>
      <c r="E257" s="245"/>
      <c r="F257" s="245"/>
      <c r="G257" s="245"/>
      <c r="H257" s="224"/>
      <c r="I257" s="224"/>
      <c r="J257" s="224"/>
      <c r="K257" s="224"/>
      <c r="L257" s="224"/>
      <c r="M257" s="224"/>
      <c r="N257" s="224"/>
      <c r="O257" s="224"/>
      <c r="P257" s="224"/>
      <c r="Q257" s="224"/>
      <c r="R257" s="224"/>
      <c r="S257" s="224"/>
      <c r="T257" s="224"/>
      <c r="U257" s="224"/>
      <c r="V257" s="224"/>
      <c r="W257" s="224"/>
      <c r="X257" s="224"/>
      <c r="Y257" s="215"/>
      <c r="Z257" s="215"/>
      <c r="AA257" s="215"/>
      <c r="AB257" s="215"/>
      <c r="AC257" s="215"/>
      <c r="AD257" s="215"/>
      <c r="AE257" s="215"/>
      <c r="AF257" s="215"/>
      <c r="AG257" s="215" t="s">
        <v>172</v>
      </c>
      <c r="AH257" s="215"/>
      <c r="AI257" s="215"/>
      <c r="AJ257" s="215"/>
      <c r="AK257" s="215"/>
      <c r="AL257" s="215"/>
      <c r="AM257" s="215"/>
      <c r="AN257" s="215"/>
      <c r="AO257" s="215"/>
      <c r="AP257" s="215"/>
      <c r="AQ257" s="215"/>
      <c r="AR257" s="215"/>
      <c r="AS257" s="215"/>
      <c r="AT257" s="215"/>
      <c r="AU257" s="215"/>
      <c r="AV257" s="215"/>
      <c r="AW257" s="215"/>
      <c r="AX257" s="215"/>
      <c r="AY257" s="215"/>
      <c r="AZ257" s="215"/>
      <c r="BA257" s="215"/>
      <c r="BB257" s="215"/>
      <c r="BC257" s="215"/>
      <c r="BD257" s="215"/>
      <c r="BE257" s="215"/>
      <c r="BF257" s="215"/>
      <c r="BG257" s="215"/>
      <c r="BH257" s="215"/>
    </row>
    <row r="258" spans="1:60" outlineLevel="1" x14ac:dyDescent="0.2">
      <c r="A258" s="237">
        <v>100</v>
      </c>
      <c r="B258" s="238" t="s">
        <v>894</v>
      </c>
      <c r="C258" s="249" t="s">
        <v>895</v>
      </c>
      <c r="D258" s="239" t="s">
        <v>0</v>
      </c>
      <c r="E258" s="240">
        <v>15.4175</v>
      </c>
      <c r="F258" s="241"/>
      <c r="G258" s="242">
        <f>ROUND(E258*F258,2)</f>
        <v>0</v>
      </c>
      <c r="H258" s="241"/>
      <c r="I258" s="242">
        <f>ROUND(E258*H258,2)</f>
        <v>0</v>
      </c>
      <c r="J258" s="241"/>
      <c r="K258" s="242">
        <f>ROUND(E258*J258,2)</f>
        <v>0</v>
      </c>
      <c r="L258" s="242">
        <v>21</v>
      </c>
      <c r="M258" s="242">
        <f>G258*(1+L258/100)</f>
        <v>0</v>
      </c>
      <c r="N258" s="242">
        <v>0</v>
      </c>
      <c r="O258" s="242">
        <f>ROUND(E258*N258,2)</f>
        <v>0</v>
      </c>
      <c r="P258" s="242">
        <v>0</v>
      </c>
      <c r="Q258" s="242">
        <f>ROUND(E258*P258,2)</f>
        <v>0</v>
      </c>
      <c r="R258" s="242"/>
      <c r="S258" s="242" t="s">
        <v>167</v>
      </c>
      <c r="T258" s="243" t="s">
        <v>168</v>
      </c>
      <c r="U258" s="224">
        <v>0</v>
      </c>
      <c r="V258" s="224">
        <f>ROUND(E258*U258,2)</f>
        <v>0</v>
      </c>
      <c r="W258" s="224"/>
      <c r="X258" s="224" t="s">
        <v>190</v>
      </c>
      <c r="Y258" s="215"/>
      <c r="Z258" s="215"/>
      <c r="AA258" s="215"/>
      <c r="AB258" s="215"/>
      <c r="AC258" s="215"/>
      <c r="AD258" s="215"/>
      <c r="AE258" s="215"/>
      <c r="AF258" s="215"/>
      <c r="AG258" s="215" t="s">
        <v>449</v>
      </c>
      <c r="AH258" s="215"/>
      <c r="AI258" s="215"/>
      <c r="AJ258" s="215"/>
      <c r="AK258" s="215"/>
      <c r="AL258" s="215"/>
      <c r="AM258" s="215"/>
      <c r="AN258" s="215"/>
      <c r="AO258" s="215"/>
      <c r="AP258" s="215"/>
      <c r="AQ258" s="215"/>
      <c r="AR258" s="215"/>
      <c r="AS258" s="215"/>
      <c r="AT258" s="215"/>
      <c r="AU258" s="215"/>
      <c r="AV258" s="215"/>
      <c r="AW258" s="215"/>
      <c r="AX258" s="215"/>
      <c r="AY258" s="215"/>
      <c r="AZ258" s="215"/>
      <c r="BA258" s="215"/>
      <c r="BB258" s="215"/>
      <c r="BC258" s="215"/>
      <c r="BD258" s="215"/>
      <c r="BE258" s="215"/>
      <c r="BF258" s="215"/>
      <c r="BG258" s="215"/>
      <c r="BH258" s="215"/>
    </row>
    <row r="259" spans="1:60" outlineLevel="1" x14ac:dyDescent="0.2">
      <c r="A259" s="222"/>
      <c r="B259" s="223"/>
      <c r="C259" s="250" t="s">
        <v>225</v>
      </c>
      <c r="D259" s="245"/>
      <c r="E259" s="245"/>
      <c r="F259" s="245"/>
      <c r="G259" s="245"/>
      <c r="H259" s="224"/>
      <c r="I259" s="224"/>
      <c r="J259" s="224"/>
      <c r="K259" s="224"/>
      <c r="L259" s="224"/>
      <c r="M259" s="224"/>
      <c r="N259" s="224"/>
      <c r="O259" s="224"/>
      <c r="P259" s="224"/>
      <c r="Q259" s="224"/>
      <c r="R259" s="224"/>
      <c r="S259" s="224"/>
      <c r="T259" s="224"/>
      <c r="U259" s="224"/>
      <c r="V259" s="224"/>
      <c r="W259" s="224"/>
      <c r="X259" s="224"/>
      <c r="Y259" s="215"/>
      <c r="Z259" s="215"/>
      <c r="AA259" s="215"/>
      <c r="AB259" s="215"/>
      <c r="AC259" s="215"/>
      <c r="AD259" s="215"/>
      <c r="AE259" s="215"/>
      <c r="AF259" s="215"/>
      <c r="AG259" s="215" t="s">
        <v>172</v>
      </c>
      <c r="AH259" s="215"/>
      <c r="AI259" s="215"/>
      <c r="AJ259" s="215"/>
      <c r="AK259" s="215"/>
      <c r="AL259" s="215"/>
      <c r="AM259" s="215"/>
      <c r="AN259" s="215"/>
      <c r="AO259" s="215"/>
      <c r="AP259" s="215"/>
      <c r="AQ259" s="215"/>
      <c r="AR259" s="215"/>
      <c r="AS259" s="215"/>
      <c r="AT259" s="215"/>
      <c r="AU259" s="215"/>
      <c r="AV259" s="215"/>
      <c r="AW259" s="215"/>
      <c r="AX259" s="215"/>
      <c r="AY259" s="215"/>
      <c r="AZ259" s="215"/>
      <c r="BA259" s="215"/>
      <c r="BB259" s="215"/>
      <c r="BC259" s="215"/>
      <c r="BD259" s="215"/>
      <c r="BE259" s="215"/>
      <c r="BF259" s="215"/>
      <c r="BG259" s="215"/>
      <c r="BH259" s="215"/>
    </row>
    <row r="260" spans="1:60" x14ac:dyDescent="0.2">
      <c r="A260" s="231" t="s">
        <v>162</v>
      </c>
      <c r="B260" s="232" t="s">
        <v>131</v>
      </c>
      <c r="C260" s="248" t="s">
        <v>132</v>
      </c>
      <c r="D260" s="233"/>
      <c r="E260" s="234"/>
      <c r="F260" s="235"/>
      <c r="G260" s="235">
        <f>SUMIF(AG261:AG268,"&lt;&gt;NOR",G261:G268)</f>
        <v>0</v>
      </c>
      <c r="H260" s="235"/>
      <c r="I260" s="235">
        <f>SUM(I261:I268)</f>
        <v>0</v>
      </c>
      <c r="J260" s="235"/>
      <c r="K260" s="235">
        <f>SUM(K261:K268)</f>
        <v>0</v>
      </c>
      <c r="L260" s="235"/>
      <c r="M260" s="235">
        <f>SUM(M261:M268)</f>
        <v>0</v>
      </c>
      <c r="N260" s="235"/>
      <c r="O260" s="235">
        <f>SUM(O261:O268)</f>
        <v>0</v>
      </c>
      <c r="P260" s="235"/>
      <c r="Q260" s="235">
        <f>SUM(Q261:Q268)</f>
        <v>0</v>
      </c>
      <c r="R260" s="235"/>
      <c r="S260" s="235"/>
      <c r="T260" s="236"/>
      <c r="U260" s="230"/>
      <c r="V260" s="230">
        <f>SUM(V261:V268)</f>
        <v>10.180000000000001</v>
      </c>
      <c r="W260" s="230"/>
      <c r="X260" s="230"/>
      <c r="AG260" t="s">
        <v>163</v>
      </c>
    </row>
    <row r="261" spans="1:60" outlineLevel="1" x14ac:dyDescent="0.2">
      <c r="A261" s="257">
        <v>101</v>
      </c>
      <c r="B261" s="258" t="s">
        <v>625</v>
      </c>
      <c r="C261" s="264" t="s">
        <v>626</v>
      </c>
      <c r="D261" s="259" t="s">
        <v>255</v>
      </c>
      <c r="E261" s="260">
        <v>5.6257200000000003</v>
      </c>
      <c r="F261" s="261"/>
      <c r="G261" s="262">
        <f>ROUND(E261*F261,2)</f>
        <v>0</v>
      </c>
      <c r="H261" s="261"/>
      <c r="I261" s="262">
        <f>ROUND(E261*H261,2)</f>
        <v>0</v>
      </c>
      <c r="J261" s="261"/>
      <c r="K261" s="262">
        <f>ROUND(E261*J261,2)</f>
        <v>0</v>
      </c>
      <c r="L261" s="262">
        <v>21</v>
      </c>
      <c r="M261" s="262">
        <f>G261*(1+L261/100)</f>
        <v>0</v>
      </c>
      <c r="N261" s="262">
        <v>0</v>
      </c>
      <c r="O261" s="262">
        <f>ROUND(E261*N261,2)</f>
        <v>0</v>
      </c>
      <c r="P261" s="262">
        <v>0</v>
      </c>
      <c r="Q261" s="262">
        <f>ROUND(E261*P261,2)</f>
        <v>0</v>
      </c>
      <c r="R261" s="262"/>
      <c r="S261" s="262" t="s">
        <v>167</v>
      </c>
      <c r="T261" s="263" t="s">
        <v>168</v>
      </c>
      <c r="U261" s="224">
        <v>0.749</v>
      </c>
      <c r="V261" s="224">
        <f>ROUND(E261*U261,2)</f>
        <v>4.21</v>
      </c>
      <c r="W261" s="224"/>
      <c r="X261" s="224" t="s">
        <v>190</v>
      </c>
      <c r="Y261" s="215"/>
      <c r="Z261" s="215"/>
      <c r="AA261" s="215"/>
      <c r="AB261" s="215"/>
      <c r="AC261" s="215"/>
      <c r="AD261" s="215"/>
      <c r="AE261" s="215"/>
      <c r="AF261" s="215"/>
      <c r="AG261" s="215" t="s">
        <v>627</v>
      </c>
      <c r="AH261" s="215"/>
      <c r="AI261" s="215"/>
      <c r="AJ261" s="215"/>
      <c r="AK261" s="215"/>
      <c r="AL261" s="215"/>
      <c r="AM261" s="215"/>
      <c r="AN261" s="215"/>
      <c r="AO261" s="215"/>
      <c r="AP261" s="215"/>
      <c r="AQ261" s="215"/>
      <c r="AR261" s="215"/>
      <c r="AS261" s="215"/>
      <c r="AT261" s="215"/>
      <c r="AU261" s="215"/>
      <c r="AV261" s="215"/>
      <c r="AW261" s="215"/>
      <c r="AX261" s="215"/>
      <c r="AY261" s="215"/>
      <c r="AZ261" s="215"/>
      <c r="BA261" s="215"/>
      <c r="BB261" s="215"/>
      <c r="BC261" s="215"/>
      <c r="BD261" s="215"/>
      <c r="BE261" s="215"/>
      <c r="BF261" s="215"/>
      <c r="BG261" s="215"/>
      <c r="BH261" s="215"/>
    </row>
    <row r="262" spans="1:60" outlineLevel="1" x14ac:dyDescent="0.2">
      <c r="A262" s="257">
        <v>102</v>
      </c>
      <c r="B262" s="258" t="s">
        <v>628</v>
      </c>
      <c r="C262" s="264" t="s">
        <v>629</v>
      </c>
      <c r="D262" s="259" t="s">
        <v>255</v>
      </c>
      <c r="E262" s="260">
        <v>2.8128600000000001</v>
      </c>
      <c r="F262" s="261"/>
      <c r="G262" s="262">
        <f>ROUND(E262*F262,2)</f>
        <v>0</v>
      </c>
      <c r="H262" s="261"/>
      <c r="I262" s="262">
        <f>ROUND(E262*H262,2)</f>
        <v>0</v>
      </c>
      <c r="J262" s="261"/>
      <c r="K262" s="262">
        <f>ROUND(E262*J262,2)</f>
        <v>0</v>
      </c>
      <c r="L262" s="262">
        <v>21</v>
      </c>
      <c r="M262" s="262">
        <f>G262*(1+L262/100)</f>
        <v>0</v>
      </c>
      <c r="N262" s="262">
        <v>0</v>
      </c>
      <c r="O262" s="262">
        <f>ROUND(E262*N262,2)</f>
        <v>0</v>
      </c>
      <c r="P262" s="262">
        <v>0</v>
      </c>
      <c r="Q262" s="262">
        <f>ROUND(E262*P262,2)</f>
        <v>0</v>
      </c>
      <c r="R262" s="262"/>
      <c r="S262" s="262" t="s">
        <v>167</v>
      </c>
      <c r="T262" s="263" t="s">
        <v>168</v>
      </c>
      <c r="U262" s="224">
        <v>0.49</v>
      </c>
      <c r="V262" s="224">
        <f>ROUND(E262*U262,2)</f>
        <v>1.38</v>
      </c>
      <c r="W262" s="224"/>
      <c r="X262" s="224" t="s">
        <v>190</v>
      </c>
      <c r="Y262" s="215"/>
      <c r="Z262" s="215"/>
      <c r="AA262" s="215"/>
      <c r="AB262" s="215"/>
      <c r="AC262" s="215"/>
      <c r="AD262" s="215"/>
      <c r="AE262" s="215"/>
      <c r="AF262" s="215"/>
      <c r="AG262" s="215" t="s">
        <v>627</v>
      </c>
      <c r="AH262" s="215"/>
      <c r="AI262" s="215"/>
      <c r="AJ262" s="215"/>
      <c r="AK262" s="215"/>
      <c r="AL262" s="215"/>
      <c r="AM262" s="215"/>
      <c r="AN262" s="215"/>
      <c r="AO262" s="215"/>
      <c r="AP262" s="215"/>
      <c r="AQ262" s="215"/>
      <c r="AR262" s="215"/>
      <c r="AS262" s="215"/>
      <c r="AT262" s="215"/>
      <c r="AU262" s="215"/>
      <c r="AV262" s="215"/>
      <c r="AW262" s="215"/>
      <c r="AX262" s="215"/>
      <c r="AY262" s="215"/>
      <c r="AZ262" s="215"/>
      <c r="BA262" s="215"/>
      <c r="BB262" s="215"/>
      <c r="BC262" s="215"/>
      <c r="BD262" s="215"/>
      <c r="BE262" s="215"/>
      <c r="BF262" s="215"/>
      <c r="BG262" s="215"/>
      <c r="BH262" s="215"/>
    </row>
    <row r="263" spans="1:60" outlineLevel="1" x14ac:dyDescent="0.2">
      <c r="A263" s="257">
        <v>103</v>
      </c>
      <c r="B263" s="258" t="s">
        <v>630</v>
      </c>
      <c r="C263" s="264" t="s">
        <v>631</v>
      </c>
      <c r="D263" s="259" t="s">
        <v>255</v>
      </c>
      <c r="E263" s="260">
        <v>28.128599999999999</v>
      </c>
      <c r="F263" s="261"/>
      <c r="G263" s="262">
        <f>ROUND(E263*F263,2)</f>
        <v>0</v>
      </c>
      <c r="H263" s="261"/>
      <c r="I263" s="262">
        <f>ROUND(E263*H263,2)</f>
        <v>0</v>
      </c>
      <c r="J263" s="261"/>
      <c r="K263" s="262">
        <f>ROUND(E263*J263,2)</f>
        <v>0</v>
      </c>
      <c r="L263" s="262">
        <v>21</v>
      </c>
      <c r="M263" s="262">
        <f>G263*(1+L263/100)</f>
        <v>0</v>
      </c>
      <c r="N263" s="262">
        <v>0</v>
      </c>
      <c r="O263" s="262">
        <f>ROUND(E263*N263,2)</f>
        <v>0</v>
      </c>
      <c r="P263" s="262">
        <v>0</v>
      </c>
      <c r="Q263" s="262">
        <f>ROUND(E263*P263,2)</f>
        <v>0</v>
      </c>
      <c r="R263" s="262"/>
      <c r="S263" s="262" t="s">
        <v>167</v>
      </c>
      <c r="T263" s="263" t="s">
        <v>168</v>
      </c>
      <c r="U263" s="224">
        <v>0</v>
      </c>
      <c r="V263" s="224">
        <f>ROUND(E263*U263,2)</f>
        <v>0</v>
      </c>
      <c r="W263" s="224"/>
      <c r="X263" s="224" t="s">
        <v>190</v>
      </c>
      <c r="Y263" s="215"/>
      <c r="Z263" s="215"/>
      <c r="AA263" s="215"/>
      <c r="AB263" s="215"/>
      <c r="AC263" s="215"/>
      <c r="AD263" s="215"/>
      <c r="AE263" s="215"/>
      <c r="AF263" s="215"/>
      <c r="AG263" s="215" t="s">
        <v>627</v>
      </c>
      <c r="AH263" s="215"/>
      <c r="AI263" s="215"/>
      <c r="AJ263" s="215"/>
      <c r="AK263" s="215"/>
      <c r="AL263" s="215"/>
      <c r="AM263" s="215"/>
      <c r="AN263" s="215"/>
      <c r="AO263" s="215"/>
      <c r="AP263" s="215"/>
      <c r="AQ263" s="215"/>
      <c r="AR263" s="215"/>
      <c r="AS263" s="215"/>
      <c r="AT263" s="215"/>
      <c r="AU263" s="215"/>
      <c r="AV263" s="215"/>
      <c r="AW263" s="215"/>
      <c r="AX263" s="215"/>
      <c r="AY263" s="215"/>
      <c r="AZ263" s="215"/>
      <c r="BA263" s="215"/>
      <c r="BB263" s="215"/>
      <c r="BC263" s="215"/>
      <c r="BD263" s="215"/>
      <c r="BE263" s="215"/>
      <c r="BF263" s="215"/>
      <c r="BG263" s="215"/>
      <c r="BH263" s="215"/>
    </row>
    <row r="264" spans="1:60" outlineLevel="1" x14ac:dyDescent="0.2">
      <c r="A264" s="257">
        <v>104</v>
      </c>
      <c r="B264" s="258" t="s">
        <v>632</v>
      </c>
      <c r="C264" s="264" t="s">
        <v>633</v>
      </c>
      <c r="D264" s="259" t="s">
        <v>255</v>
      </c>
      <c r="E264" s="260">
        <v>2.8128600000000001</v>
      </c>
      <c r="F264" s="261"/>
      <c r="G264" s="262">
        <f>ROUND(E264*F264,2)</f>
        <v>0</v>
      </c>
      <c r="H264" s="261"/>
      <c r="I264" s="262">
        <f>ROUND(E264*H264,2)</f>
        <v>0</v>
      </c>
      <c r="J264" s="261"/>
      <c r="K264" s="262">
        <f>ROUND(E264*J264,2)</f>
        <v>0</v>
      </c>
      <c r="L264" s="262">
        <v>21</v>
      </c>
      <c r="M264" s="262">
        <f>G264*(1+L264/100)</f>
        <v>0</v>
      </c>
      <c r="N264" s="262">
        <v>0</v>
      </c>
      <c r="O264" s="262">
        <f>ROUND(E264*N264,2)</f>
        <v>0</v>
      </c>
      <c r="P264" s="262">
        <v>0</v>
      </c>
      <c r="Q264" s="262">
        <f>ROUND(E264*P264,2)</f>
        <v>0</v>
      </c>
      <c r="R264" s="262"/>
      <c r="S264" s="262" t="s">
        <v>167</v>
      </c>
      <c r="T264" s="263" t="s">
        <v>168</v>
      </c>
      <c r="U264" s="224">
        <v>0.94199999999999995</v>
      </c>
      <c r="V264" s="224">
        <f>ROUND(E264*U264,2)</f>
        <v>2.65</v>
      </c>
      <c r="W264" s="224"/>
      <c r="X264" s="224" t="s">
        <v>190</v>
      </c>
      <c r="Y264" s="215"/>
      <c r="Z264" s="215"/>
      <c r="AA264" s="215"/>
      <c r="AB264" s="215"/>
      <c r="AC264" s="215"/>
      <c r="AD264" s="215"/>
      <c r="AE264" s="215"/>
      <c r="AF264" s="215"/>
      <c r="AG264" s="215" t="s">
        <v>627</v>
      </c>
      <c r="AH264" s="215"/>
      <c r="AI264" s="215"/>
      <c r="AJ264" s="215"/>
      <c r="AK264" s="215"/>
      <c r="AL264" s="215"/>
      <c r="AM264" s="215"/>
      <c r="AN264" s="215"/>
      <c r="AO264" s="215"/>
      <c r="AP264" s="215"/>
      <c r="AQ264" s="215"/>
      <c r="AR264" s="215"/>
      <c r="AS264" s="215"/>
      <c r="AT264" s="215"/>
      <c r="AU264" s="215"/>
      <c r="AV264" s="215"/>
      <c r="AW264" s="215"/>
      <c r="AX264" s="215"/>
      <c r="AY264" s="215"/>
      <c r="AZ264" s="215"/>
      <c r="BA264" s="215"/>
      <c r="BB264" s="215"/>
      <c r="BC264" s="215"/>
      <c r="BD264" s="215"/>
      <c r="BE264" s="215"/>
      <c r="BF264" s="215"/>
      <c r="BG264" s="215"/>
      <c r="BH264" s="215"/>
    </row>
    <row r="265" spans="1:60" outlineLevel="1" x14ac:dyDescent="0.2">
      <c r="A265" s="257">
        <v>105</v>
      </c>
      <c r="B265" s="258" t="s">
        <v>634</v>
      </c>
      <c r="C265" s="264" t="s">
        <v>635</v>
      </c>
      <c r="D265" s="259" t="s">
        <v>255</v>
      </c>
      <c r="E265" s="260">
        <v>14.064299999999999</v>
      </c>
      <c r="F265" s="261"/>
      <c r="G265" s="262">
        <f>ROUND(E265*F265,2)</f>
        <v>0</v>
      </c>
      <c r="H265" s="261"/>
      <c r="I265" s="262">
        <f>ROUND(E265*H265,2)</f>
        <v>0</v>
      </c>
      <c r="J265" s="261"/>
      <c r="K265" s="262">
        <f>ROUND(E265*J265,2)</f>
        <v>0</v>
      </c>
      <c r="L265" s="262">
        <v>21</v>
      </c>
      <c r="M265" s="262">
        <f>G265*(1+L265/100)</f>
        <v>0</v>
      </c>
      <c r="N265" s="262">
        <v>0</v>
      </c>
      <c r="O265" s="262">
        <f>ROUND(E265*N265,2)</f>
        <v>0</v>
      </c>
      <c r="P265" s="262">
        <v>0</v>
      </c>
      <c r="Q265" s="262">
        <f>ROUND(E265*P265,2)</f>
        <v>0</v>
      </c>
      <c r="R265" s="262"/>
      <c r="S265" s="262" t="s">
        <v>167</v>
      </c>
      <c r="T265" s="263" t="s">
        <v>168</v>
      </c>
      <c r="U265" s="224">
        <v>0.105</v>
      </c>
      <c r="V265" s="224">
        <f>ROUND(E265*U265,2)</f>
        <v>1.48</v>
      </c>
      <c r="W265" s="224"/>
      <c r="X265" s="224" t="s">
        <v>190</v>
      </c>
      <c r="Y265" s="215"/>
      <c r="Z265" s="215"/>
      <c r="AA265" s="215"/>
      <c r="AB265" s="215"/>
      <c r="AC265" s="215"/>
      <c r="AD265" s="215"/>
      <c r="AE265" s="215"/>
      <c r="AF265" s="215"/>
      <c r="AG265" s="215" t="s">
        <v>627</v>
      </c>
      <c r="AH265" s="215"/>
      <c r="AI265" s="215"/>
      <c r="AJ265" s="215"/>
      <c r="AK265" s="215"/>
      <c r="AL265" s="215"/>
      <c r="AM265" s="215"/>
      <c r="AN265" s="215"/>
      <c r="AO265" s="215"/>
      <c r="AP265" s="215"/>
      <c r="AQ265" s="215"/>
      <c r="AR265" s="215"/>
      <c r="AS265" s="215"/>
      <c r="AT265" s="215"/>
      <c r="AU265" s="215"/>
      <c r="AV265" s="215"/>
      <c r="AW265" s="215"/>
      <c r="AX265" s="215"/>
      <c r="AY265" s="215"/>
      <c r="AZ265" s="215"/>
      <c r="BA265" s="215"/>
      <c r="BB265" s="215"/>
      <c r="BC265" s="215"/>
      <c r="BD265" s="215"/>
      <c r="BE265" s="215"/>
      <c r="BF265" s="215"/>
      <c r="BG265" s="215"/>
      <c r="BH265" s="215"/>
    </row>
    <row r="266" spans="1:60" outlineLevel="1" x14ac:dyDescent="0.2">
      <c r="A266" s="257">
        <v>106</v>
      </c>
      <c r="B266" s="258" t="s">
        <v>636</v>
      </c>
      <c r="C266" s="264" t="s">
        <v>637</v>
      </c>
      <c r="D266" s="259" t="s">
        <v>255</v>
      </c>
      <c r="E266" s="260">
        <v>2.8128600000000001</v>
      </c>
      <c r="F266" s="261"/>
      <c r="G266" s="262">
        <f>ROUND(E266*F266,2)</f>
        <v>0</v>
      </c>
      <c r="H266" s="261"/>
      <c r="I266" s="262">
        <f>ROUND(E266*H266,2)</f>
        <v>0</v>
      </c>
      <c r="J266" s="261"/>
      <c r="K266" s="262">
        <f>ROUND(E266*J266,2)</f>
        <v>0</v>
      </c>
      <c r="L266" s="262">
        <v>21</v>
      </c>
      <c r="M266" s="262">
        <f>G266*(1+L266/100)</f>
        <v>0</v>
      </c>
      <c r="N266" s="262">
        <v>0</v>
      </c>
      <c r="O266" s="262">
        <f>ROUND(E266*N266,2)</f>
        <v>0</v>
      </c>
      <c r="P266" s="262">
        <v>0</v>
      </c>
      <c r="Q266" s="262">
        <f>ROUND(E266*P266,2)</f>
        <v>0</v>
      </c>
      <c r="R266" s="262"/>
      <c r="S266" s="262" t="s">
        <v>167</v>
      </c>
      <c r="T266" s="263" t="s">
        <v>168</v>
      </c>
      <c r="U266" s="224">
        <v>0.16400000000000001</v>
      </c>
      <c r="V266" s="224">
        <f>ROUND(E266*U266,2)</f>
        <v>0.46</v>
      </c>
      <c r="W266" s="224"/>
      <c r="X266" s="224" t="s">
        <v>190</v>
      </c>
      <c r="Y266" s="215"/>
      <c r="Z266" s="215"/>
      <c r="AA266" s="215"/>
      <c r="AB266" s="215"/>
      <c r="AC266" s="215"/>
      <c r="AD266" s="215"/>
      <c r="AE266" s="215"/>
      <c r="AF266" s="215"/>
      <c r="AG266" s="215" t="s">
        <v>627</v>
      </c>
      <c r="AH266" s="215"/>
      <c r="AI266" s="215"/>
      <c r="AJ266" s="215"/>
      <c r="AK266" s="215"/>
      <c r="AL266" s="215"/>
      <c r="AM266" s="215"/>
      <c r="AN266" s="215"/>
      <c r="AO266" s="215"/>
      <c r="AP266" s="215"/>
      <c r="AQ266" s="215"/>
      <c r="AR266" s="215"/>
      <c r="AS266" s="215"/>
      <c r="AT266" s="215"/>
      <c r="AU266" s="215"/>
      <c r="AV266" s="215"/>
      <c r="AW266" s="215"/>
      <c r="AX266" s="215"/>
      <c r="AY266" s="215"/>
      <c r="AZ266" s="215"/>
      <c r="BA266" s="215"/>
      <c r="BB266" s="215"/>
      <c r="BC266" s="215"/>
      <c r="BD266" s="215"/>
      <c r="BE266" s="215"/>
      <c r="BF266" s="215"/>
      <c r="BG266" s="215"/>
      <c r="BH266" s="215"/>
    </row>
    <row r="267" spans="1:60" outlineLevel="1" x14ac:dyDescent="0.2">
      <c r="A267" s="237">
        <v>107</v>
      </c>
      <c r="B267" s="238" t="s">
        <v>638</v>
      </c>
      <c r="C267" s="249" t="s">
        <v>896</v>
      </c>
      <c r="D267" s="239" t="s">
        <v>255</v>
      </c>
      <c r="E267" s="240">
        <v>2.8128600000000001</v>
      </c>
      <c r="F267" s="241"/>
      <c r="G267" s="242">
        <f>ROUND(E267*F267,2)</f>
        <v>0</v>
      </c>
      <c r="H267" s="241"/>
      <c r="I267" s="242">
        <f>ROUND(E267*H267,2)</f>
        <v>0</v>
      </c>
      <c r="J267" s="241"/>
      <c r="K267" s="242">
        <f>ROUND(E267*J267,2)</f>
        <v>0</v>
      </c>
      <c r="L267" s="242">
        <v>21</v>
      </c>
      <c r="M267" s="242">
        <f>G267*(1+L267/100)</f>
        <v>0</v>
      </c>
      <c r="N267" s="242">
        <v>0</v>
      </c>
      <c r="O267" s="242">
        <f>ROUND(E267*N267,2)</f>
        <v>0</v>
      </c>
      <c r="P267" s="242">
        <v>0</v>
      </c>
      <c r="Q267" s="242">
        <f>ROUND(E267*P267,2)</f>
        <v>0</v>
      </c>
      <c r="R267" s="242"/>
      <c r="S267" s="242" t="s">
        <v>167</v>
      </c>
      <c r="T267" s="243" t="s">
        <v>168</v>
      </c>
      <c r="U267" s="224">
        <v>0</v>
      </c>
      <c r="V267" s="224">
        <f>ROUND(E267*U267,2)</f>
        <v>0</v>
      </c>
      <c r="W267" s="224"/>
      <c r="X267" s="224" t="s">
        <v>190</v>
      </c>
      <c r="Y267" s="215"/>
      <c r="Z267" s="215"/>
      <c r="AA267" s="215"/>
      <c r="AB267" s="215"/>
      <c r="AC267" s="215"/>
      <c r="AD267" s="215"/>
      <c r="AE267" s="215"/>
      <c r="AF267" s="215"/>
      <c r="AG267" s="215" t="s">
        <v>627</v>
      </c>
      <c r="AH267" s="215"/>
      <c r="AI267" s="215"/>
      <c r="AJ267" s="215"/>
      <c r="AK267" s="215"/>
      <c r="AL267" s="215"/>
      <c r="AM267" s="215"/>
      <c r="AN267" s="215"/>
      <c r="AO267" s="215"/>
      <c r="AP267" s="215"/>
      <c r="AQ267" s="215"/>
      <c r="AR267" s="215"/>
      <c r="AS267" s="215"/>
      <c r="AT267" s="215"/>
      <c r="AU267" s="215"/>
      <c r="AV267" s="215"/>
      <c r="AW267" s="215"/>
      <c r="AX267" s="215"/>
      <c r="AY267" s="215"/>
      <c r="AZ267" s="215"/>
      <c r="BA267" s="215"/>
      <c r="BB267" s="215"/>
      <c r="BC267" s="215"/>
      <c r="BD267" s="215"/>
      <c r="BE267" s="215"/>
      <c r="BF267" s="215"/>
      <c r="BG267" s="215"/>
      <c r="BH267" s="215"/>
    </row>
    <row r="268" spans="1:60" outlineLevel="1" x14ac:dyDescent="0.2">
      <c r="A268" s="222"/>
      <c r="B268" s="223"/>
      <c r="C268" s="250" t="s">
        <v>640</v>
      </c>
      <c r="D268" s="245"/>
      <c r="E268" s="245"/>
      <c r="F268" s="245"/>
      <c r="G268" s="245"/>
      <c r="H268" s="224"/>
      <c r="I268" s="224"/>
      <c r="J268" s="224"/>
      <c r="K268" s="224"/>
      <c r="L268" s="224"/>
      <c r="M268" s="224"/>
      <c r="N268" s="224"/>
      <c r="O268" s="224"/>
      <c r="P268" s="224"/>
      <c r="Q268" s="224"/>
      <c r="R268" s="224"/>
      <c r="S268" s="224"/>
      <c r="T268" s="224"/>
      <c r="U268" s="224"/>
      <c r="V268" s="224"/>
      <c r="W268" s="224"/>
      <c r="X268" s="224"/>
      <c r="Y268" s="215"/>
      <c r="Z268" s="215"/>
      <c r="AA268" s="215"/>
      <c r="AB268" s="215"/>
      <c r="AC268" s="215"/>
      <c r="AD268" s="215"/>
      <c r="AE268" s="215"/>
      <c r="AF268" s="215"/>
      <c r="AG268" s="215" t="s">
        <v>172</v>
      </c>
      <c r="AH268" s="215"/>
      <c r="AI268" s="215"/>
      <c r="AJ268" s="215"/>
      <c r="AK268" s="215"/>
      <c r="AL268" s="215"/>
      <c r="AM268" s="215"/>
      <c r="AN268" s="215"/>
      <c r="AO268" s="215"/>
      <c r="AP268" s="215"/>
      <c r="AQ268" s="215"/>
      <c r="AR268" s="215"/>
      <c r="AS268" s="215"/>
      <c r="AT268" s="215"/>
      <c r="AU268" s="215"/>
      <c r="AV268" s="215"/>
      <c r="AW268" s="215"/>
      <c r="AX268" s="215"/>
      <c r="AY268" s="215"/>
      <c r="AZ268" s="215"/>
      <c r="BA268" s="215"/>
      <c r="BB268" s="215"/>
      <c r="BC268" s="215"/>
      <c r="BD268" s="215"/>
      <c r="BE268" s="215"/>
      <c r="BF268" s="215"/>
      <c r="BG268" s="215"/>
      <c r="BH268" s="215"/>
    </row>
    <row r="269" spans="1:60" x14ac:dyDescent="0.2">
      <c r="A269" s="3"/>
      <c r="B269" s="4"/>
      <c r="C269" s="254"/>
      <c r="D269" s="6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AE269">
        <v>15</v>
      </c>
      <c r="AF269">
        <v>21</v>
      </c>
      <c r="AG269" t="s">
        <v>149</v>
      </c>
    </row>
    <row r="270" spans="1:60" x14ac:dyDescent="0.2">
      <c r="A270" s="218"/>
      <c r="B270" s="219" t="s">
        <v>29</v>
      </c>
      <c r="C270" s="255"/>
      <c r="D270" s="220"/>
      <c r="E270" s="221"/>
      <c r="F270" s="221"/>
      <c r="G270" s="247">
        <f>G8+G34+G37+G41+G44+G47+G52+G54+G66+G123+G158+G162+G251+G255+G260</f>
        <v>0</v>
      </c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AE270">
        <f>SUMIF(L7:L268,AE269,G7:G268)</f>
        <v>0</v>
      </c>
      <c r="AF270">
        <f>SUMIF(L7:L268,AF269,G7:G268)</f>
        <v>0</v>
      </c>
      <c r="AG270" t="s">
        <v>199</v>
      </c>
    </row>
    <row r="271" spans="1:60" x14ac:dyDescent="0.2">
      <c r="C271" s="256"/>
      <c r="D271" s="10"/>
      <c r="AG271" t="s">
        <v>200</v>
      </c>
    </row>
    <row r="272" spans="1:60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WqmoRjwSfPnJR0L8l91A3enVrGTjxWbRVRakkVIxz9vztig99L9md+bqaW7aLxtwsRUZeCd4TGNLGieE2ZfXbw==" saltValue="cYugPkJgpGMtB1zQ+IxiQQ==" spinCount="100000" sheet="1"/>
  <mergeCells count="89">
    <mergeCell ref="C247:G247"/>
    <mergeCell ref="C250:G250"/>
    <mergeCell ref="C257:G257"/>
    <mergeCell ref="C259:G259"/>
    <mergeCell ref="C268:G268"/>
    <mergeCell ref="C234:G234"/>
    <mergeCell ref="C236:G236"/>
    <mergeCell ref="C239:G239"/>
    <mergeCell ref="C241:G241"/>
    <mergeCell ref="C243:G243"/>
    <mergeCell ref="C245:G245"/>
    <mergeCell ref="C222:G222"/>
    <mergeCell ref="C224:G224"/>
    <mergeCell ref="C226:G226"/>
    <mergeCell ref="C228:G228"/>
    <mergeCell ref="C230:G230"/>
    <mergeCell ref="C232:G232"/>
    <mergeCell ref="C208:G208"/>
    <mergeCell ref="C210:G210"/>
    <mergeCell ref="C212:G212"/>
    <mergeCell ref="C215:G215"/>
    <mergeCell ref="C217:G217"/>
    <mergeCell ref="C220:G220"/>
    <mergeCell ref="C195:G195"/>
    <mergeCell ref="C197:G197"/>
    <mergeCell ref="C200:G200"/>
    <mergeCell ref="C202:G202"/>
    <mergeCell ref="C204:G204"/>
    <mergeCell ref="C206:G206"/>
    <mergeCell ref="C181:G181"/>
    <mergeCell ref="C183:G183"/>
    <mergeCell ref="C185:G185"/>
    <mergeCell ref="C189:G189"/>
    <mergeCell ref="C191:G191"/>
    <mergeCell ref="C193:G193"/>
    <mergeCell ref="C155:G155"/>
    <mergeCell ref="C157:G157"/>
    <mergeCell ref="C166:G166"/>
    <mergeCell ref="C170:G170"/>
    <mergeCell ref="C171:G171"/>
    <mergeCell ref="C179:G179"/>
    <mergeCell ref="C137:G137"/>
    <mergeCell ref="C139:G139"/>
    <mergeCell ref="C141:G141"/>
    <mergeCell ref="C146:G146"/>
    <mergeCell ref="C151:G151"/>
    <mergeCell ref="C153:G153"/>
    <mergeCell ref="C119:G119"/>
    <mergeCell ref="C122:G122"/>
    <mergeCell ref="C125:G125"/>
    <mergeCell ref="C128:G128"/>
    <mergeCell ref="C131:G131"/>
    <mergeCell ref="C134:G134"/>
    <mergeCell ref="C105:G105"/>
    <mergeCell ref="C106:G106"/>
    <mergeCell ref="C107:G107"/>
    <mergeCell ref="C108:G108"/>
    <mergeCell ref="C109:G109"/>
    <mergeCell ref="C111:G111"/>
    <mergeCell ref="C92:G92"/>
    <mergeCell ref="C93:G93"/>
    <mergeCell ref="C96:G96"/>
    <mergeCell ref="C98:G98"/>
    <mergeCell ref="C101:G101"/>
    <mergeCell ref="C104:G104"/>
    <mergeCell ref="C80:G80"/>
    <mergeCell ref="C81:G81"/>
    <mergeCell ref="C84:G84"/>
    <mergeCell ref="C85:G85"/>
    <mergeCell ref="C88:G88"/>
    <mergeCell ref="C89:G89"/>
    <mergeCell ref="C62:G62"/>
    <mergeCell ref="C65:G65"/>
    <mergeCell ref="C68:G68"/>
    <mergeCell ref="C71:G71"/>
    <mergeCell ref="C74:G74"/>
    <mergeCell ref="C77:G77"/>
    <mergeCell ref="C26:G26"/>
    <mergeCell ref="C29:G29"/>
    <mergeCell ref="C32:G32"/>
    <mergeCell ref="C39:G39"/>
    <mergeCell ref="C56:G56"/>
    <mergeCell ref="C59:G59"/>
    <mergeCell ref="A1:G1"/>
    <mergeCell ref="C2:G2"/>
    <mergeCell ref="C3:G3"/>
    <mergeCell ref="C4:G4"/>
    <mergeCell ref="C10:G10"/>
    <mergeCell ref="C21:G2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80" customWidth="1"/>
    <col min="3" max="3" width="63.28515625" style="18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00" t="s">
        <v>136</v>
      </c>
      <c r="B1" s="200"/>
      <c r="C1" s="200"/>
      <c r="D1" s="200"/>
      <c r="E1" s="200"/>
      <c r="F1" s="200"/>
      <c r="G1" s="200"/>
      <c r="AG1" t="s">
        <v>137</v>
      </c>
    </row>
    <row r="2" spans="1:60" ht="24.95" customHeight="1" x14ac:dyDescent="0.2">
      <c r="A2" s="201" t="s">
        <v>7</v>
      </c>
      <c r="B2" s="49" t="s">
        <v>43</v>
      </c>
      <c r="C2" s="204" t="s">
        <v>44</v>
      </c>
      <c r="D2" s="202"/>
      <c r="E2" s="202"/>
      <c r="F2" s="202"/>
      <c r="G2" s="203"/>
      <c r="AG2" t="s">
        <v>138</v>
      </c>
    </row>
    <row r="3" spans="1:60" ht="24.95" customHeight="1" x14ac:dyDescent="0.2">
      <c r="A3" s="201" t="s">
        <v>8</v>
      </c>
      <c r="B3" s="49" t="s">
        <v>52</v>
      </c>
      <c r="C3" s="204" t="s">
        <v>53</v>
      </c>
      <c r="D3" s="202"/>
      <c r="E3" s="202"/>
      <c r="F3" s="202"/>
      <c r="G3" s="203"/>
      <c r="AC3" s="180" t="s">
        <v>138</v>
      </c>
      <c r="AG3" t="s">
        <v>139</v>
      </c>
    </row>
    <row r="4" spans="1:60" ht="24.95" customHeight="1" x14ac:dyDescent="0.2">
      <c r="A4" s="205" t="s">
        <v>9</v>
      </c>
      <c r="B4" s="206" t="s">
        <v>61</v>
      </c>
      <c r="C4" s="207" t="s">
        <v>62</v>
      </c>
      <c r="D4" s="208"/>
      <c r="E4" s="208"/>
      <c r="F4" s="208"/>
      <c r="G4" s="209"/>
      <c r="AG4" t="s">
        <v>140</v>
      </c>
    </row>
    <row r="5" spans="1:60" x14ac:dyDescent="0.2">
      <c r="D5" s="10"/>
    </row>
    <row r="6" spans="1:60" ht="38.25" x14ac:dyDescent="0.2">
      <c r="A6" s="211" t="s">
        <v>141</v>
      </c>
      <c r="B6" s="213" t="s">
        <v>142</v>
      </c>
      <c r="C6" s="213" t="s">
        <v>143</v>
      </c>
      <c r="D6" s="212" t="s">
        <v>144</v>
      </c>
      <c r="E6" s="211" t="s">
        <v>145</v>
      </c>
      <c r="F6" s="210" t="s">
        <v>146</v>
      </c>
      <c r="G6" s="211" t="s">
        <v>29</v>
      </c>
      <c r="H6" s="214" t="s">
        <v>30</v>
      </c>
      <c r="I6" s="214" t="s">
        <v>147</v>
      </c>
      <c r="J6" s="214" t="s">
        <v>31</v>
      </c>
      <c r="K6" s="214" t="s">
        <v>148</v>
      </c>
      <c r="L6" s="214" t="s">
        <v>149</v>
      </c>
      <c r="M6" s="214" t="s">
        <v>150</v>
      </c>
      <c r="N6" s="214" t="s">
        <v>151</v>
      </c>
      <c r="O6" s="214" t="s">
        <v>152</v>
      </c>
      <c r="P6" s="214" t="s">
        <v>153</v>
      </c>
      <c r="Q6" s="214" t="s">
        <v>154</v>
      </c>
      <c r="R6" s="214" t="s">
        <v>155</v>
      </c>
      <c r="S6" s="214" t="s">
        <v>156</v>
      </c>
      <c r="T6" s="214" t="s">
        <v>157</v>
      </c>
      <c r="U6" s="214" t="s">
        <v>158</v>
      </c>
      <c r="V6" s="214" t="s">
        <v>159</v>
      </c>
      <c r="W6" s="214" t="s">
        <v>160</v>
      </c>
      <c r="X6" s="214" t="s">
        <v>161</v>
      </c>
    </row>
    <row r="7" spans="1:60" hidden="1" x14ac:dyDescent="0.2">
      <c r="A7" s="3"/>
      <c r="B7" s="4"/>
      <c r="C7" s="4"/>
      <c r="D7" s="6"/>
      <c r="E7" s="216"/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7"/>
      <c r="R7" s="217"/>
      <c r="S7" s="217"/>
      <c r="T7" s="217"/>
      <c r="U7" s="217"/>
      <c r="V7" s="217"/>
      <c r="W7" s="217"/>
      <c r="X7" s="217"/>
    </row>
    <row r="8" spans="1:60" x14ac:dyDescent="0.2">
      <c r="A8" s="231" t="s">
        <v>162</v>
      </c>
      <c r="B8" s="232" t="s">
        <v>55</v>
      </c>
      <c r="C8" s="248" t="s">
        <v>73</v>
      </c>
      <c r="D8" s="233"/>
      <c r="E8" s="234"/>
      <c r="F8" s="235"/>
      <c r="G8" s="235">
        <f>SUMIF(AG9:AG10,"&lt;&gt;NOR",G9:G10)</f>
        <v>0</v>
      </c>
      <c r="H8" s="235"/>
      <c r="I8" s="235">
        <f>SUM(I9:I10)</f>
        <v>0</v>
      </c>
      <c r="J8" s="235"/>
      <c r="K8" s="235">
        <f>SUM(K9:K10)</f>
        <v>0</v>
      </c>
      <c r="L8" s="235"/>
      <c r="M8" s="235">
        <f>SUM(M9:M10)</f>
        <v>0</v>
      </c>
      <c r="N8" s="235"/>
      <c r="O8" s="235">
        <f>SUM(O9:O10)</f>
        <v>0.43</v>
      </c>
      <c r="P8" s="235"/>
      <c r="Q8" s="235">
        <f>SUM(Q9:Q10)</f>
        <v>0</v>
      </c>
      <c r="R8" s="235"/>
      <c r="S8" s="235"/>
      <c r="T8" s="236"/>
      <c r="U8" s="230"/>
      <c r="V8" s="230">
        <f>SUM(V9:V10)</f>
        <v>1.8</v>
      </c>
      <c r="W8" s="230"/>
      <c r="X8" s="230"/>
      <c r="AG8" t="s">
        <v>163</v>
      </c>
    </row>
    <row r="9" spans="1:60" outlineLevel="1" x14ac:dyDescent="0.2">
      <c r="A9" s="257">
        <v>1</v>
      </c>
      <c r="B9" s="258" t="s">
        <v>683</v>
      </c>
      <c r="C9" s="264" t="s">
        <v>684</v>
      </c>
      <c r="D9" s="259" t="s">
        <v>246</v>
      </c>
      <c r="E9" s="260">
        <v>1</v>
      </c>
      <c r="F9" s="261"/>
      <c r="G9" s="262">
        <f>ROUND(E9*F9,2)</f>
        <v>0</v>
      </c>
      <c r="H9" s="261"/>
      <c r="I9" s="262">
        <f>ROUND(E9*H9,2)</f>
        <v>0</v>
      </c>
      <c r="J9" s="261"/>
      <c r="K9" s="262">
        <f>ROUND(E9*J9,2)</f>
        <v>0</v>
      </c>
      <c r="L9" s="262">
        <v>21</v>
      </c>
      <c r="M9" s="262">
        <f>G9*(1+L9/100)</f>
        <v>0</v>
      </c>
      <c r="N9" s="262">
        <v>2.2370000000000001E-2</v>
      </c>
      <c r="O9" s="262">
        <f>ROUND(E9*N9,2)</f>
        <v>0.02</v>
      </c>
      <c r="P9" s="262">
        <v>0</v>
      </c>
      <c r="Q9" s="262">
        <f>ROUND(E9*P9,2)</f>
        <v>0</v>
      </c>
      <c r="R9" s="262"/>
      <c r="S9" s="262" t="s">
        <v>167</v>
      </c>
      <c r="T9" s="263" t="s">
        <v>168</v>
      </c>
      <c r="U9" s="224">
        <v>0.23599999999999999</v>
      </c>
      <c r="V9" s="224">
        <f>ROUND(E9*U9,2)</f>
        <v>0.24</v>
      </c>
      <c r="W9" s="224"/>
      <c r="X9" s="224" t="s">
        <v>190</v>
      </c>
      <c r="Y9" s="215"/>
      <c r="Z9" s="215"/>
      <c r="AA9" s="215"/>
      <c r="AB9" s="215"/>
      <c r="AC9" s="215"/>
      <c r="AD9" s="215"/>
      <c r="AE9" s="215"/>
      <c r="AF9" s="215"/>
      <c r="AG9" s="215" t="s">
        <v>191</v>
      </c>
      <c r="AH9" s="215"/>
      <c r="AI9" s="215"/>
      <c r="AJ9" s="215"/>
      <c r="AK9" s="215"/>
      <c r="AL9" s="215"/>
      <c r="AM9" s="215"/>
      <c r="AN9" s="215"/>
      <c r="AO9" s="215"/>
      <c r="AP9" s="215"/>
      <c r="AQ9" s="215"/>
      <c r="AR9" s="215"/>
      <c r="AS9" s="215"/>
      <c r="AT9" s="215"/>
      <c r="AU9" s="215"/>
      <c r="AV9" s="215"/>
      <c r="AW9" s="215"/>
      <c r="AX9" s="215"/>
      <c r="AY9" s="215"/>
      <c r="AZ9" s="215"/>
      <c r="BA9" s="215"/>
      <c r="BB9" s="215"/>
      <c r="BC9" s="215"/>
      <c r="BD9" s="215"/>
      <c r="BE9" s="215"/>
      <c r="BF9" s="215"/>
      <c r="BG9" s="215"/>
      <c r="BH9" s="215"/>
    </row>
    <row r="10" spans="1:60" outlineLevel="1" x14ac:dyDescent="0.2">
      <c r="A10" s="257">
        <v>2</v>
      </c>
      <c r="B10" s="258" t="s">
        <v>685</v>
      </c>
      <c r="C10" s="264" t="s">
        <v>686</v>
      </c>
      <c r="D10" s="259" t="s">
        <v>246</v>
      </c>
      <c r="E10" s="260">
        <v>2</v>
      </c>
      <c r="F10" s="261"/>
      <c r="G10" s="262">
        <f>ROUND(E10*F10,2)</f>
        <v>0</v>
      </c>
      <c r="H10" s="261"/>
      <c r="I10" s="262">
        <f>ROUND(E10*H10,2)</f>
        <v>0</v>
      </c>
      <c r="J10" s="261"/>
      <c r="K10" s="262">
        <f>ROUND(E10*J10,2)</f>
        <v>0</v>
      </c>
      <c r="L10" s="262">
        <v>21</v>
      </c>
      <c r="M10" s="262">
        <f>G10*(1+L10/100)</f>
        <v>0</v>
      </c>
      <c r="N10" s="262">
        <v>0.20318</v>
      </c>
      <c r="O10" s="262">
        <f>ROUND(E10*N10,2)</f>
        <v>0.41</v>
      </c>
      <c r="P10" s="262">
        <v>0</v>
      </c>
      <c r="Q10" s="262">
        <f>ROUND(E10*P10,2)</f>
        <v>0</v>
      </c>
      <c r="R10" s="262"/>
      <c r="S10" s="262" t="s">
        <v>167</v>
      </c>
      <c r="T10" s="263" t="s">
        <v>168</v>
      </c>
      <c r="U10" s="224">
        <v>0.78100000000000003</v>
      </c>
      <c r="V10" s="224">
        <f>ROUND(E10*U10,2)</f>
        <v>1.56</v>
      </c>
      <c r="W10" s="224"/>
      <c r="X10" s="224" t="s">
        <v>190</v>
      </c>
      <c r="Y10" s="215"/>
      <c r="Z10" s="215"/>
      <c r="AA10" s="215"/>
      <c r="AB10" s="215"/>
      <c r="AC10" s="215"/>
      <c r="AD10" s="215"/>
      <c r="AE10" s="215"/>
      <c r="AF10" s="215"/>
      <c r="AG10" s="215" t="s">
        <v>191</v>
      </c>
      <c r="AH10" s="215"/>
      <c r="AI10" s="215"/>
      <c r="AJ10" s="215"/>
      <c r="AK10" s="215"/>
      <c r="AL10" s="215"/>
      <c r="AM10" s="215"/>
      <c r="AN10" s="215"/>
      <c r="AO10" s="215"/>
      <c r="AP10" s="215"/>
      <c r="AQ10" s="215"/>
      <c r="AR10" s="215"/>
      <c r="AS10" s="215"/>
      <c r="AT10" s="215"/>
      <c r="AU10" s="215"/>
      <c r="AV10" s="215"/>
      <c r="AW10" s="215"/>
      <c r="AX10" s="215"/>
      <c r="AY10" s="215"/>
      <c r="AZ10" s="215"/>
      <c r="BA10" s="215"/>
      <c r="BB10" s="215"/>
      <c r="BC10" s="215"/>
      <c r="BD10" s="215"/>
      <c r="BE10" s="215"/>
      <c r="BF10" s="215"/>
      <c r="BG10" s="215"/>
      <c r="BH10" s="215"/>
    </row>
    <row r="11" spans="1:60" x14ac:dyDescent="0.2">
      <c r="A11" s="231" t="s">
        <v>162</v>
      </c>
      <c r="B11" s="232" t="s">
        <v>75</v>
      </c>
      <c r="C11" s="248" t="s">
        <v>76</v>
      </c>
      <c r="D11" s="233"/>
      <c r="E11" s="234"/>
      <c r="F11" s="235"/>
      <c r="G11" s="235">
        <f>SUMIF(AG12:AG13,"&lt;&gt;NOR",G12:G13)</f>
        <v>0</v>
      </c>
      <c r="H11" s="235"/>
      <c r="I11" s="235">
        <f>SUM(I12:I13)</f>
        <v>0</v>
      </c>
      <c r="J11" s="235"/>
      <c r="K11" s="235">
        <f>SUM(K12:K13)</f>
        <v>0</v>
      </c>
      <c r="L11" s="235"/>
      <c r="M11" s="235">
        <f>SUM(M12:M13)</f>
        <v>0</v>
      </c>
      <c r="N11" s="235"/>
      <c r="O11" s="235">
        <f>SUM(O12:O13)</f>
        <v>0.04</v>
      </c>
      <c r="P11" s="235"/>
      <c r="Q11" s="235">
        <f>SUM(Q12:Q13)</f>
        <v>0</v>
      </c>
      <c r="R11" s="235"/>
      <c r="S11" s="235"/>
      <c r="T11" s="236"/>
      <c r="U11" s="230"/>
      <c r="V11" s="230">
        <f>SUM(V12:V13)</f>
        <v>0.28000000000000003</v>
      </c>
      <c r="W11" s="230"/>
      <c r="X11" s="230"/>
      <c r="AG11" t="s">
        <v>163</v>
      </c>
    </row>
    <row r="12" spans="1:60" outlineLevel="1" x14ac:dyDescent="0.2">
      <c r="A12" s="237">
        <v>3</v>
      </c>
      <c r="B12" s="238" t="s">
        <v>690</v>
      </c>
      <c r="C12" s="249" t="s">
        <v>691</v>
      </c>
      <c r="D12" s="239" t="s">
        <v>268</v>
      </c>
      <c r="E12" s="240">
        <v>0.4</v>
      </c>
      <c r="F12" s="241"/>
      <c r="G12" s="242">
        <f>ROUND(E12*F12,2)</f>
        <v>0</v>
      </c>
      <c r="H12" s="241"/>
      <c r="I12" s="242">
        <f>ROUND(E12*H12,2)</f>
        <v>0</v>
      </c>
      <c r="J12" s="241"/>
      <c r="K12" s="242">
        <f>ROUND(E12*J12,2)</f>
        <v>0</v>
      </c>
      <c r="L12" s="242">
        <v>21</v>
      </c>
      <c r="M12" s="242">
        <f>G12*(1+L12/100)</f>
        <v>0</v>
      </c>
      <c r="N12" s="242">
        <v>0.10712000000000001</v>
      </c>
      <c r="O12" s="242">
        <f>ROUND(E12*N12,2)</f>
        <v>0.04</v>
      </c>
      <c r="P12" s="242">
        <v>0</v>
      </c>
      <c r="Q12" s="242">
        <f>ROUND(E12*P12,2)</f>
        <v>0</v>
      </c>
      <c r="R12" s="242"/>
      <c r="S12" s="242" t="s">
        <v>167</v>
      </c>
      <c r="T12" s="243" t="s">
        <v>168</v>
      </c>
      <c r="U12" s="224">
        <v>0.69998000000000005</v>
      </c>
      <c r="V12" s="224">
        <f>ROUND(E12*U12,2)</f>
        <v>0.28000000000000003</v>
      </c>
      <c r="W12" s="224"/>
      <c r="X12" s="224" t="s">
        <v>190</v>
      </c>
      <c r="Y12" s="215"/>
      <c r="Z12" s="215"/>
      <c r="AA12" s="215"/>
      <c r="AB12" s="215"/>
      <c r="AC12" s="215"/>
      <c r="AD12" s="215"/>
      <c r="AE12" s="215"/>
      <c r="AF12" s="215"/>
      <c r="AG12" s="215" t="s">
        <v>191</v>
      </c>
      <c r="AH12" s="215"/>
      <c r="AI12" s="215"/>
      <c r="AJ12" s="215"/>
      <c r="AK12" s="215"/>
      <c r="AL12" s="215"/>
      <c r="AM12" s="215"/>
      <c r="AN12" s="215"/>
      <c r="AO12" s="215"/>
      <c r="AP12" s="215"/>
      <c r="AQ12" s="215"/>
      <c r="AR12" s="215"/>
      <c r="AS12" s="215"/>
      <c r="AT12" s="215"/>
      <c r="AU12" s="215"/>
      <c r="AV12" s="215"/>
      <c r="AW12" s="215"/>
      <c r="AX12" s="215"/>
      <c r="AY12" s="215"/>
      <c r="AZ12" s="215"/>
      <c r="BA12" s="215"/>
      <c r="BB12" s="215"/>
      <c r="BC12" s="215"/>
      <c r="BD12" s="215"/>
      <c r="BE12" s="215"/>
      <c r="BF12" s="215"/>
      <c r="BG12" s="215"/>
      <c r="BH12" s="215"/>
    </row>
    <row r="13" spans="1:60" outlineLevel="1" x14ac:dyDescent="0.2">
      <c r="A13" s="222"/>
      <c r="B13" s="223"/>
      <c r="C13" s="253" t="s">
        <v>897</v>
      </c>
      <c r="D13" s="228"/>
      <c r="E13" s="229">
        <v>0.4</v>
      </c>
      <c r="F13" s="224"/>
      <c r="G13" s="224"/>
      <c r="H13" s="224"/>
      <c r="I13" s="224"/>
      <c r="J13" s="224"/>
      <c r="K13" s="224"/>
      <c r="L13" s="224"/>
      <c r="M13" s="224"/>
      <c r="N13" s="224"/>
      <c r="O13" s="224"/>
      <c r="P13" s="224"/>
      <c r="Q13" s="224"/>
      <c r="R13" s="224"/>
      <c r="S13" s="224"/>
      <c r="T13" s="224"/>
      <c r="U13" s="224"/>
      <c r="V13" s="224"/>
      <c r="W13" s="224"/>
      <c r="X13" s="224"/>
      <c r="Y13" s="215"/>
      <c r="Z13" s="215"/>
      <c r="AA13" s="215"/>
      <c r="AB13" s="215"/>
      <c r="AC13" s="215"/>
      <c r="AD13" s="215"/>
      <c r="AE13" s="215"/>
      <c r="AF13" s="215"/>
      <c r="AG13" s="215" t="s">
        <v>176</v>
      </c>
      <c r="AH13" s="215">
        <v>0</v>
      </c>
      <c r="AI13" s="215"/>
      <c r="AJ13" s="215"/>
      <c r="AK13" s="215"/>
      <c r="AL13" s="215"/>
      <c r="AM13" s="215"/>
      <c r="AN13" s="215"/>
      <c r="AO13" s="215"/>
      <c r="AP13" s="215"/>
      <c r="AQ13" s="215"/>
      <c r="AR13" s="215"/>
      <c r="AS13" s="215"/>
      <c r="AT13" s="215"/>
      <c r="AU13" s="215"/>
      <c r="AV13" s="215"/>
      <c r="AW13" s="215"/>
      <c r="AX13" s="215"/>
      <c r="AY13" s="215"/>
      <c r="AZ13" s="215"/>
      <c r="BA13" s="215"/>
      <c r="BB13" s="215"/>
      <c r="BC13" s="215"/>
      <c r="BD13" s="215"/>
      <c r="BE13" s="215"/>
      <c r="BF13" s="215"/>
      <c r="BG13" s="215"/>
      <c r="BH13" s="215"/>
    </row>
    <row r="14" spans="1:60" x14ac:dyDescent="0.2">
      <c r="A14" s="231" t="s">
        <v>162</v>
      </c>
      <c r="B14" s="232" t="s">
        <v>87</v>
      </c>
      <c r="C14" s="248" t="s">
        <v>88</v>
      </c>
      <c r="D14" s="233"/>
      <c r="E14" s="234"/>
      <c r="F14" s="235"/>
      <c r="G14" s="235">
        <f>SUMIF(AG15:AG17,"&lt;&gt;NOR",G15:G17)</f>
        <v>0</v>
      </c>
      <c r="H14" s="235"/>
      <c r="I14" s="235">
        <f>SUM(I15:I17)</f>
        <v>0</v>
      </c>
      <c r="J14" s="235"/>
      <c r="K14" s="235">
        <f>SUM(K15:K17)</f>
        <v>0</v>
      </c>
      <c r="L14" s="235"/>
      <c r="M14" s="235">
        <f>SUM(M15:M17)</f>
        <v>0</v>
      </c>
      <c r="N14" s="235"/>
      <c r="O14" s="235">
        <f>SUM(O15:O17)</f>
        <v>0</v>
      </c>
      <c r="P14" s="235"/>
      <c r="Q14" s="235">
        <f>SUM(Q15:Q17)</f>
        <v>0.44</v>
      </c>
      <c r="R14" s="235"/>
      <c r="S14" s="235"/>
      <c r="T14" s="236"/>
      <c r="U14" s="230"/>
      <c r="V14" s="230">
        <f>SUM(V15:V17)</f>
        <v>4.29</v>
      </c>
      <c r="W14" s="230"/>
      <c r="X14" s="230"/>
      <c r="AG14" t="s">
        <v>163</v>
      </c>
    </row>
    <row r="15" spans="1:60" outlineLevel="1" x14ac:dyDescent="0.2">
      <c r="A15" s="257">
        <v>4</v>
      </c>
      <c r="B15" s="258" t="s">
        <v>697</v>
      </c>
      <c r="C15" s="264" t="s">
        <v>698</v>
      </c>
      <c r="D15" s="259" t="s">
        <v>246</v>
      </c>
      <c r="E15" s="260">
        <v>1</v>
      </c>
      <c r="F15" s="261"/>
      <c r="G15" s="262">
        <f>ROUND(E15*F15,2)</f>
        <v>0</v>
      </c>
      <c r="H15" s="261"/>
      <c r="I15" s="262">
        <f>ROUND(E15*H15,2)</f>
        <v>0</v>
      </c>
      <c r="J15" s="261"/>
      <c r="K15" s="262">
        <f>ROUND(E15*J15,2)</f>
        <v>0</v>
      </c>
      <c r="L15" s="262">
        <v>21</v>
      </c>
      <c r="M15" s="262">
        <f>G15*(1+L15/100)</f>
        <v>0</v>
      </c>
      <c r="N15" s="262">
        <v>6.7000000000000002E-4</v>
      </c>
      <c r="O15" s="262">
        <f>ROUND(E15*N15,2)</f>
        <v>0</v>
      </c>
      <c r="P15" s="262">
        <v>1.2E-2</v>
      </c>
      <c r="Q15" s="262">
        <f>ROUND(E15*P15,2)</f>
        <v>0.01</v>
      </c>
      <c r="R15" s="262"/>
      <c r="S15" s="262" t="s">
        <v>167</v>
      </c>
      <c r="T15" s="263" t="s">
        <v>168</v>
      </c>
      <c r="U15" s="224">
        <v>0.61399999999999999</v>
      </c>
      <c r="V15" s="224">
        <f>ROUND(E15*U15,2)</f>
        <v>0.61</v>
      </c>
      <c r="W15" s="224"/>
      <c r="X15" s="224" t="s">
        <v>190</v>
      </c>
      <c r="Y15" s="215"/>
      <c r="Z15" s="215"/>
      <c r="AA15" s="215"/>
      <c r="AB15" s="215"/>
      <c r="AC15" s="215"/>
      <c r="AD15" s="215"/>
      <c r="AE15" s="215"/>
      <c r="AF15" s="215"/>
      <c r="AG15" s="215" t="s">
        <v>191</v>
      </c>
      <c r="AH15" s="215"/>
      <c r="AI15" s="215"/>
      <c r="AJ15" s="215"/>
      <c r="AK15" s="215"/>
      <c r="AL15" s="215"/>
      <c r="AM15" s="215"/>
      <c r="AN15" s="215"/>
      <c r="AO15" s="215"/>
      <c r="AP15" s="215"/>
      <c r="AQ15" s="215"/>
      <c r="AR15" s="215"/>
      <c r="AS15" s="215"/>
      <c r="AT15" s="215"/>
      <c r="AU15" s="215"/>
      <c r="AV15" s="215"/>
      <c r="AW15" s="215"/>
      <c r="AX15" s="215"/>
      <c r="AY15" s="215"/>
      <c r="AZ15" s="215"/>
      <c r="BA15" s="215"/>
      <c r="BB15" s="215"/>
      <c r="BC15" s="215"/>
      <c r="BD15" s="215"/>
      <c r="BE15" s="215"/>
      <c r="BF15" s="215"/>
      <c r="BG15" s="215"/>
      <c r="BH15" s="215"/>
    </row>
    <row r="16" spans="1:60" outlineLevel="1" x14ac:dyDescent="0.2">
      <c r="A16" s="257">
        <v>5</v>
      </c>
      <c r="B16" s="258" t="s">
        <v>699</v>
      </c>
      <c r="C16" s="264" t="s">
        <v>700</v>
      </c>
      <c r="D16" s="259" t="s">
        <v>246</v>
      </c>
      <c r="E16" s="260">
        <v>2</v>
      </c>
      <c r="F16" s="261"/>
      <c r="G16" s="262">
        <f>ROUND(E16*F16,2)</f>
        <v>0</v>
      </c>
      <c r="H16" s="261"/>
      <c r="I16" s="262">
        <f>ROUND(E16*H16,2)</f>
        <v>0</v>
      </c>
      <c r="J16" s="261"/>
      <c r="K16" s="262">
        <f>ROUND(E16*J16,2)</f>
        <v>0</v>
      </c>
      <c r="L16" s="262">
        <v>21</v>
      </c>
      <c r="M16" s="262">
        <f>G16*(1+L16/100)</f>
        <v>0</v>
      </c>
      <c r="N16" s="262">
        <v>1.33E-3</v>
      </c>
      <c r="O16" s="262">
        <f>ROUND(E16*N16,2)</f>
        <v>0</v>
      </c>
      <c r="P16" s="262">
        <v>0.20699999999999999</v>
      </c>
      <c r="Q16" s="262">
        <f>ROUND(E16*P16,2)</f>
        <v>0.41</v>
      </c>
      <c r="R16" s="262"/>
      <c r="S16" s="262" t="s">
        <v>167</v>
      </c>
      <c r="T16" s="263" t="s">
        <v>168</v>
      </c>
      <c r="U16" s="224">
        <v>1.538</v>
      </c>
      <c r="V16" s="224">
        <f>ROUND(E16*U16,2)</f>
        <v>3.08</v>
      </c>
      <c r="W16" s="224"/>
      <c r="X16" s="224" t="s">
        <v>190</v>
      </c>
      <c r="Y16" s="215"/>
      <c r="Z16" s="215"/>
      <c r="AA16" s="215"/>
      <c r="AB16" s="215"/>
      <c r="AC16" s="215"/>
      <c r="AD16" s="215"/>
      <c r="AE16" s="215"/>
      <c r="AF16" s="215"/>
      <c r="AG16" s="215" t="s">
        <v>191</v>
      </c>
      <c r="AH16" s="215"/>
      <c r="AI16" s="215"/>
      <c r="AJ16" s="215"/>
      <c r="AK16" s="215"/>
      <c r="AL16" s="215"/>
      <c r="AM16" s="215"/>
      <c r="AN16" s="215"/>
      <c r="AO16" s="215"/>
      <c r="AP16" s="215"/>
      <c r="AQ16" s="215"/>
      <c r="AR16" s="215"/>
      <c r="AS16" s="215"/>
      <c r="AT16" s="215"/>
      <c r="AU16" s="215"/>
      <c r="AV16" s="215"/>
      <c r="AW16" s="215"/>
      <c r="AX16" s="215"/>
      <c r="AY16" s="215"/>
      <c r="AZ16" s="215"/>
      <c r="BA16" s="215"/>
      <c r="BB16" s="215"/>
      <c r="BC16" s="215"/>
      <c r="BD16" s="215"/>
      <c r="BE16" s="215"/>
      <c r="BF16" s="215"/>
      <c r="BG16" s="215"/>
      <c r="BH16" s="215"/>
    </row>
    <row r="17" spans="1:60" outlineLevel="1" x14ac:dyDescent="0.2">
      <c r="A17" s="257">
        <v>6</v>
      </c>
      <c r="B17" s="258" t="s">
        <v>898</v>
      </c>
      <c r="C17" s="264" t="s">
        <v>899</v>
      </c>
      <c r="D17" s="259" t="s">
        <v>326</v>
      </c>
      <c r="E17" s="260">
        <v>2</v>
      </c>
      <c r="F17" s="261"/>
      <c r="G17" s="262">
        <f>ROUND(E17*F17,2)</f>
        <v>0</v>
      </c>
      <c r="H17" s="261"/>
      <c r="I17" s="262">
        <f>ROUND(E17*H17,2)</f>
        <v>0</v>
      </c>
      <c r="J17" s="261"/>
      <c r="K17" s="262">
        <f>ROUND(E17*J17,2)</f>
        <v>0</v>
      </c>
      <c r="L17" s="262">
        <v>21</v>
      </c>
      <c r="M17" s="262">
        <f>G17*(1+L17/100)</f>
        <v>0</v>
      </c>
      <c r="N17" s="262">
        <v>4.8999999999999998E-4</v>
      </c>
      <c r="O17" s="262">
        <f>ROUND(E17*N17,2)</f>
        <v>0</v>
      </c>
      <c r="P17" s="262">
        <v>8.9999999999999993E-3</v>
      </c>
      <c r="Q17" s="262">
        <f>ROUND(E17*P17,2)</f>
        <v>0.02</v>
      </c>
      <c r="R17" s="262"/>
      <c r="S17" s="262" t="s">
        <v>167</v>
      </c>
      <c r="T17" s="263" t="s">
        <v>168</v>
      </c>
      <c r="U17" s="224">
        <v>0.30099999999999999</v>
      </c>
      <c r="V17" s="224">
        <f>ROUND(E17*U17,2)</f>
        <v>0.6</v>
      </c>
      <c r="W17" s="224"/>
      <c r="X17" s="224" t="s">
        <v>190</v>
      </c>
      <c r="Y17" s="215"/>
      <c r="Z17" s="215"/>
      <c r="AA17" s="215"/>
      <c r="AB17" s="215"/>
      <c r="AC17" s="215"/>
      <c r="AD17" s="215"/>
      <c r="AE17" s="215"/>
      <c r="AF17" s="215"/>
      <c r="AG17" s="215" t="s">
        <v>191</v>
      </c>
      <c r="AH17" s="215"/>
      <c r="AI17" s="215"/>
      <c r="AJ17" s="215"/>
      <c r="AK17" s="215"/>
      <c r="AL17" s="215"/>
      <c r="AM17" s="215"/>
      <c r="AN17" s="215"/>
      <c r="AO17" s="215"/>
      <c r="AP17" s="215"/>
      <c r="AQ17" s="215"/>
      <c r="AR17" s="215"/>
      <c r="AS17" s="215"/>
      <c r="AT17" s="215"/>
      <c r="AU17" s="215"/>
      <c r="AV17" s="215"/>
      <c r="AW17" s="215"/>
      <c r="AX17" s="215"/>
      <c r="AY17" s="215"/>
      <c r="AZ17" s="215"/>
      <c r="BA17" s="215"/>
      <c r="BB17" s="215"/>
      <c r="BC17" s="215"/>
      <c r="BD17" s="215"/>
      <c r="BE17" s="215"/>
      <c r="BF17" s="215"/>
      <c r="BG17" s="215"/>
      <c r="BH17" s="215"/>
    </row>
    <row r="18" spans="1:60" x14ac:dyDescent="0.2">
      <c r="A18" s="231" t="s">
        <v>162</v>
      </c>
      <c r="B18" s="232" t="s">
        <v>89</v>
      </c>
      <c r="C18" s="248" t="s">
        <v>90</v>
      </c>
      <c r="D18" s="233"/>
      <c r="E18" s="234"/>
      <c r="F18" s="235"/>
      <c r="G18" s="235">
        <f>SUMIF(AG19:AG19,"&lt;&gt;NOR",G19:G19)</f>
        <v>0</v>
      </c>
      <c r="H18" s="235"/>
      <c r="I18" s="235">
        <f>SUM(I19:I19)</f>
        <v>0</v>
      </c>
      <c r="J18" s="235"/>
      <c r="K18" s="235">
        <f>SUM(K19:K19)</f>
        <v>0</v>
      </c>
      <c r="L18" s="235"/>
      <c r="M18" s="235">
        <f>SUM(M19:M19)</f>
        <v>0</v>
      </c>
      <c r="N18" s="235"/>
      <c r="O18" s="235">
        <f>SUM(O19:O19)</f>
        <v>0</v>
      </c>
      <c r="P18" s="235"/>
      <c r="Q18" s="235">
        <f>SUM(Q19:Q19)</f>
        <v>0</v>
      </c>
      <c r="R18" s="235"/>
      <c r="S18" s="235"/>
      <c r="T18" s="236"/>
      <c r="U18" s="230"/>
      <c r="V18" s="230">
        <f>SUM(V19:V19)</f>
        <v>0.45</v>
      </c>
      <c r="W18" s="230"/>
      <c r="X18" s="230"/>
      <c r="AG18" t="s">
        <v>163</v>
      </c>
    </row>
    <row r="19" spans="1:60" outlineLevel="1" x14ac:dyDescent="0.2">
      <c r="A19" s="257">
        <v>7</v>
      </c>
      <c r="B19" s="258" t="s">
        <v>445</v>
      </c>
      <c r="C19" s="264" t="s">
        <v>446</v>
      </c>
      <c r="D19" s="259" t="s">
        <v>255</v>
      </c>
      <c r="E19" s="260">
        <v>0.47588999999999998</v>
      </c>
      <c r="F19" s="261"/>
      <c r="G19" s="262">
        <f>ROUND(E19*F19,2)</f>
        <v>0</v>
      </c>
      <c r="H19" s="261"/>
      <c r="I19" s="262">
        <f>ROUND(E19*H19,2)</f>
        <v>0</v>
      </c>
      <c r="J19" s="261"/>
      <c r="K19" s="262">
        <f>ROUND(E19*J19,2)</f>
        <v>0</v>
      </c>
      <c r="L19" s="262">
        <v>21</v>
      </c>
      <c r="M19" s="262">
        <f>G19*(1+L19/100)</f>
        <v>0</v>
      </c>
      <c r="N19" s="262">
        <v>0</v>
      </c>
      <c r="O19" s="262">
        <f>ROUND(E19*N19,2)</f>
        <v>0</v>
      </c>
      <c r="P19" s="262">
        <v>0</v>
      </c>
      <c r="Q19" s="262">
        <f>ROUND(E19*P19,2)</f>
        <v>0</v>
      </c>
      <c r="R19" s="262"/>
      <c r="S19" s="262" t="s">
        <v>167</v>
      </c>
      <c r="T19" s="263" t="s">
        <v>168</v>
      </c>
      <c r="U19" s="224">
        <v>0.9385</v>
      </c>
      <c r="V19" s="224">
        <f>ROUND(E19*U19,2)</f>
        <v>0.45</v>
      </c>
      <c r="W19" s="224"/>
      <c r="X19" s="224" t="s">
        <v>190</v>
      </c>
      <c r="Y19" s="215"/>
      <c r="Z19" s="215"/>
      <c r="AA19" s="215"/>
      <c r="AB19" s="215"/>
      <c r="AC19" s="215"/>
      <c r="AD19" s="215"/>
      <c r="AE19" s="215"/>
      <c r="AF19" s="215"/>
      <c r="AG19" s="215" t="s">
        <v>191</v>
      </c>
      <c r="AH19" s="215"/>
      <c r="AI19" s="215"/>
      <c r="AJ19" s="215"/>
      <c r="AK19" s="215"/>
      <c r="AL19" s="215"/>
      <c r="AM19" s="215"/>
      <c r="AN19" s="215"/>
      <c r="AO19" s="215"/>
      <c r="AP19" s="215"/>
      <c r="AQ19" s="215"/>
      <c r="AR19" s="215"/>
      <c r="AS19" s="215"/>
      <c r="AT19" s="215"/>
      <c r="AU19" s="215"/>
      <c r="AV19" s="215"/>
      <c r="AW19" s="215"/>
      <c r="AX19" s="215"/>
      <c r="AY19" s="215"/>
      <c r="AZ19" s="215"/>
      <c r="BA19" s="215"/>
      <c r="BB19" s="215"/>
      <c r="BC19" s="215"/>
      <c r="BD19" s="215"/>
      <c r="BE19" s="215"/>
      <c r="BF19" s="215"/>
      <c r="BG19" s="215"/>
      <c r="BH19" s="215"/>
    </row>
    <row r="20" spans="1:60" x14ac:dyDescent="0.2">
      <c r="A20" s="231" t="s">
        <v>162</v>
      </c>
      <c r="B20" s="232" t="s">
        <v>94</v>
      </c>
      <c r="C20" s="248" t="s">
        <v>95</v>
      </c>
      <c r="D20" s="233"/>
      <c r="E20" s="234"/>
      <c r="F20" s="235"/>
      <c r="G20" s="235">
        <f>SUMIF(AG21:AG39,"&lt;&gt;NOR",G21:G39)</f>
        <v>0</v>
      </c>
      <c r="H20" s="235"/>
      <c r="I20" s="235">
        <f>SUM(I21:I39)</f>
        <v>0</v>
      </c>
      <c r="J20" s="235"/>
      <c r="K20" s="235">
        <f>SUM(K21:K39)</f>
        <v>0</v>
      </c>
      <c r="L20" s="235"/>
      <c r="M20" s="235">
        <f>SUM(M21:M39)</f>
        <v>0</v>
      </c>
      <c r="N20" s="235"/>
      <c r="O20" s="235">
        <f>SUM(O21:O39)</f>
        <v>0</v>
      </c>
      <c r="P20" s="235"/>
      <c r="Q20" s="235">
        <f>SUM(Q21:Q39)</f>
        <v>0</v>
      </c>
      <c r="R20" s="235"/>
      <c r="S20" s="235"/>
      <c r="T20" s="236"/>
      <c r="U20" s="230"/>
      <c r="V20" s="230">
        <f>SUM(V21:V39)</f>
        <v>7.2800000000000011</v>
      </c>
      <c r="W20" s="230"/>
      <c r="X20" s="230"/>
      <c r="AG20" t="s">
        <v>163</v>
      </c>
    </row>
    <row r="21" spans="1:60" outlineLevel="1" x14ac:dyDescent="0.2">
      <c r="A21" s="237">
        <v>8</v>
      </c>
      <c r="B21" s="238" t="s">
        <v>900</v>
      </c>
      <c r="C21" s="249" t="s">
        <v>901</v>
      </c>
      <c r="D21" s="239" t="s">
        <v>326</v>
      </c>
      <c r="E21" s="240">
        <v>13.02</v>
      </c>
      <c r="F21" s="241"/>
      <c r="G21" s="242">
        <f>ROUND(E21*F21,2)</f>
        <v>0</v>
      </c>
      <c r="H21" s="241"/>
      <c r="I21" s="242">
        <f>ROUND(E21*H21,2)</f>
        <v>0</v>
      </c>
      <c r="J21" s="241"/>
      <c r="K21" s="242">
        <f>ROUND(E21*J21,2)</f>
        <v>0</v>
      </c>
      <c r="L21" s="242">
        <v>21</v>
      </c>
      <c r="M21" s="242">
        <f>G21*(1+L21/100)</f>
        <v>0</v>
      </c>
      <c r="N21" s="242">
        <v>2.0000000000000002E-5</v>
      </c>
      <c r="O21" s="242">
        <f>ROUND(E21*N21,2)</f>
        <v>0</v>
      </c>
      <c r="P21" s="242">
        <v>0</v>
      </c>
      <c r="Q21" s="242">
        <f>ROUND(E21*P21,2)</f>
        <v>0</v>
      </c>
      <c r="R21" s="242"/>
      <c r="S21" s="242" t="s">
        <v>167</v>
      </c>
      <c r="T21" s="243" t="s">
        <v>168</v>
      </c>
      <c r="U21" s="224">
        <v>0.13500000000000001</v>
      </c>
      <c r="V21" s="224">
        <f>ROUND(E21*U21,2)</f>
        <v>1.76</v>
      </c>
      <c r="W21" s="224"/>
      <c r="X21" s="224" t="s">
        <v>190</v>
      </c>
      <c r="Y21" s="215"/>
      <c r="Z21" s="215"/>
      <c r="AA21" s="215"/>
      <c r="AB21" s="215"/>
      <c r="AC21" s="215"/>
      <c r="AD21" s="215"/>
      <c r="AE21" s="215"/>
      <c r="AF21" s="215"/>
      <c r="AG21" s="215" t="s">
        <v>449</v>
      </c>
      <c r="AH21" s="215"/>
      <c r="AI21" s="215"/>
      <c r="AJ21" s="215"/>
      <c r="AK21" s="215"/>
      <c r="AL21" s="215"/>
      <c r="AM21" s="215"/>
      <c r="AN21" s="215"/>
      <c r="AO21" s="215"/>
      <c r="AP21" s="215"/>
      <c r="AQ21" s="215"/>
      <c r="AR21" s="215"/>
      <c r="AS21" s="215"/>
      <c r="AT21" s="215"/>
      <c r="AU21" s="215"/>
      <c r="AV21" s="215"/>
      <c r="AW21" s="215"/>
      <c r="AX21" s="215"/>
      <c r="AY21" s="215"/>
      <c r="AZ21" s="215"/>
      <c r="BA21" s="215"/>
      <c r="BB21" s="215"/>
      <c r="BC21" s="215"/>
      <c r="BD21" s="215"/>
      <c r="BE21" s="215"/>
      <c r="BF21" s="215"/>
      <c r="BG21" s="215"/>
      <c r="BH21" s="215"/>
    </row>
    <row r="22" spans="1:60" outlineLevel="1" x14ac:dyDescent="0.2">
      <c r="A22" s="222"/>
      <c r="B22" s="223"/>
      <c r="C22" s="250" t="s">
        <v>706</v>
      </c>
      <c r="D22" s="245"/>
      <c r="E22" s="245"/>
      <c r="F22" s="245"/>
      <c r="G22" s="245"/>
      <c r="H22" s="224"/>
      <c r="I22" s="224"/>
      <c r="J22" s="224"/>
      <c r="K22" s="224"/>
      <c r="L22" s="224"/>
      <c r="M22" s="224"/>
      <c r="N22" s="224"/>
      <c r="O22" s="224"/>
      <c r="P22" s="224"/>
      <c r="Q22" s="224"/>
      <c r="R22" s="224"/>
      <c r="S22" s="224"/>
      <c r="T22" s="224"/>
      <c r="U22" s="224"/>
      <c r="V22" s="224"/>
      <c r="W22" s="224"/>
      <c r="X22" s="224"/>
      <c r="Y22" s="215"/>
      <c r="Z22" s="215"/>
      <c r="AA22" s="215"/>
      <c r="AB22" s="215"/>
      <c r="AC22" s="215"/>
      <c r="AD22" s="215"/>
      <c r="AE22" s="215"/>
      <c r="AF22" s="215"/>
      <c r="AG22" s="215" t="s">
        <v>172</v>
      </c>
      <c r="AH22" s="215"/>
      <c r="AI22" s="215"/>
      <c r="AJ22" s="215"/>
      <c r="AK22" s="215"/>
      <c r="AL22" s="215"/>
      <c r="AM22" s="215"/>
      <c r="AN22" s="215"/>
      <c r="AO22" s="215"/>
      <c r="AP22" s="215"/>
      <c r="AQ22" s="215"/>
      <c r="AR22" s="215"/>
      <c r="AS22" s="215"/>
      <c r="AT22" s="215"/>
      <c r="AU22" s="215"/>
      <c r="AV22" s="215"/>
      <c r="AW22" s="215"/>
      <c r="AX22" s="215"/>
      <c r="AY22" s="215"/>
      <c r="AZ22" s="215"/>
      <c r="BA22" s="215"/>
      <c r="BB22" s="215"/>
      <c r="BC22" s="215"/>
      <c r="BD22" s="215"/>
      <c r="BE22" s="215"/>
      <c r="BF22" s="215"/>
      <c r="BG22" s="215"/>
      <c r="BH22" s="215"/>
    </row>
    <row r="23" spans="1:60" outlineLevel="1" x14ac:dyDescent="0.2">
      <c r="A23" s="222"/>
      <c r="B23" s="223"/>
      <c r="C23" s="252" t="s">
        <v>247</v>
      </c>
      <c r="D23" s="246"/>
      <c r="E23" s="246"/>
      <c r="F23" s="246"/>
      <c r="G23" s="246"/>
      <c r="H23" s="224"/>
      <c r="I23" s="224"/>
      <c r="J23" s="224"/>
      <c r="K23" s="224"/>
      <c r="L23" s="224"/>
      <c r="M23" s="224"/>
      <c r="N23" s="224"/>
      <c r="O23" s="224"/>
      <c r="P23" s="224"/>
      <c r="Q23" s="224"/>
      <c r="R23" s="224"/>
      <c r="S23" s="224"/>
      <c r="T23" s="224"/>
      <c r="U23" s="224"/>
      <c r="V23" s="224"/>
      <c r="W23" s="224"/>
      <c r="X23" s="224"/>
      <c r="Y23" s="215"/>
      <c r="Z23" s="215"/>
      <c r="AA23" s="215"/>
      <c r="AB23" s="215"/>
      <c r="AC23" s="215"/>
      <c r="AD23" s="215"/>
      <c r="AE23" s="215"/>
      <c r="AF23" s="215"/>
      <c r="AG23" s="215" t="s">
        <v>172</v>
      </c>
      <c r="AH23" s="215"/>
      <c r="AI23" s="215"/>
      <c r="AJ23" s="215"/>
      <c r="AK23" s="215"/>
      <c r="AL23" s="215"/>
      <c r="AM23" s="215"/>
      <c r="AN23" s="215"/>
      <c r="AO23" s="215"/>
      <c r="AP23" s="215"/>
      <c r="AQ23" s="215"/>
      <c r="AR23" s="215"/>
      <c r="AS23" s="215"/>
      <c r="AT23" s="215"/>
      <c r="AU23" s="215"/>
      <c r="AV23" s="215"/>
      <c r="AW23" s="215"/>
      <c r="AX23" s="215"/>
      <c r="AY23" s="215"/>
      <c r="AZ23" s="215"/>
      <c r="BA23" s="215"/>
      <c r="BB23" s="215"/>
      <c r="BC23" s="215"/>
      <c r="BD23" s="215"/>
      <c r="BE23" s="215"/>
      <c r="BF23" s="215"/>
      <c r="BG23" s="215"/>
      <c r="BH23" s="215"/>
    </row>
    <row r="24" spans="1:60" outlineLevel="1" x14ac:dyDescent="0.2">
      <c r="A24" s="222"/>
      <c r="B24" s="223"/>
      <c r="C24" s="253" t="s">
        <v>902</v>
      </c>
      <c r="D24" s="228"/>
      <c r="E24" s="229">
        <v>13.02</v>
      </c>
      <c r="F24" s="224"/>
      <c r="G24" s="224"/>
      <c r="H24" s="224"/>
      <c r="I24" s="224"/>
      <c r="J24" s="224"/>
      <c r="K24" s="224"/>
      <c r="L24" s="224"/>
      <c r="M24" s="224"/>
      <c r="N24" s="224"/>
      <c r="O24" s="224"/>
      <c r="P24" s="224"/>
      <c r="Q24" s="224"/>
      <c r="R24" s="224"/>
      <c r="S24" s="224"/>
      <c r="T24" s="224"/>
      <c r="U24" s="224"/>
      <c r="V24" s="224"/>
      <c r="W24" s="224"/>
      <c r="X24" s="224"/>
      <c r="Y24" s="215"/>
      <c r="Z24" s="215"/>
      <c r="AA24" s="215"/>
      <c r="AB24" s="215"/>
      <c r="AC24" s="215"/>
      <c r="AD24" s="215"/>
      <c r="AE24" s="215"/>
      <c r="AF24" s="215"/>
      <c r="AG24" s="215" t="s">
        <v>176</v>
      </c>
      <c r="AH24" s="215">
        <v>0</v>
      </c>
      <c r="AI24" s="215"/>
      <c r="AJ24" s="215"/>
      <c r="AK24" s="215"/>
      <c r="AL24" s="215"/>
      <c r="AM24" s="215"/>
      <c r="AN24" s="215"/>
      <c r="AO24" s="215"/>
      <c r="AP24" s="215"/>
      <c r="AQ24" s="215"/>
      <c r="AR24" s="215"/>
      <c r="AS24" s="215"/>
      <c r="AT24" s="215"/>
      <c r="AU24" s="215"/>
      <c r="AV24" s="215"/>
      <c r="AW24" s="215"/>
      <c r="AX24" s="215"/>
      <c r="AY24" s="215"/>
      <c r="AZ24" s="215"/>
      <c r="BA24" s="215"/>
      <c r="BB24" s="215"/>
      <c r="BC24" s="215"/>
      <c r="BD24" s="215"/>
      <c r="BE24" s="215"/>
      <c r="BF24" s="215"/>
      <c r="BG24" s="215"/>
      <c r="BH24" s="215"/>
    </row>
    <row r="25" spans="1:60" outlineLevel="1" x14ac:dyDescent="0.2">
      <c r="A25" s="237">
        <v>9</v>
      </c>
      <c r="B25" s="238" t="s">
        <v>903</v>
      </c>
      <c r="C25" s="249" t="s">
        <v>904</v>
      </c>
      <c r="D25" s="239" t="s">
        <v>326</v>
      </c>
      <c r="E25" s="240">
        <v>20.79</v>
      </c>
      <c r="F25" s="241"/>
      <c r="G25" s="242">
        <f>ROUND(E25*F25,2)</f>
        <v>0</v>
      </c>
      <c r="H25" s="241"/>
      <c r="I25" s="242">
        <f>ROUND(E25*H25,2)</f>
        <v>0</v>
      </c>
      <c r="J25" s="241"/>
      <c r="K25" s="242">
        <f>ROUND(E25*J25,2)</f>
        <v>0</v>
      </c>
      <c r="L25" s="242">
        <v>21</v>
      </c>
      <c r="M25" s="242">
        <f>G25*(1+L25/100)</f>
        <v>0</v>
      </c>
      <c r="N25" s="242">
        <v>3.0000000000000001E-5</v>
      </c>
      <c r="O25" s="242">
        <f>ROUND(E25*N25,2)</f>
        <v>0</v>
      </c>
      <c r="P25" s="242">
        <v>0</v>
      </c>
      <c r="Q25" s="242">
        <f>ROUND(E25*P25,2)</f>
        <v>0</v>
      </c>
      <c r="R25" s="242"/>
      <c r="S25" s="242" t="s">
        <v>167</v>
      </c>
      <c r="T25" s="243" t="s">
        <v>168</v>
      </c>
      <c r="U25" s="224">
        <v>0.13500000000000001</v>
      </c>
      <c r="V25" s="224">
        <f>ROUND(E25*U25,2)</f>
        <v>2.81</v>
      </c>
      <c r="W25" s="224"/>
      <c r="X25" s="224" t="s">
        <v>190</v>
      </c>
      <c r="Y25" s="215"/>
      <c r="Z25" s="215"/>
      <c r="AA25" s="215"/>
      <c r="AB25" s="215"/>
      <c r="AC25" s="215"/>
      <c r="AD25" s="215"/>
      <c r="AE25" s="215"/>
      <c r="AF25" s="215"/>
      <c r="AG25" s="215" t="s">
        <v>449</v>
      </c>
      <c r="AH25" s="215"/>
      <c r="AI25" s="215"/>
      <c r="AJ25" s="215"/>
      <c r="AK25" s="215"/>
      <c r="AL25" s="215"/>
      <c r="AM25" s="215"/>
      <c r="AN25" s="215"/>
      <c r="AO25" s="215"/>
      <c r="AP25" s="215"/>
      <c r="AQ25" s="215"/>
      <c r="AR25" s="215"/>
      <c r="AS25" s="215"/>
      <c r="AT25" s="215"/>
      <c r="AU25" s="215"/>
      <c r="AV25" s="215"/>
      <c r="AW25" s="215"/>
      <c r="AX25" s="215"/>
      <c r="AY25" s="215"/>
      <c r="AZ25" s="215"/>
      <c r="BA25" s="215"/>
      <c r="BB25" s="215"/>
      <c r="BC25" s="215"/>
      <c r="BD25" s="215"/>
      <c r="BE25" s="215"/>
      <c r="BF25" s="215"/>
      <c r="BG25" s="215"/>
      <c r="BH25" s="215"/>
    </row>
    <row r="26" spans="1:60" outlineLevel="1" x14ac:dyDescent="0.2">
      <c r="A26" s="222"/>
      <c r="B26" s="223"/>
      <c r="C26" s="250" t="s">
        <v>706</v>
      </c>
      <c r="D26" s="245"/>
      <c r="E26" s="245"/>
      <c r="F26" s="245"/>
      <c r="G26" s="245"/>
      <c r="H26" s="224"/>
      <c r="I26" s="224"/>
      <c r="J26" s="224"/>
      <c r="K26" s="224"/>
      <c r="L26" s="224"/>
      <c r="M26" s="224"/>
      <c r="N26" s="224"/>
      <c r="O26" s="224"/>
      <c r="P26" s="224"/>
      <c r="Q26" s="224"/>
      <c r="R26" s="224"/>
      <c r="S26" s="224"/>
      <c r="T26" s="224"/>
      <c r="U26" s="224"/>
      <c r="V26" s="224"/>
      <c r="W26" s="224"/>
      <c r="X26" s="224"/>
      <c r="Y26" s="215"/>
      <c r="Z26" s="215"/>
      <c r="AA26" s="215"/>
      <c r="AB26" s="215"/>
      <c r="AC26" s="215"/>
      <c r="AD26" s="215"/>
      <c r="AE26" s="215"/>
      <c r="AF26" s="215"/>
      <c r="AG26" s="215" t="s">
        <v>172</v>
      </c>
      <c r="AH26" s="215"/>
      <c r="AI26" s="215"/>
      <c r="AJ26" s="215"/>
      <c r="AK26" s="215"/>
      <c r="AL26" s="215"/>
      <c r="AM26" s="215"/>
      <c r="AN26" s="215"/>
      <c r="AO26" s="215"/>
      <c r="AP26" s="215"/>
      <c r="AQ26" s="215"/>
      <c r="AR26" s="215"/>
      <c r="AS26" s="215"/>
      <c r="AT26" s="215"/>
      <c r="AU26" s="215"/>
      <c r="AV26" s="215"/>
      <c r="AW26" s="215"/>
      <c r="AX26" s="215"/>
      <c r="AY26" s="215"/>
      <c r="AZ26" s="215"/>
      <c r="BA26" s="215"/>
      <c r="BB26" s="215"/>
      <c r="BC26" s="215"/>
      <c r="BD26" s="215"/>
      <c r="BE26" s="215"/>
      <c r="BF26" s="215"/>
      <c r="BG26" s="215"/>
      <c r="BH26" s="215"/>
    </row>
    <row r="27" spans="1:60" outlineLevel="1" x14ac:dyDescent="0.2">
      <c r="A27" s="222"/>
      <c r="B27" s="223"/>
      <c r="C27" s="252" t="s">
        <v>247</v>
      </c>
      <c r="D27" s="246"/>
      <c r="E27" s="246"/>
      <c r="F27" s="246"/>
      <c r="G27" s="246"/>
      <c r="H27" s="224"/>
      <c r="I27" s="224"/>
      <c r="J27" s="224"/>
      <c r="K27" s="224"/>
      <c r="L27" s="224"/>
      <c r="M27" s="224"/>
      <c r="N27" s="224"/>
      <c r="O27" s="224"/>
      <c r="P27" s="224"/>
      <c r="Q27" s="224"/>
      <c r="R27" s="224"/>
      <c r="S27" s="224"/>
      <c r="T27" s="224"/>
      <c r="U27" s="224"/>
      <c r="V27" s="224"/>
      <c r="W27" s="224"/>
      <c r="X27" s="224"/>
      <c r="Y27" s="215"/>
      <c r="Z27" s="215"/>
      <c r="AA27" s="215"/>
      <c r="AB27" s="215"/>
      <c r="AC27" s="215"/>
      <c r="AD27" s="215"/>
      <c r="AE27" s="215"/>
      <c r="AF27" s="215"/>
      <c r="AG27" s="215" t="s">
        <v>172</v>
      </c>
      <c r="AH27" s="215"/>
      <c r="AI27" s="215"/>
      <c r="AJ27" s="215"/>
      <c r="AK27" s="215"/>
      <c r="AL27" s="215"/>
      <c r="AM27" s="215"/>
      <c r="AN27" s="215"/>
      <c r="AO27" s="215"/>
      <c r="AP27" s="215"/>
      <c r="AQ27" s="215"/>
      <c r="AR27" s="215"/>
      <c r="AS27" s="215"/>
      <c r="AT27" s="215"/>
      <c r="AU27" s="215"/>
      <c r="AV27" s="215"/>
      <c r="AW27" s="215"/>
      <c r="AX27" s="215"/>
      <c r="AY27" s="215"/>
      <c r="AZ27" s="215"/>
      <c r="BA27" s="215"/>
      <c r="BB27" s="215"/>
      <c r="BC27" s="215"/>
      <c r="BD27" s="215"/>
      <c r="BE27" s="215"/>
      <c r="BF27" s="215"/>
      <c r="BG27" s="215"/>
      <c r="BH27" s="215"/>
    </row>
    <row r="28" spans="1:60" outlineLevel="1" x14ac:dyDescent="0.2">
      <c r="A28" s="222"/>
      <c r="B28" s="223"/>
      <c r="C28" s="253" t="s">
        <v>905</v>
      </c>
      <c r="D28" s="228"/>
      <c r="E28" s="229">
        <v>20.79</v>
      </c>
      <c r="F28" s="224"/>
      <c r="G28" s="224"/>
      <c r="H28" s="224"/>
      <c r="I28" s="224"/>
      <c r="J28" s="224"/>
      <c r="K28" s="224"/>
      <c r="L28" s="224"/>
      <c r="M28" s="224"/>
      <c r="N28" s="224"/>
      <c r="O28" s="224"/>
      <c r="P28" s="224"/>
      <c r="Q28" s="224"/>
      <c r="R28" s="224"/>
      <c r="S28" s="224"/>
      <c r="T28" s="224"/>
      <c r="U28" s="224"/>
      <c r="V28" s="224"/>
      <c r="W28" s="224"/>
      <c r="X28" s="224"/>
      <c r="Y28" s="215"/>
      <c r="Z28" s="215"/>
      <c r="AA28" s="215"/>
      <c r="AB28" s="215"/>
      <c r="AC28" s="215"/>
      <c r="AD28" s="215"/>
      <c r="AE28" s="215"/>
      <c r="AF28" s="215"/>
      <c r="AG28" s="215" t="s">
        <v>176</v>
      </c>
      <c r="AH28" s="215">
        <v>0</v>
      </c>
      <c r="AI28" s="215"/>
      <c r="AJ28" s="215"/>
      <c r="AK28" s="215"/>
      <c r="AL28" s="215"/>
      <c r="AM28" s="215"/>
      <c r="AN28" s="215"/>
      <c r="AO28" s="215"/>
      <c r="AP28" s="215"/>
      <c r="AQ28" s="215"/>
      <c r="AR28" s="215"/>
      <c r="AS28" s="215"/>
      <c r="AT28" s="215"/>
      <c r="AU28" s="215"/>
      <c r="AV28" s="215"/>
      <c r="AW28" s="215"/>
      <c r="AX28" s="215"/>
      <c r="AY28" s="215"/>
      <c r="AZ28" s="215"/>
      <c r="BA28" s="215"/>
      <c r="BB28" s="215"/>
      <c r="BC28" s="215"/>
      <c r="BD28" s="215"/>
      <c r="BE28" s="215"/>
      <c r="BF28" s="215"/>
      <c r="BG28" s="215"/>
      <c r="BH28" s="215"/>
    </row>
    <row r="29" spans="1:60" outlineLevel="1" x14ac:dyDescent="0.2">
      <c r="A29" s="237">
        <v>10</v>
      </c>
      <c r="B29" s="238" t="s">
        <v>704</v>
      </c>
      <c r="C29" s="249" t="s">
        <v>705</v>
      </c>
      <c r="D29" s="239" t="s">
        <v>326</v>
      </c>
      <c r="E29" s="240">
        <v>6.3</v>
      </c>
      <c r="F29" s="241"/>
      <c r="G29" s="242">
        <f>ROUND(E29*F29,2)</f>
        <v>0</v>
      </c>
      <c r="H29" s="241"/>
      <c r="I29" s="242">
        <f>ROUND(E29*H29,2)</f>
        <v>0</v>
      </c>
      <c r="J29" s="241"/>
      <c r="K29" s="242">
        <f>ROUND(E29*J29,2)</f>
        <v>0</v>
      </c>
      <c r="L29" s="242">
        <v>21</v>
      </c>
      <c r="M29" s="242">
        <f>G29*(1+L29/100)</f>
        <v>0</v>
      </c>
      <c r="N29" s="242">
        <v>4.0000000000000003E-5</v>
      </c>
      <c r="O29" s="242">
        <f>ROUND(E29*N29,2)</f>
        <v>0</v>
      </c>
      <c r="P29" s="242">
        <v>0</v>
      </c>
      <c r="Q29" s="242">
        <f>ROUND(E29*P29,2)</f>
        <v>0</v>
      </c>
      <c r="R29" s="242"/>
      <c r="S29" s="242" t="s">
        <v>167</v>
      </c>
      <c r="T29" s="243" t="s">
        <v>168</v>
      </c>
      <c r="U29" s="224">
        <v>0.129</v>
      </c>
      <c r="V29" s="224">
        <f>ROUND(E29*U29,2)</f>
        <v>0.81</v>
      </c>
      <c r="W29" s="224"/>
      <c r="X29" s="224" t="s">
        <v>190</v>
      </c>
      <c r="Y29" s="215"/>
      <c r="Z29" s="215"/>
      <c r="AA29" s="215"/>
      <c r="AB29" s="215"/>
      <c r="AC29" s="215"/>
      <c r="AD29" s="215"/>
      <c r="AE29" s="215"/>
      <c r="AF29" s="215"/>
      <c r="AG29" s="215" t="s">
        <v>449</v>
      </c>
      <c r="AH29" s="215"/>
      <c r="AI29" s="215"/>
      <c r="AJ29" s="215"/>
      <c r="AK29" s="215"/>
      <c r="AL29" s="215"/>
      <c r="AM29" s="215"/>
      <c r="AN29" s="215"/>
      <c r="AO29" s="215"/>
      <c r="AP29" s="215"/>
      <c r="AQ29" s="215"/>
      <c r="AR29" s="215"/>
      <c r="AS29" s="215"/>
      <c r="AT29" s="215"/>
      <c r="AU29" s="215"/>
      <c r="AV29" s="215"/>
      <c r="AW29" s="215"/>
      <c r="AX29" s="215"/>
      <c r="AY29" s="215"/>
      <c r="AZ29" s="215"/>
      <c r="BA29" s="215"/>
      <c r="BB29" s="215"/>
      <c r="BC29" s="215"/>
      <c r="BD29" s="215"/>
      <c r="BE29" s="215"/>
      <c r="BF29" s="215"/>
      <c r="BG29" s="215"/>
      <c r="BH29" s="215"/>
    </row>
    <row r="30" spans="1:60" outlineLevel="1" x14ac:dyDescent="0.2">
      <c r="A30" s="222"/>
      <c r="B30" s="223"/>
      <c r="C30" s="250" t="s">
        <v>706</v>
      </c>
      <c r="D30" s="245"/>
      <c r="E30" s="245"/>
      <c r="F30" s="245"/>
      <c r="G30" s="245"/>
      <c r="H30" s="224"/>
      <c r="I30" s="224"/>
      <c r="J30" s="224"/>
      <c r="K30" s="224"/>
      <c r="L30" s="224"/>
      <c r="M30" s="224"/>
      <c r="N30" s="224"/>
      <c r="O30" s="224"/>
      <c r="P30" s="224"/>
      <c r="Q30" s="224"/>
      <c r="R30" s="224"/>
      <c r="S30" s="224"/>
      <c r="T30" s="224"/>
      <c r="U30" s="224"/>
      <c r="V30" s="224"/>
      <c r="W30" s="224"/>
      <c r="X30" s="224"/>
      <c r="Y30" s="215"/>
      <c r="Z30" s="215"/>
      <c r="AA30" s="215"/>
      <c r="AB30" s="215"/>
      <c r="AC30" s="215"/>
      <c r="AD30" s="215"/>
      <c r="AE30" s="215"/>
      <c r="AF30" s="215"/>
      <c r="AG30" s="215" t="s">
        <v>172</v>
      </c>
      <c r="AH30" s="215"/>
      <c r="AI30" s="215"/>
      <c r="AJ30" s="215"/>
      <c r="AK30" s="215"/>
      <c r="AL30" s="215"/>
      <c r="AM30" s="215"/>
      <c r="AN30" s="215"/>
      <c r="AO30" s="215"/>
      <c r="AP30" s="215"/>
      <c r="AQ30" s="215"/>
      <c r="AR30" s="215"/>
      <c r="AS30" s="215"/>
      <c r="AT30" s="215"/>
      <c r="AU30" s="215"/>
      <c r="AV30" s="215"/>
      <c r="AW30" s="215"/>
      <c r="AX30" s="215"/>
      <c r="AY30" s="215"/>
      <c r="AZ30" s="215"/>
      <c r="BA30" s="215"/>
      <c r="BB30" s="215"/>
      <c r="BC30" s="215"/>
      <c r="BD30" s="215"/>
      <c r="BE30" s="215"/>
      <c r="BF30" s="215"/>
      <c r="BG30" s="215"/>
      <c r="BH30" s="215"/>
    </row>
    <row r="31" spans="1:60" outlineLevel="1" x14ac:dyDescent="0.2">
      <c r="A31" s="222"/>
      <c r="B31" s="223"/>
      <c r="C31" s="252" t="s">
        <v>247</v>
      </c>
      <c r="D31" s="246"/>
      <c r="E31" s="246"/>
      <c r="F31" s="246"/>
      <c r="G31" s="246"/>
      <c r="H31" s="224"/>
      <c r="I31" s="224"/>
      <c r="J31" s="224"/>
      <c r="K31" s="224"/>
      <c r="L31" s="224"/>
      <c r="M31" s="224"/>
      <c r="N31" s="224"/>
      <c r="O31" s="224"/>
      <c r="P31" s="224"/>
      <c r="Q31" s="224"/>
      <c r="R31" s="224"/>
      <c r="S31" s="224"/>
      <c r="T31" s="224"/>
      <c r="U31" s="224"/>
      <c r="V31" s="224"/>
      <c r="W31" s="224"/>
      <c r="X31" s="224"/>
      <c r="Y31" s="215"/>
      <c r="Z31" s="215"/>
      <c r="AA31" s="215"/>
      <c r="AB31" s="215"/>
      <c r="AC31" s="215"/>
      <c r="AD31" s="215"/>
      <c r="AE31" s="215"/>
      <c r="AF31" s="215"/>
      <c r="AG31" s="215" t="s">
        <v>172</v>
      </c>
      <c r="AH31" s="215"/>
      <c r="AI31" s="215"/>
      <c r="AJ31" s="215"/>
      <c r="AK31" s="215"/>
      <c r="AL31" s="215"/>
      <c r="AM31" s="215"/>
      <c r="AN31" s="215"/>
      <c r="AO31" s="215"/>
      <c r="AP31" s="215"/>
      <c r="AQ31" s="215"/>
      <c r="AR31" s="215"/>
      <c r="AS31" s="215"/>
      <c r="AT31" s="215"/>
      <c r="AU31" s="215"/>
      <c r="AV31" s="215"/>
      <c r="AW31" s="215"/>
      <c r="AX31" s="215"/>
      <c r="AY31" s="215"/>
      <c r="AZ31" s="215"/>
      <c r="BA31" s="215"/>
      <c r="BB31" s="215"/>
      <c r="BC31" s="215"/>
      <c r="BD31" s="215"/>
      <c r="BE31" s="215"/>
      <c r="BF31" s="215"/>
      <c r="BG31" s="215"/>
      <c r="BH31" s="215"/>
    </row>
    <row r="32" spans="1:60" outlineLevel="1" x14ac:dyDescent="0.2">
      <c r="A32" s="222"/>
      <c r="B32" s="223"/>
      <c r="C32" s="253" t="s">
        <v>906</v>
      </c>
      <c r="D32" s="228"/>
      <c r="E32" s="229">
        <v>6.3</v>
      </c>
      <c r="F32" s="224"/>
      <c r="G32" s="224"/>
      <c r="H32" s="224"/>
      <c r="I32" s="224"/>
      <c r="J32" s="224"/>
      <c r="K32" s="224"/>
      <c r="L32" s="224"/>
      <c r="M32" s="224"/>
      <c r="N32" s="224"/>
      <c r="O32" s="224"/>
      <c r="P32" s="224"/>
      <c r="Q32" s="224"/>
      <c r="R32" s="224"/>
      <c r="S32" s="224"/>
      <c r="T32" s="224"/>
      <c r="U32" s="224"/>
      <c r="V32" s="224"/>
      <c r="W32" s="224"/>
      <c r="X32" s="224"/>
      <c r="Y32" s="215"/>
      <c r="Z32" s="215"/>
      <c r="AA32" s="215"/>
      <c r="AB32" s="215"/>
      <c r="AC32" s="215"/>
      <c r="AD32" s="215"/>
      <c r="AE32" s="215"/>
      <c r="AF32" s="215"/>
      <c r="AG32" s="215" t="s">
        <v>176</v>
      </c>
      <c r="AH32" s="215">
        <v>0</v>
      </c>
      <c r="AI32" s="215"/>
      <c r="AJ32" s="215"/>
      <c r="AK32" s="215"/>
      <c r="AL32" s="215"/>
      <c r="AM32" s="215"/>
      <c r="AN32" s="215"/>
      <c r="AO32" s="215"/>
      <c r="AP32" s="215"/>
      <c r="AQ32" s="215"/>
      <c r="AR32" s="215"/>
      <c r="AS32" s="215"/>
      <c r="AT32" s="215"/>
      <c r="AU32" s="215"/>
      <c r="AV32" s="215"/>
      <c r="AW32" s="215"/>
      <c r="AX32" s="215"/>
      <c r="AY32" s="215"/>
      <c r="AZ32" s="215"/>
      <c r="BA32" s="215"/>
      <c r="BB32" s="215"/>
      <c r="BC32" s="215"/>
      <c r="BD32" s="215"/>
      <c r="BE32" s="215"/>
      <c r="BF32" s="215"/>
      <c r="BG32" s="215"/>
      <c r="BH32" s="215"/>
    </row>
    <row r="33" spans="1:60" outlineLevel="1" x14ac:dyDescent="0.2">
      <c r="A33" s="237">
        <v>11</v>
      </c>
      <c r="B33" s="238" t="s">
        <v>907</v>
      </c>
      <c r="C33" s="249" t="s">
        <v>908</v>
      </c>
      <c r="D33" s="239" t="s">
        <v>326</v>
      </c>
      <c r="E33" s="240">
        <v>14.7</v>
      </c>
      <c r="F33" s="241"/>
      <c r="G33" s="242">
        <f>ROUND(E33*F33,2)</f>
        <v>0</v>
      </c>
      <c r="H33" s="241"/>
      <c r="I33" s="242">
        <f>ROUND(E33*H33,2)</f>
        <v>0</v>
      </c>
      <c r="J33" s="241"/>
      <c r="K33" s="242">
        <f>ROUND(E33*J33,2)</f>
        <v>0</v>
      </c>
      <c r="L33" s="242">
        <v>21</v>
      </c>
      <c r="M33" s="242">
        <f>G33*(1+L33/100)</f>
        <v>0</v>
      </c>
      <c r="N33" s="242">
        <v>8.0000000000000007E-5</v>
      </c>
      <c r="O33" s="242">
        <f>ROUND(E33*N33,2)</f>
        <v>0</v>
      </c>
      <c r="P33" s="242">
        <v>0</v>
      </c>
      <c r="Q33" s="242">
        <f>ROUND(E33*P33,2)</f>
        <v>0</v>
      </c>
      <c r="R33" s="242"/>
      <c r="S33" s="242" t="s">
        <v>167</v>
      </c>
      <c r="T33" s="243" t="s">
        <v>168</v>
      </c>
      <c r="U33" s="224">
        <v>0.129</v>
      </c>
      <c r="V33" s="224">
        <f>ROUND(E33*U33,2)</f>
        <v>1.9</v>
      </c>
      <c r="W33" s="224"/>
      <c r="X33" s="224" t="s">
        <v>190</v>
      </c>
      <c r="Y33" s="215"/>
      <c r="Z33" s="215"/>
      <c r="AA33" s="215"/>
      <c r="AB33" s="215"/>
      <c r="AC33" s="215"/>
      <c r="AD33" s="215"/>
      <c r="AE33" s="215"/>
      <c r="AF33" s="215"/>
      <c r="AG33" s="215" t="s">
        <v>449</v>
      </c>
      <c r="AH33" s="215"/>
      <c r="AI33" s="215"/>
      <c r="AJ33" s="215"/>
      <c r="AK33" s="215"/>
      <c r="AL33" s="215"/>
      <c r="AM33" s="215"/>
      <c r="AN33" s="215"/>
      <c r="AO33" s="215"/>
      <c r="AP33" s="215"/>
      <c r="AQ33" s="215"/>
      <c r="AR33" s="215"/>
      <c r="AS33" s="215"/>
      <c r="AT33" s="215"/>
      <c r="AU33" s="215"/>
      <c r="AV33" s="215"/>
      <c r="AW33" s="215"/>
      <c r="AX33" s="215"/>
      <c r="AY33" s="215"/>
      <c r="AZ33" s="215"/>
      <c r="BA33" s="215"/>
      <c r="BB33" s="215"/>
      <c r="BC33" s="215"/>
      <c r="BD33" s="215"/>
      <c r="BE33" s="215"/>
      <c r="BF33" s="215"/>
      <c r="BG33" s="215"/>
      <c r="BH33" s="215"/>
    </row>
    <row r="34" spans="1:60" outlineLevel="1" x14ac:dyDescent="0.2">
      <c r="A34" s="222"/>
      <c r="B34" s="223"/>
      <c r="C34" s="250" t="s">
        <v>706</v>
      </c>
      <c r="D34" s="245"/>
      <c r="E34" s="245"/>
      <c r="F34" s="245"/>
      <c r="G34" s="245"/>
      <c r="H34" s="224"/>
      <c r="I34" s="224"/>
      <c r="J34" s="224"/>
      <c r="K34" s="224"/>
      <c r="L34" s="224"/>
      <c r="M34" s="224"/>
      <c r="N34" s="224"/>
      <c r="O34" s="224"/>
      <c r="P34" s="224"/>
      <c r="Q34" s="224"/>
      <c r="R34" s="224"/>
      <c r="S34" s="224"/>
      <c r="T34" s="224"/>
      <c r="U34" s="224"/>
      <c r="V34" s="224"/>
      <c r="W34" s="224"/>
      <c r="X34" s="224"/>
      <c r="Y34" s="215"/>
      <c r="Z34" s="215"/>
      <c r="AA34" s="215"/>
      <c r="AB34" s="215"/>
      <c r="AC34" s="215"/>
      <c r="AD34" s="215"/>
      <c r="AE34" s="215"/>
      <c r="AF34" s="215"/>
      <c r="AG34" s="215" t="s">
        <v>172</v>
      </c>
      <c r="AH34" s="215"/>
      <c r="AI34" s="215"/>
      <c r="AJ34" s="215"/>
      <c r="AK34" s="215"/>
      <c r="AL34" s="215"/>
      <c r="AM34" s="215"/>
      <c r="AN34" s="215"/>
      <c r="AO34" s="215"/>
      <c r="AP34" s="215"/>
      <c r="AQ34" s="215"/>
      <c r="AR34" s="215"/>
      <c r="AS34" s="215"/>
      <c r="AT34" s="215"/>
      <c r="AU34" s="215"/>
      <c r="AV34" s="215"/>
      <c r="AW34" s="215"/>
      <c r="AX34" s="215"/>
      <c r="AY34" s="215"/>
      <c r="AZ34" s="215"/>
      <c r="BA34" s="215"/>
      <c r="BB34" s="215"/>
      <c r="BC34" s="215"/>
      <c r="BD34" s="215"/>
      <c r="BE34" s="215"/>
      <c r="BF34" s="215"/>
      <c r="BG34" s="215"/>
      <c r="BH34" s="215"/>
    </row>
    <row r="35" spans="1:60" outlineLevel="1" x14ac:dyDescent="0.2">
      <c r="A35" s="222"/>
      <c r="B35" s="223"/>
      <c r="C35" s="252" t="s">
        <v>247</v>
      </c>
      <c r="D35" s="246"/>
      <c r="E35" s="246"/>
      <c r="F35" s="246"/>
      <c r="G35" s="246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  <c r="X35" s="224"/>
      <c r="Y35" s="215"/>
      <c r="Z35" s="215"/>
      <c r="AA35" s="215"/>
      <c r="AB35" s="215"/>
      <c r="AC35" s="215"/>
      <c r="AD35" s="215"/>
      <c r="AE35" s="215"/>
      <c r="AF35" s="215"/>
      <c r="AG35" s="215" t="s">
        <v>172</v>
      </c>
      <c r="AH35" s="215"/>
      <c r="AI35" s="215"/>
      <c r="AJ35" s="215"/>
      <c r="AK35" s="215"/>
      <c r="AL35" s="215"/>
      <c r="AM35" s="215"/>
      <c r="AN35" s="215"/>
      <c r="AO35" s="215"/>
      <c r="AP35" s="215"/>
      <c r="AQ35" s="215"/>
      <c r="AR35" s="215"/>
      <c r="AS35" s="215"/>
      <c r="AT35" s="215"/>
      <c r="AU35" s="215"/>
      <c r="AV35" s="215"/>
      <c r="AW35" s="215"/>
      <c r="AX35" s="215"/>
      <c r="AY35" s="215"/>
      <c r="AZ35" s="215"/>
      <c r="BA35" s="215"/>
      <c r="BB35" s="215"/>
      <c r="BC35" s="215"/>
      <c r="BD35" s="215"/>
      <c r="BE35" s="215"/>
      <c r="BF35" s="215"/>
      <c r="BG35" s="215"/>
      <c r="BH35" s="215"/>
    </row>
    <row r="36" spans="1:60" outlineLevel="1" x14ac:dyDescent="0.2">
      <c r="A36" s="222"/>
      <c r="B36" s="223"/>
      <c r="C36" s="253" t="s">
        <v>909</v>
      </c>
      <c r="D36" s="228"/>
      <c r="E36" s="229">
        <v>14.7</v>
      </c>
      <c r="F36" s="224"/>
      <c r="G36" s="224"/>
      <c r="H36" s="224"/>
      <c r="I36" s="224"/>
      <c r="J36" s="224"/>
      <c r="K36" s="224"/>
      <c r="L36" s="224"/>
      <c r="M36" s="224"/>
      <c r="N36" s="224"/>
      <c r="O36" s="224"/>
      <c r="P36" s="224"/>
      <c r="Q36" s="224"/>
      <c r="R36" s="224"/>
      <c r="S36" s="224"/>
      <c r="T36" s="224"/>
      <c r="U36" s="224"/>
      <c r="V36" s="224"/>
      <c r="W36" s="224"/>
      <c r="X36" s="224"/>
      <c r="Y36" s="215"/>
      <c r="Z36" s="215"/>
      <c r="AA36" s="215"/>
      <c r="AB36" s="215"/>
      <c r="AC36" s="215"/>
      <c r="AD36" s="215"/>
      <c r="AE36" s="215"/>
      <c r="AF36" s="215"/>
      <c r="AG36" s="215" t="s">
        <v>176</v>
      </c>
      <c r="AH36" s="215">
        <v>0</v>
      </c>
      <c r="AI36" s="215"/>
      <c r="AJ36" s="215"/>
      <c r="AK36" s="215"/>
      <c r="AL36" s="215"/>
      <c r="AM36" s="215"/>
      <c r="AN36" s="215"/>
      <c r="AO36" s="215"/>
      <c r="AP36" s="215"/>
      <c r="AQ36" s="215"/>
      <c r="AR36" s="215"/>
      <c r="AS36" s="215"/>
      <c r="AT36" s="215"/>
      <c r="AU36" s="215"/>
      <c r="AV36" s="215"/>
      <c r="AW36" s="215"/>
      <c r="AX36" s="215"/>
      <c r="AY36" s="215"/>
      <c r="AZ36" s="215"/>
      <c r="BA36" s="215"/>
      <c r="BB36" s="215"/>
      <c r="BC36" s="215"/>
      <c r="BD36" s="215"/>
      <c r="BE36" s="215"/>
      <c r="BF36" s="215"/>
      <c r="BG36" s="215"/>
      <c r="BH36" s="215"/>
    </row>
    <row r="37" spans="1:60" outlineLevel="1" x14ac:dyDescent="0.2">
      <c r="A37" s="257">
        <v>12</v>
      </c>
      <c r="B37" s="258" t="s">
        <v>910</v>
      </c>
      <c r="C37" s="264" t="s">
        <v>911</v>
      </c>
      <c r="D37" s="259" t="s">
        <v>326</v>
      </c>
      <c r="E37" s="260">
        <v>50</v>
      </c>
      <c r="F37" s="261"/>
      <c r="G37" s="262">
        <f>ROUND(E37*F37,2)</f>
        <v>0</v>
      </c>
      <c r="H37" s="261"/>
      <c r="I37" s="262">
        <f>ROUND(E37*H37,2)</f>
        <v>0</v>
      </c>
      <c r="J37" s="261"/>
      <c r="K37" s="262">
        <f>ROUND(E37*J37,2)</f>
        <v>0</v>
      </c>
      <c r="L37" s="262">
        <v>21</v>
      </c>
      <c r="M37" s="262">
        <f>G37*(1+L37/100)</f>
        <v>0</v>
      </c>
      <c r="N37" s="262">
        <v>0</v>
      </c>
      <c r="O37" s="262">
        <f>ROUND(E37*N37,2)</f>
        <v>0</v>
      </c>
      <c r="P37" s="262">
        <v>0</v>
      </c>
      <c r="Q37" s="262">
        <f>ROUND(E37*P37,2)</f>
        <v>0</v>
      </c>
      <c r="R37" s="262" t="s">
        <v>304</v>
      </c>
      <c r="S37" s="262" t="s">
        <v>167</v>
      </c>
      <c r="T37" s="263" t="s">
        <v>168</v>
      </c>
      <c r="U37" s="224">
        <v>0</v>
      </c>
      <c r="V37" s="224">
        <f>ROUND(E37*U37,2)</f>
        <v>0</v>
      </c>
      <c r="W37" s="224"/>
      <c r="X37" s="224" t="s">
        <v>306</v>
      </c>
      <c r="Y37" s="215"/>
      <c r="Z37" s="215"/>
      <c r="AA37" s="215"/>
      <c r="AB37" s="215"/>
      <c r="AC37" s="215"/>
      <c r="AD37" s="215"/>
      <c r="AE37" s="215"/>
      <c r="AF37" s="215"/>
      <c r="AG37" s="215" t="s">
        <v>307</v>
      </c>
      <c r="AH37" s="215"/>
      <c r="AI37" s="215"/>
      <c r="AJ37" s="215"/>
      <c r="AK37" s="215"/>
      <c r="AL37" s="215"/>
      <c r="AM37" s="215"/>
      <c r="AN37" s="215"/>
      <c r="AO37" s="215"/>
      <c r="AP37" s="215"/>
      <c r="AQ37" s="215"/>
      <c r="AR37" s="215"/>
      <c r="AS37" s="215"/>
      <c r="AT37" s="215"/>
      <c r="AU37" s="215"/>
      <c r="AV37" s="215"/>
      <c r="AW37" s="215"/>
      <c r="AX37" s="215"/>
      <c r="AY37" s="215"/>
      <c r="AZ37" s="215"/>
      <c r="BA37" s="215"/>
      <c r="BB37" s="215"/>
      <c r="BC37" s="215"/>
      <c r="BD37" s="215"/>
      <c r="BE37" s="215"/>
      <c r="BF37" s="215"/>
      <c r="BG37" s="215"/>
      <c r="BH37" s="215"/>
    </row>
    <row r="38" spans="1:60" outlineLevel="1" x14ac:dyDescent="0.2">
      <c r="A38" s="257">
        <v>13</v>
      </c>
      <c r="B38" s="258" t="s">
        <v>912</v>
      </c>
      <c r="C38" s="264" t="s">
        <v>913</v>
      </c>
      <c r="D38" s="259" t="s">
        <v>504</v>
      </c>
      <c r="E38" s="260">
        <v>2</v>
      </c>
      <c r="F38" s="261"/>
      <c r="G38" s="262">
        <f>ROUND(E38*F38,2)</f>
        <v>0</v>
      </c>
      <c r="H38" s="261"/>
      <c r="I38" s="262">
        <f>ROUND(E38*H38,2)</f>
        <v>0</v>
      </c>
      <c r="J38" s="261"/>
      <c r="K38" s="262">
        <f>ROUND(E38*J38,2)</f>
        <v>0</v>
      </c>
      <c r="L38" s="262">
        <v>21</v>
      </c>
      <c r="M38" s="262">
        <f>G38*(1+L38/100)</f>
        <v>0</v>
      </c>
      <c r="N38" s="262">
        <v>0</v>
      </c>
      <c r="O38" s="262">
        <f>ROUND(E38*N38,2)</f>
        <v>0</v>
      </c>
      <c r="P38" s="262">
        <v>0</v>
      </c>
      <c r="Q38" s="262">
        <f>ROUND(E38*P38,2)</f>
        <v>0</v>
      </c>
      <c r="R38" s="262"/>
      <c r="S38" s="262" t="s">
        <v>189</v>
      </c>
      <c r="T38" s="263" t="s">
        <v>168</v>
      </c>
      <c r="U38" s="224">
        <v>0</v>
      </c>
      <c r="V38" s="224">
        <f>ROUND(E38*U38,2)</f>
        <v>0</v>
      </c>
      <c r="W38" s="224"/>
      <c r="X38" s="224" t="s">
        <v>306</v>
      </c>
      <c r="Y38" s="215"/>
      <c r="Z38" s="215"/>
      <c r="AA38" s="215"/>
      <c r="AB38" s="215"/>
      <c r="AC38" s="215"/>
      <c r="AD38" s="215"/>
      <c r="AE38" s="215"/>
      <c r="AF38" s="215"/>
      <c r="AG38" s="215" t="s">
        <v>307</v>
      </c>
      <c r="AH38" s="215"/>
      <c r="AI38" s="215"/>
      <c r="AJ38" s="215"/>
      <c r="AK38" s="215"/>
      <c r="AL38" s="215"/>
      <c r="AM38" s="215"/>
      <c r="AN38" s="215"/>
      <c r="AO38" s="215"/>
      <c r="AP38" s="215"/>
      <c r="AQ38" s="215"/>
      <c r="AR38" s="215"/>
      <c r="AS38" s="215"/>
      <c r="AT38" s="215"/>
      <c r="AU38" s="215"/>
      <c r="AV38" s="215"/>
      <c r="AW38" s="215"/>
      <c r="AX38" s="215"/>
      <c r="AY38" s="215"/>
      <c r="AZ38" s="215"/>
      <c r="BA38" s="215"/>
      <c r="BB38" s="215"/>
      <c r="BC38" s="215"/>
      <c r="BD38" s="215"/>
      <c r="BE38" s="215"/>
      <c r="BF38" s="215"/>
      <c r="BG38" s="215"/>
      <c r="BH38" s="215"/>
    </row>
    <row r="39" spans="1:60" outlineLevel="1" x14ac:dyDescent="0.2">
      <c r="A39" s="257">
        <v>14</v>
      </c>
      <c r="B39" s="258" t="s">
        <v>483</v>
      </c>
      <c r="C39" s="264" t="s">
        <v>484</v>
      </c>
      <c r="D39" s="259" t="s">
        <v>0</v>
      </c>
      <c r="E39" s="260">
        <v>49.440930000000002</v>
      </c>
      <c r="F39" s="261"/>
      <c r="G39" s="262">
        <f>ROUND(E39*F39,2)</f>
        <v>0</v>
      </c>
      <c r="H39" s="261"/>
      <c r="I39" s="262">
        <f>ROUND(E39*H39,2)</f>
        <v>0</v>
      </c>
      <c r="J39" s="261"/>
      <c r="K39" s="262">
        <f>ROUND(E39*J39,2)</f>
        <v>0</v>
      </c>
      <c r="L39" s="262">
        <v>21</v>
      </c>
      <c r="M39" s="262">
        <f>G39*(1+L39/100)</f>
        <v>0</v>
      </c>
      <c r="N39" s="262">
        <v>0</v>
      </c>
      <c r="O39" s="262">
        <f>ROUND(E39*N39,2)</f>
        <v>0</v>
      </c>
      <c r="P39" s="262">
        <v>0</v>
      </c>
      <c r="Q39" s="262">
        <f>ROUND(E39*P39,2)</f>
        <v>0</v>
      </c>
      <c r="R39" s="262"/>
      <c r="S39" s="262" t="s">
        <v>167</v>
      </c>
      <c r="T39" s="263" t="s">
        <v>168</v>
      </c>
      <c r="U39" s="224">
        <v>0</v>
      </c>
      <c r="V39" s="224">
        <f>ROUND(E39*U39,2)</f>
        <v>0</v>
      </c>
      <c r="W39" s="224"/>
      <c r="X39" s="224" t="s">
        <v>190</v>
      </c>
      <c r="Y39" s="215"/>
      <c r="Z39" s="215"/>
      <c r="AA39" s="215"/>
      <c r="AB39" s="215"/>
      <c r="AC39" s="215"/>
      <c r="AD39" s="215"/>
      <c r="AE39" s="215"/>
      <c r="AF39" s="215"/>
      <c r="AG39" s="215" t="s">
        <v>449</v>
      </c>
      <c r="AH39" s="215"/>
      <c r="AI39" s="215"/>
      <c r="AJ39" s="215"/>
      <c r="AK39" s="215"/>
      <c r="AL39" s="215"/>
      <c r="AM39" s="215"/>
      <c r="AN39" s="215"/>
      <c r="AO39" s="215"/>
      <c r="AP39" s="215"/>
      <c r="AQ39" s="215"/>
      <c r="AR39" s="215"/>
      <c r="AS39" s="215"/>
      <c r="AT39" s="215"/>
      <c r="AU39" s="215"/>
      <c r="AV39" s="215"/>
      <c r="AW39" s="215"/>
      <c r="AX39" s="215"/>
      <c r="AY39" s="215"/>
      <c r="AZ39" s="215"/>
      <c r="BA39" s="215"/>
      <c r="BB39" s="215"/>
      <c r="BC39" s="215"/>
      <c r="BD39" s="215"/>
      <c r="BE39" s="215"/>
      <c r="BF39" s="215"/>
      <c r="BG39" s="215"/>
      <c r="BH39" s="215"/>
    </row>
    <row r="40" spans="1:60" x14ac:dyDescent="0.2">
      <c r="A40" s="231" t="s">
        <v>162</v>
      </c>
      <c r="B40" s="232" t="s">
        <v>104</v>
      </c>
      <c r="C40" s="248" t="s">
        <v>105</v>
      </c>
      <c r="D40" s="233"/>
      <c r="E40" s="234"/>
      <c r="F40" s="235"/>
      <c r="G40" s="235">
        <f>SUMIF(AG41:AG63,"&lt;&gt;NOR",G41:G63)</f>
        <v>0</v>
      </c>
      <c r="H40" s="235"/>
      <c r="I40" s="235">
        <f>SUM(I41:I63)</f>
        <v>0</v>
      </c>
      <c r="J40" s="235"/>
      <c r="K40" s="235">
        <f>SUM(K41:K63)</f>
        <v>0</v>
      </c>
      <c r="L40" s="235"/>
      <c r="M40" s="235">
        <f>SUM(M41:M63)</f>
        <v>0</v>
      </c>
      <c r="N40" s="235"/>
      <c r="O40" s="235">
        <f>SUM(O41:O63)</f>
        <v>0.33000000000000007</v>
      </c>
      <c r="P40" s="235"/>
      <c r="Q40" s="235">
        <f>SUM(Q41:Q63)</f>
        <v>0.22</v>
      </c>
      <c r="R40" s="235"/>
      <c r="S40" s="235"/>
      <c r="T40" s="236"/>
      <c r="U40" s="230"/>
      <c r="V40" s="230">
        <f>SUM(V41:V63)</f>
        <v>38.179999999999993</v>
      </c>
      <c r="W40" s="230"/>
      <c r="X40" s="230"/>
      <c r="AG40" t="s">
        <v>163</v>
      </c>
    </row>
    <row r="41" spans="1:60" outlineLevel="1" x14ac:dyDescent="0.2">
      <c r="A41" s="237">
        <v>15</v>
      </c>
      <c r="B41" s="238" t="s">
        <v>887</v>
      </c>
      <c r="C41" s="249" t="s">
        <v>888</v>
      </c>
      <c r="D41" s="239" t="s">
        <v>326</v>
      </c>
      <c r="E41" s="240">
        <v>49.4</v>
      </c>
      <c r="F41" s="241"/>
      <c r="G41" s="242">
        <f>ROUND(E41*F41,2)</f>
        <v>0</v>
      </c>
      <c r="H41" s="241"/>
      <c r="I41" s="242">
        <f>ROUND(E41*H41,2)</f>
        <v>0</v>
      </c>
      <c r="J41" s="241"/>
      <c r="K41" s="242">
        <f>ROUND(E41*J41,2)</f>
        <v>0</v>
      </c>
      <c r="L41" s="242">
        <v>21</v>
      </c>
      <c r="M41" s="242">
        <f>G41*(1+L41/100)</f>
        <v>0</v>
      </c>
      <c r="N41" s="242">
        <v>2.0000000000000002E-5</v>
      </c>
      <c r="O41" s="242">
        <f>ROUND(E41*N41,2)</f>
        <v>0</v>
      </c>
      <c r="P41" s="242">
        <v>3.2000000000000002E-3</v>
      </c>
      <c r="Q41" s="242">
        <f>ROUND(E41*P41,2)</f>
        <v>0.16</v>
      </c>
      <c r="R41" s="242"/>
      <c r="S41" s="242" t="s">
        <v>167</v>
      </c>
      <c r="T41" s="243" t="s">
        <v>168</v>
      </c>
      <c r="U41" s="224">
        <v>5.2999999999999999E-2</v>
      </c>
      <c r="V41" s="224">
        <f>ROUND(E41*U41,2)</f>
        <v>2.62</v>
      </c>
      <c r="W41" s="224"/>
      <c r="X41" s="224" t="s">
        <v>190</v>
      </c>
      <c r="Y41" s="215"/>
      <c r="Z41" s="215"/>
      <c r="AA41" s="215"/>
      <c r="AB41" s="215"/>
      <c r="AC41" s="215"/>
      <c r="AD41" s="215"/>
      <c r="AE41" s="215"/>
      <c r="AF41" s="215"/>
      <c r="AG41" s="215" t="s">
        <v>449</v>
      </c>
      <c r="AH41" s="215"/>
      <c r="AI41" s="215"/>
      <c r="AJ41" s="215"/>
      <c r="AK41" s="215"/>
      <c r="AL41" s="215"/>
      <c r="AM41" s="215"/>
      <c r="AN41" s="215"/>
      <c r="AO41" s="215"/>
      <c r="AP41" s="215"/>
      <c r="AQ41" s="215"/>
      <c r="AR41" s="215"/>
      <c r="AS41" s="215"/>
      <c r="AT41" s="215"/>
      <c r="AU41" s="215"/>
      <c r="AV41" s="215"/>
      <c r="AW41" s="215"/>
      <c r="AX41" s="215"/>
      <c r="AY41" s="215"/>
      <c r="AZ41" s="215"/>
      <c r="BA41" s="215"/>
      <c r="BB41" s="215"/>
      <c r="BC41" s="215"/>
      <c r="BD41" s="215"/>
      <c r="BE41" s="215"/>
      <c r="BF41" s="215"/>
      <c r="BG41" s="215"/>
      <c r="BH41" s="215"/>
    </row>
    <row r="42" spans="1:60" outlineLevel="1" x14ac:dyDescent="0.2">
      <c r="A42" s="222"/>
      <c r="B42" s="223"/>
      <c r="C42" s="253" t="s">
        <v>914</v>
      </c>
      <c r="D42" s="228"/>
      <c r="E42" s="229">
        <v>49.4</v>
      </c>
      <c r="F42" s="224"/>
      <c r="G42" s="224"/>
      <c r="H42" s="224"/>
      <c r="I42" s="224"/>
      <c r="J42" s="224"/>
      <c r="K42" s="224"/>
      <c r="L42" s="224"/>
      <c r="M42" s="224"/>
      <c r="N42" s="224"/>
      <c r="O42" s="224"/>
      <c r="P42" s="224"/>
      <c r="Q42" s="224"/>
      <c r="R42" s="224"/>
      <c r="S42" s="224"/>
      <c r="T42" s="224"/>
      <c r="U42" s="224"/>
      <c r="V42" s="224"/>
      <c r="W42" s="224"/>
      <c r="X42" s="224"/>
      <c r="Y42" s="215"/>
      <c r="Z42" s="215"/>
      <c r="AA42" s="215"/>
      <c r="AB42" s="215"/>
      <c r="AC42" s="215"/>
      <c r="AD42" s="215"/>
      <c r="AE42" s="215"/>
      <c r="AF42" s="215"/>
      <c r="AG42" s="215" t="s">
        <v>176</v>
      </c>
      <c r="AH42" s="215">
        <v>0</v>
      </c>
      <c r="AI42" s="215"/>
      <c r="AJ42" s="215"/>
      <c r="AK42" s="215"/>
      <c r="AL42" s="215"/>
      <c r="AM42" s="215"/>
      <c r="AN42" s="215"/>
      <c r="AO42" s="215"/>
      <c r="AP42" s="215"/>
      <c r="AQ42" s="215"/>
      <c r="AR42" s="215"/>
      <c r="AS42" s="215"/>
      <c r="AT42" s="215"/>
      <c r="AU42" s="215"/>
      <c r="AV42" s="215"/>
      <c r="AW42" s="215"/>
      <c r="AX42" s="215"/>
      <c r="AY42" s="215"/>
      <c r="AZ42" s="215"/>
      <c r="BA42" s="215"/>
      <c r="BB42" s="215"/>
      <c r="BC42" s="215"/>
      <c r="BD42" s="215"/>
      <c r="BE42" s="215"/>
      <c r="BF42" s="215"/>
      <c r="BG42" s="215"/>
      <c r="BH42" s="215"/>
    </row>
    <row r="43" spans="1:60" outlineLevel="1" x14ac:dyDescent="0.2">
      <c r="A43" s="257">
        <v>16</v>
      </c>
      <c r="B43" s="258" t="s">
        <v>915</v>
      </c>
      <c r="C43" s="264" t="s">
        <v>916</v>
      </c>
      <c r="D43" s="259" t="s">
        <v>246</v>
      </c>
      <c r="E43" s="260">
        <v>8</v>
      </c>
      <c r="F43" s="261"/>
      <c r="G43" s="262">
        <f>ROUND(E43*F43,2)</f>
        <v>0</v>
      </c>
      <c r="H43" s="261"/>
      <c r="I43" s="262">
        <f>ROUND(E43*H43,2)</f>
        <v>0</v>
      </c>
      <c r="J43" s="261"/>
      <c r="K43" s="262">
        <f>ROUND(E43*J43,2)</f>
        <v>0</v>
      </c>
      <c r="L43" s="262">
        <v>21</v>
      </c>
      <c r="M43" s="262">
        <f>G43*(1+L43/100)</f>
        <v>0</v>
      </c>
      <c r="N43" s="262">
        <v>4.0000000000000003E-5</v>
      </c>
      <c r="O43" s="262">
        <f>ROUND(E43*N43,2)</f>
        <v>0</v>
      </c>
      <c r="P43" s="262">
        <v>7.5500000000000003E-3</v>
      </c>
      <c r="Q43" s="262">
        <f>ROUND(E43*P43,2)</f>
        <v>0.06</v>
      </c>
      <c r="R43" s="262"/>
      <c r="S43" s="262" t="s">
        <v>189</v>
      </c>
      <c r="T43" s="263" t="s">
        <v>168</v>
      </c>
      <c r="U43" s="224">
        <v>0</v>
      </c>
      <c r="V43" s="224">
        <f>ROUND(E43*U43,2)</f>
        <v>0</v>
      </c>
      <c r="W43" s="224"/>
      <c r="X43" s="224" t="s">
        <v>190</v>
      </c>
      <c r="Y43" s="215"/>
      <c r="Z43" s="215"/>
      <c r="AA43" s="215"/>
      <c r="AB43" s="215"/>
      <c r="AC43" s="215"/>
      <c r="AD43" s="215"/>
      <c r="AE43" s="215"/>
      <c r="AF43" s="215"/>
      <c r="AG43" s="215" t="s">
        <v>449</v>
      </c>
      <c r="AH43" s="215"/>
      <c r="AI43" s="215"/>
      <c r="AJ43" s="215"/>
      <c r="AK43" s="215"/>
      <c r="AL43" s="215"/>
      <c r="AM43" s="215"/>
      <c r="AN43" s="215"/>
      <c r="AO43" s="215"/>
      <c r="AP43" s="215"/>
      <c r="AQ43" s="215"/>
      <c r="AR43" s="215"/>
      <c r="AS43" s="215"/>
      <c r="AT43" s="215"/>
      <c r="AU43" s="215"/>
      <c r="AV43" s="215"/>
      <c r="AW43" s="215"/>
      <c r="AX43" s="215"/>
      <c r="AY43" s="215"/>
      <c r="AZ43" s="215"/>
      <c r="BA43" s="215"/>
      <c r="BB43" s="215"/>
      <c r="BC43" s="215"/>
      <c r="BD43" s="215"/>
      <c r="BE43" s="215"/>
      <c r="BF43" s="215"/>
      <c r="BG43" s="215"/>
      <c r="BH43" s="215"/>
    </row>
    <row r="44" spans="1:60" outlineLevel="1" x14ac:dyDescent="0.2">
      <c r="A44" s="237">
        <v>17</v>
      </c>
      <c r="B44" s="238" t="s">
        <v>917</v>
      </c>
      <c r="C44" s="249" t="s">
        <v>918</v>
      </c>
      <c r="D44" s="239" t="s">
        <v>326</v>
      </c>
      <c r="E44" s="240">
        <v>12.4</v>
      </c>
      <c r="F44" s="241"/>
      <c r="G44" s="242">
        <f>ROUND(E44*F44,2)</f>
        <v>0</v>
      </c>
      <c r="H44" s="241"/>
      <c r="I44" s="242">
        <f>ROUND(E44*H44,2)</f>
        <v>0</v>
      </c>
      <c r="J44" s="241"/>
      <c r="K44" s="242">
        <f>ROUND(E44*J44,2)</f>
        <v>0</v>
      </c>
      <c r="L44" s="242">
        <v>21</v>
      </c>
      <c r="M44" s="242">
        <f>G44*(1+L44/100)</f>
        <v>0</v>
      </c>
      <c r="N44" s="242">
        <v>5.8700000000000002E-3</v>
      </c>
      <c r="O44" s="242">
        <f>ROUND(E44*N44,2)</f>
        <v>7.0000000000000007E-2</v>
      </c>
      <c r="P44" s="242">
        <v>0</v>
      </c>
      <c r="Q44" s="242">
        <f>ROUND(E44*P44,2)</f>
        <v>0</v>
      </c>
      <c r="R44" s="242"/>
      <c r="S44" s="242" t="s">
        <v>167</v>
      </c>
      <c r="T44" s="243" t="s">
        <v>168</v>
      </c>
      <c r="U44" s="224">
        <v>0.41160000000000002</v>
      </c>
      <c r="V44" s="224">
        <f>ROUND(E44*U44,2)</f>
        <v>5.0999999999999996</v>
      </c>
      <c r="W44" s="224"/>
      <c r="X44" s="224" t="s">
        <v>190</v>
      </c>
      <c r="Y44" s="215"/>
      <c r="Z44" s="215"/>
      <c r="AA44" s="215"/>
      <c r="AB44" s="215"/>
      <c r="AC44" s="215"/>
      <c r="AD44" s="215"/>
      <c r="AE44" s="215"/>
      <c r="AF44" s="215"/>
      <c r="AG44" s="215" t="s">
        <v>449</v>
      </c>
      <c r="AH44" s="215"/>
      <c r="AI44" s="215"/>
      <c r="AJ44" s="215"/>
      <c r="AK44" s="215"/>
      <c r="AL44" s="215"/>
      <c r="AM44" s="215"/>
      <c r="AN44" s="215"/>
      <c r="AO44" s="215"/>
      <c r="AP44" s="215"/>
      <c r="AQ44" s="215"/>
      <c r="AR44" s="215"/>
      <c r="AS44" s="215"/>
      <c r="AT44" s="215"/>
      <c r="AU44" s="215"/>
      <c r="AV44" s="215"/>
      <c r="AW44" s="215"/>
      <c r="AX44" s="215"/>
      <c r="AY44" s="215"/>
      <c r="AZ44" s="215"/>
      <c r="BA44" s="215"/>
      <c r="BB44" s="215"/>
      <c r="BC44" s="215"/>
      <c r="BD44" s="215"/>
      <c r="BE44" s="215"/>
      <c r="BF44" s="215"/>
      <c r="BG44" s="215"/>
      <c r="BH44" s="215"/>
    </row>
    <row r="45" spans="1:60" outlineLevel="1" x14ac:dyDescent="0.2">
      <c r="A45" s="222"/>
      <c r="B45" s="223"/>
      <c r="C45" s="253" t="s">
        <v>919</v>
      </c>
      <c r="D45" s="228"/>
      <c r="E45" s="229">
        <v>12.4</v>
      </c>
      <c r="F45" s="224"/>
      <c r="G45" s="224"/>
      <c r="H45" s="224"/>
      <c r="I45" s="224"/>
      <c r="J45" s="224"/>
      <c r="K45" s="224"/>
      <c r="L45" s="224"/>
      <c r="M45" s="224"/>
      <c r="N45" s="224"/>
      <c r="O45" s="224"/>
      <c r="P45" s="224"/>
      <c r="Q45" s="224"/>
      <c r="R45" s="224"/>
      <c r="S45" s="224"/>
      <c r="T45" s="224"/>
      <c r="U45" s="224"/>
      <c r="V45" s="224"/>
      <c r="W45" s="224"/>
      <c r="X45" s="224"/>
      <c r="Y45" s="215"/>
      <c r="Z45" s="215"/>
      <c r="AA45" s="215"/>
      <c r="AB45" s="215"/>
      <c r="AC45" s="215"/>
      <c r="AD45" s="215"/>
      <c r="AE45" s="215"/>
      <c r="AF45" s="215"/>
      <c r="AG45" s="215" t="s">
        <v>176</v>
      </c>
      <c r="AH45" s="215">
        <v>0</v>
      </c>
      <c r="AI45" s="215"/>
      <c r="AJ45" s="215"/>
      <c r="AK45" s="215"/>
      <c r="AL45" s="215"/>
      <c r="AM45" s="215"/>
      <c r="AN45" s="215"/>
      <c r="AO45" s="215"/>
      <c r="AP45" s="215"/>
      <c r="AQ45" s="215"/>
      <c r="AR45" s="215"/>
      <c r="AS45" s="215"/>
      <c r="AT45" s="215"/>
      <c r="AU45" s="215"/>
      <c r="AV45" s="215"/>
      <c r="AW45" s="215"/>
      <c r="AX45" s="215"/>
      <c r="AY45" s="215"/>
      <c r="AZ45" s="215"/>
      <c r="BA45" s="215"/>
      <c r="BB45" s="215"/>
      <c r="BC45" s="215"/>
      <c r="BD45" s="215"/>
      <c r="BE45" s="215"/>
      <c r="BF45" s="215"/>
      <c r="BG45" s="215"/>
      <c r="BH45" s="215"/>
    </row>
    <row r="46" spans="1:60" outlineLevel="1" x14ac:dyDescent="0.2">
      <c r="A46" s="237">
        <v>18</v>
      </c>
      <c r="B46" s="238" t="s">
        <v>920</v>
      </c>
      <c r="C46" s="249" t="s">
        <v>921</v>
      </c>
      <c r="D46" s="239" t="s">
        <v>326</v>
      </c>
      <c r="E46" s="240">
        <v>19.8</v>
      </c>
      <c r="F46" s="241"/>
      <c r="G46" s="242">
        <f>ROUND(E46*F46,2)</f>
        <v>0</v>
      </c>
      <c r="H46" s="241"/>
      <c r="I46" s="242">
        <f>ROUND(E46*H46,2)</f>
        <v>0</v>
      </c>
      <c r="J46" s="241"/>
      <c r="K46" s="242">
        <f>ROUND(E46*J46,2)</f>
        <v>0</v>
      </c>
      <c r="L46" s="242">
        <v>21</v>
      </c>
      <c r="M46" s="242">
        <f>G46*(1+L46/100)</f>
        <v>0</v>
      </c>
      <c r="N46" s="242">
        <v>5.8700000000000002E-3</v>
      </c>
      <c r="O46" s="242">
        <f>ROUND(E46*N46,2)</f>
        <v>0.12</v>
      </c>
      <c r="P46" s="242">
        <v>0</v>
      </c>
      <c r="Q46" s="242">
        <f>ROUND(E46*P46,2)</f>
        <v>0</v>
      </c>
      <c r="R46" s="242"/>
      <c r="S46" s="242" t="s">
        <v>167</v>
      </c>
      <c r="T46" s="243" t="s">
        <v>168</v>
      </c>
      <c r="U46" s="224">
        <v>0.42159999999999997</v>
      </c>
      <c r="V46" s="224">
        <f>ROUND(E46*U46,2)</f>
        <v>8.35</v>
      </c>
      <c r="W46" s="224"/>
      <c r="X46" s="224" t="s">
        <v>190</v>
      </c>
      <c r="Y46" s="215"/>
      <c r="Z46" s="215"/>
      <c r="AA46" s="215"/>
      <c r="AB46" s="215"/>
      <c r="AC46" s="215"/>
      <c r="AD46" s="215"/>
      <c r="AE46" s="215"/>
      <c r="AF46" s="215"/>
      <c r="AG46" s="215" t="s">
        <v>449</v>
      </c>
      <c r="AH46" s="215"/>
      <c r="AI46" s="215"/>
      <c r="AJ46" s="215"/>
      <c r="AK46" s="215"/>
      <c r="AL46" s="215"/>
      <c r="AM46" s="215"/>
      <c r="AN46" s="215"/>
      <c r="AO46" s="215"/>
      <c r="AP46" s="215"/>
      <c r="AQ46" s="215"/>
      <c r="AR46" s="215"/>
      <c r="AS46" s="215"/>
      <c r="AT46" s="215"/>
      <c r="AU46" s="215"/>
      <c r="AV46" s="215"/>
      <c r="AW46" s="215"/>
      <c r="AX46" s="215"/>
      <c r="AY46" s="215"/>
      <c r="AZ46" s="215"/>
      <c r="BA46" s="215"/>
      <c r="BB46" s="215"/>
      <c r="BC46" s="215"/>
      <c r="BD46" s="215"/>
      <c r="BE46" s="215"/>
      <c r="BF46" s="215"/>
      <c r="BG46" s="215"/>
      <c r="BH46" s="215"/>
    </row>
    <row r="47" spans="1:60" outlineLevel="1" x14ac:dyDescent="0.2">
      <c r="A47" s="222"/>
      <c r="B47" s="223"/>
      <c r="C47" s="253" t="s">
        <v>922</v>
      </c>
      <c r="D47" s="228"/>
      <c r="E47" s="229">
        <v>19.8</v>
      </c>
      <c r="F47" s="224"/>
      <c r="G47" s="224"/>
      <c r="H47" s="224"/>
      <c r="I47" s="224"/>
      <c r="J47" s="224"/>
      <c r="K47" s="224"/>
      <c r="L47" s="224"/>
      <c r="M47" s="224"/>
      <c r="N47" s="224"/>
      <c r="O47" s="224"/>
      <c r="P47" s="224"/>
      <c r="Q47" s="224"/>
      <c r="R47" s="224"/>
      <c r="S47" s="224"/>
      <c r="T47" s="224"/>
      <c r="U47" s="224"/>
      <c r="V47" s="224"/>
      <c r="W47" s="224"/>
      <c r="X47" s="224"/>
      <c r="Y47" s="215"/>
      <c r="Z47" s="215"/>
      <c r="AA47" s="215"/>
      <c r="AB47" s="215"/>
      <c r="AC47" s="215"/>
      <c r="AD47" s="215"/>
      <c r="AE47" s="215"/>
      <c r="AF47" s="215"/>
      <c r="AG47" s="215" t="s">
        <v>176</v>
      </c>
      <c r="AH47" s="215">
        <v>0</v>
      </c>
      <c r="AI47" s="215"/>
      <c r="AJ47" s="215"/>
      <c r="AK47" s="215"/>
      <c r="AL47" s="215"/>
      <c r="AM47" s="215"/>
      <c r="AN47" s="215"/>
      <c r="AO47" s="215"/>
      <c r="AP47" s="215"/>
      <c r="AQ47" s="215"/>
      <c r="AR47" s="215"/>
      <c r="AS47" s="215"/>
      <c r="AT47" s="215"/>
      <c r="AU47" s="215"/>
      <c r="AV47" s="215"/>
      <c r="AW47" s="215"/>
      <c r="AX47" s="215"/>
      <c r="AY47" s="215"/>
      <c r="AZ47" s="215"/>
      <c r="BA47" s="215"/>
      <c r="BB47" s="215"/>
      <c r="BC47" s="215"/>
      <c r="BD47" s="215"/>
      <c r="BE47" s="215"/>
      <c r="BF47" s="215"/>
      <c r="BG47" s="215"/>
      <c r="BH47" s="215"/>
    </row>
    <row r="48" spans="1:60" outlineLevel="1" x14ac:dyDescent="0.2">
      <c r="A48" s="237">
        <v>19</v>
      </c>
      <c r="B48" s="238" t="s">
        <v>923</v>
      </c>
      <c r="C48" s="249" t="s">
        <v>924</v>
      </c>
      <c r="D48" s="239" t="s">
        <v>326</v>
      </c>
      <c r="E48" s="240">
        <v>6</v>
      </c>
      <c r="F48" s="241"/>
      <c r="G48" s="242">
        <f>ROUND(E48*F48,2)</f>
        <v>0</v>
      </c>
      <c r="H48" s="241"/>
      <c r="I48" s="242">
        <f>ROUND(E48*H48,2)</f>
        <v>0</v>
      </c>
      <c r="J48" s="241"/>
      <c r="K48" s="242">
        <f>ROUND(E48*J48,2)</f>
        <v>0</v>
      </c>
      <c r="L48" s="242">
        <v>21</v>
      </c>
      <c r="M48" s="242">
        <f>G48*(1+L48/100)</f>
        <v>0</v>
      </c>
      <c r="N48" s="242">
        <v>5.8900000000000003E-3</v>
      </c>
      <c r="O48" s="242">
        <f>ROUND(E48*N48,2)</f>
        <v>0.04</v>
      </c>
      <c r="P48" s="242">
        <v>0</v>
      </c>
      <c r="Q48" s="242">
        <f>ROUND(E48*P48,2)</f>
        <v>0</v>
      </c>
      <c r="R48" s="242"/>
      <c r="S48" s="242" t="s">
        <v>167</v>
      </c>
      <c r="T48" s="243" t="s">
        <v>168</v>
      </c>
      <c r="U48" s="224">
        <v>0.43159999999999998</v>
      </c>
      <c r="V48" s="224">
        <f>ROUND(E48*U48,2)</f>
        <v>2.59</v>
      </c>
      <c r="W48" s="224"/>
      <c r="X48" s="224" t="s">
        <v>190</v>
      </c>
      <c r="Y48" s="215"/>
      <c r="Z48" s="215"/>
      <c r="AA48" s="215"/>
      <c r="AB48" s="215"/>
      <c r="AC48" s="215"/>
      <c r="AD48" s="215"/>
      <c r="AE48" s="215"/>
      <c r="AF48" s="215"/>
      <c r="AG48" s="215" t="s">
        <v>449</v>
      </c>
      <c r="AH48" s="215"/>
      <c r="AI48" s="215"/>
      <c r="AJ48" s="215"/>
      <c r="AK48" s="215"/>
      <c r="AL48" s="215"/>
      <c r="AM48" s="215"/>
      <c r="AN48" s="215"/>
      <c r="AO48" s="215"/>
      <c r="AP48" s="215"/>
      <c r="AQ48" s="215"/>
      <c r="AR48" s="215"/>
      <c r="AS48" s="215"/>
      <c r="AT48" s="215"/>
      <c r="AU48" s="215"/>
      <c r="AV48" s="215"/>
      <c r="AW48" s="215"/>
      <c r="AX48" s="215"/>
      <c r="AY48" s="215"/>
      <c r="AZ48" s="215"/>
      <c r="BA48" s="215"/>
      <c r="BB48" s="215"/>
      <c r="BC48" s="215"/>
      <c r="BD48" s="215"/>
      <c r="BE48" s="215"/>
      <c r="BF48" s="215"/>
      <c r="BG48" s="215"/>
      <c r="BH48" s="215"/>
    </row>
    <row r="49" spans="1:60" outlineLevel="1" x14ac:dyDescent="0.2">
      <c r="A49" s="222"/>
      <c r="B49" s="223"/>
      <c r="C49" s="253" t="s">
        <v>925</v>
      </c>
      <c r="D49" s="228"/>
      <c r="E49" s="229">
        <v>6</v>
      </c>
      <c r="F49" s="224"/>
      <c r="G49" s="224"/>
      <c r="H49" s="224"/>
      <c r="I49" s="224"/>
      <c r="J49" s="224"/>
      <c r="K49" s="224"/>
      <c r="L49" s="224"/>
      <c r="M49" s="224"/>
      <c r="N49" s="224"/>
      <c r="O49" s="224"/>
      <c r="P49" s="224"/>
      <c r="Q49" s="224"/>
      <c r="R49" s="224"/>
      <c r="S49" s="224"/>
      <c r="T49" s="224"/>
      <c r="U49" s="224"/>
      <c r="V49" s="224"/>
      <c r="W49" s="224"/>
      <c r="X49" s="224"/>
      <c r="Y49" s="215"/>
      <c r="Z49" s="215"/>
      <c r="AA49" s="215"/>
      <c r="AB49" s="215"/>
      <c r="AC49" s="215"/>
      <c r="AD49" s="215"/>
      <c r="AE49" s="215"/>
      <c r="AF49" s="215"/>
      <c r="AG49" s="215" t="s">
        <v>176</v>
      </c>
      <c r="AH49" s="215">
        <v>0</v>
      </c>
      <c r="AI49" s="215"/>
      <c r="AJ49" s="215"/>
      <c r="AK49" s="215"/>
      <c r="AL49" s="215"/>
      <c r="AM49" s="215"/>
      <c r="AN49" s="215"/>
      <c r="AO49" s="215"/>
      <c r="AP49" s="215"/>
      <c r="AQ49" s="215"/>
      <c r="AR49" s="215"/>
      <c r="AS49" s="215"/>
      <c r="AT49" s="215"/>
      <c r="AU49" s="215"/>
      <c r="AV49" s="215"/>
      <c r="AW49" s="215"/>
      <c r="AX49" s="215"/>
      <c r="AY49" s="215"/>
      <c r="AZ49" s="215"/>
      <c r="BA49" s="215"/>
      <c r="BB49" s="215"/>
      <c r="BC49" s="215"/>
      <c r="BD49" s="215"/>
      <c r="BE49" s="215"/>
      <c r="BF49" s="215"/>
      <c r="BG49" s="215"/>
      <c r="BH49" s="215"/>
    </row>
    <row r="50" spans="1:60" outlineLevel="1" x14ac:dyDescent="0.2">
      <c r="A50" s="237">
        <v>20</v>
      </c>
      <c r="B50" s="238" t="s">
        <v>926</v>
      </c>
      <c r="C50" s="249" t="s">
        <v>927</v>
      </c>
      <c r="D50" s="239" t="s">
        <v>326</v>
      </c>
      <c r="E50" s="240">
        <v>14</v>
      </c>
      <c r="F50" s="241"/>
      <c r="G50" s="242">
        <f>ROUND(E50*F50,2)</f>
        <v>0</v>
      </c>
      <c r="H50" s="241"/>
      <c r="I50" s="242">
        <f>ROUND(E50*H50,2)</f>
        <v>0</v>
      </c>
      <c r="J50" s="241"/>
      <c r="K50" s="242">
        <f>ROUND(E50*J50,2)</f>
        <v>0</v>
      </c>
      <c r="L50" s="242">
        <v>21</v>
      </c>
      <c r="M50" s="242">
        <f>G50*(1+L50/100)</f>
        <v>0</v>
      </c>
      <c r="N50" s="242">
        <v>4.8999999999999998E-3</v>
      </c>
      <c r="O50" s="242">
        <f>ROUND(E50*N50,2)</f>
        <v>7.0000000000000007E-2</v>
      </c>
      <c r="P50" s="242">
        <v>0</v>
      </c>
      <c r="Q50" s="242">
        <f>ROUND(E50*P50,2)</f>
        <v>0</v>
      </c>
      <c r="R50" s="242"/>
      <c r="S50" s="242" t="s">
        <v>167</v>
      </c>
      <c r="T50" s="243" t="s">
        <v>168</v>
      </c>
      <c r="U50" s="224">
        <v>0.44556000000000001</v>
      </c>
      <c r="V50" s="224">
        <f>ROUND(E50*U50,2)</f>
        <v>6.24</v>
      </c>
      <c r="W50" s="224"/>
      <c r="X50" s="224" t="s">
        <v>190</v>
      </c>
      <c r="Y50" s="215"/>
      <c r="Z50" s="215"/>
      <c r="AA50" s="215"/>
      <c r="AB50" s="215"/>
      <c r="AC50" s="215"/>
      <c r="AD50" s="215"/>
      <c r="AE50" s="215"/>
      <c r="AF50" s="215"/>
      <c r="AG50" s="215" t="s">
        <v>449</v>
      </c>
      <c r="AH50" s="215"/>
      <c r="AI50" s="215"/>
      <c r="AJ50" s="215"/>
      <c r="AK50" s="215"/>
      <c r="AL50" s="215"/>
      <c r="AM50" s="215"/>
      <c r="AN50" s="215"/>
      <c r="AO50" s="215"/>
      <c r="AP50" s="215"/>
      <c r="AQ50" s="215"/>
      <c r="AR50" s="215"/>
      <c r="AS50" s="215"/>
      <c r="AT50" s="215"/>
      <c r="AU50" s="215"/>
      <c r="AV50" s="215"/>
      <c r="AW50" s="215"/>
      <c r="AX50" s="215"/>
      <c r="AY50" s="215"/>
      <c r="AZ50" s="215"/>
      <c r="BA50" s="215"/>
      <c r="BB50" s="215"/>
      <c r="BC50" s="215"/>
      <c r="BD50" s="215"/>
      <c r="BE50" s="215"/>
      <c r="BF50" s="215"/>
      <c r="BG50" s="215"/>
      <c r="BH50" s="215"/>
    </row>
    <row r="51" spans="1:60" outlineLevel="1" x14ac:dyDescent="0.2">
      <c r="A51" s="222"/>
      <c r="B51" s="223"/>
      <c r="C51" s="253" t="s">
        <v>928</v>
      </c>
      <c r="D51" s="228"/>
      <c r="E51" s="229">
        <v>14</v>
      </c>
      <c r="F51" s="224"/>
      <c r="G51" s="224"/>
      <c r="H51" s="224"/>
      <c r="I51" s="224"/>
      <c r="J51" s="224"/>
      <c r="K51" s="224"/>
      <c r="L51" s="224"/>
      <c r="M51" s="224"/>
      <c r="N51" s="224"/>
      <c r="O51" s="224"/>
      <c r="P51" s="224"/>
      <c r="Q51" s="224"/>
      <c r="R51" s="224"/>
      <c r="S51" s="224"/>
      <c r="T51" s="224"/>
      <c r="U51" s="224"/>
      <c r="V51" s="224"/>
      <c r="W51" s="224"/>
      <c r="X51" s="224"/>
      <c r="Y51" s="215"/>
      <c r="Z51" s="215"/>
      <c r="AA51" s="215"/>
      <c r="AB51" s="215"/>
      <c r="AC51" s="215"/>
      <c r="AD51" s="215"/>
      <c r="AE51" s="215"/>
      <c r="AF51" s="215"/>
      <c r="AG51" s="215" t="s">
        <v>176</v>
      </c>
      <c r="AH51" s="215">
        <v>0</v>
      </c>
      <c r="AI51" s="215"/>
      <c r="AJ51" s="215"/>
      <c r="AK51" s="215"/>
      <c r="AL51" s="215"/>
      <c r="AM51" s="215"/>
      <c r="AN51" s="215"/>
      <c r="AO51" s="215"/>
      <c r="AP51" s="215"/>
      <c r="AQ51" s="215"/>
      <c r="AR51" s="215"/>
      <c r="AS51" s="215"/>
      <c r="AT51" s="215"/>
      <c r="AU51" s="215"/>
      <c r="AV51" s="215"/>
      <c r="AW51" s="215"/>
      <c r="AX51" s="215"/>
      <c r="AY51" s="215"/>
      <c r="AZ51" s="215"/>
      <c r="BA51" s="215"/>
      <c r="BB51" s="215"/>
      <c r="BC51" s="215"/>
      <c r="BD51" s="215"/>
      <c r="BE51" s="215"/>
      <c r="BF51" s="215"/>
      <c r="BG51" s="215"/>
      <c r="BH51" s="215"/>
    </row>
    <row r="52" spans="1:60" outlineLevel="1" x14ac:dyDescent="0.2">
      <c r="A52" s="257">
        <v>21</v>
      </c>
      <c r="B52" s="258" t="s">
        <v>929</v>
      </c>
      <c r="C52" s="264" t="s">
        <v>930</v>
      </c>
      <c r="D52" s="259" t="s">
        <v>246</v>
      </c>
      <c r="E52" s="260">
        <v>2</v>
      </c>
      <c r="F52" s="261"/>
      <c r="G52" s="262">
        <f>ROUND(E52*F52,2)</f>
        <v>0</v>
      </c>
      <c r="H52" s="261"/>
      <c r="I52" s="262">
        <f>ROUND(E52*H52,2)</f>
        <v>0</v>
      </c>
      <c r="J52" s="261"/>
      <c r="K52" s="262">
        <f>ROUND(E52*J52,2)</f>
        <v>0</v>
      </c>
      <c r="L52" s="262">
        <v>21</v>
      </c>
      <c r="M52" s="262">
        <f>G52*(1+L52/100)</f>
        <v>0</v>
      </c>
      <c r="N52" s="262">
        <v>5.4000000000000001E-4</v>
      </c>
      <c r="O52" s="262">
        <f>ROUND(E52*N52,2)</f>
        <v>0</v>
      </c>
      <c r="P52" s="262">
        <v>0</v>
      </c>
      <c r="Q52" s="262">
        <f>ROUND(E52*P52,2)</f>
        <v>0</v>
      </c>
      <c r="R52" s="262"/>
      <c r="S52" s="262" t="s">
        <v>167</v>
      </c>
      <c r="T52" s="263" t="s">
        <v>168</v>
      </c>
      <c r="U52" s="224">
        <v>0.27800000000000002</v>
      </c>
      <c r="V52" s="224">
        <f>ROUND(E52*U52,2)</f>
        <v>0.56000000000000005</v>
      </c>
      <c r="W52" s="224"/>
      <c r="X52" s="224" t="s">
        <v>190</v>
      </c>
      <c r="Y52" s="215"/>
      <c r="Z52" s="215"/>
      <c r="AA52" s="215"/>
      <c r="AB52" s="215"/>
      <c r="AC52" s="215"/>
      <c r="AD52" s="215"/>
      <c r="AE52" s="215"/>
      <c r="AF52" s="215"/>
      <c r="AG52" s="215" t="s">
        <v>449</v>
      </c>
      <c r="AH52" s="215"/>
      <c r="AI52" s="215"/>
      <c r="AJ52" s="215"/>
      <c r="AK52" s="215"/>
      <c r="AL52" s="215"/>
      <c r="AM52" s="215"/>
      <c r="AN52" s="215"/>
      <c r="AO52" s="215"/>
      <c r="AP52" s="215"/>
      <c r="AQ52" s="215"/>
      <c r="AR52" s="215"/>
      <c r="AS52" s="215"/>
      <c r="AT52" s="215"/>
      <c r="AU52" s="215"/>
      <c r="AV52" s="215"/>
      <c r="AW52" s="215"/>
      <c r="AX52" s="215"/>
      <c r="AY52" s="215"/>
      <c r="AZ52" s="215"/>
      <c r="BA52" s="215"/>
      <c r="BB52" s="215"/>
      <c r="BC52" s="215"/>
      <c r="BD52" s="215"/>
      <c r="BE52" s="215"/>
      <c r="BF52" s="215"/>
      <c r="BG52" s="215"/>
      <c r="BH52" s="215"/>
    </row>
    <row r="53" spans="1:60" outlineLevel="1" x14ac:dyDescent="0.2">
      <c r="A53" s="257">
        <v>22</v>
      </c>
      <c r="B53" s="258" t="s">
        <v>931</v>
      </c>
      <c r="C53" s="264" t="s">
        <v>932</v>
      </c>
      <c r="D53" s="259" t="s">
        <v>246</v>
      </c>
      <c r="E53" s="260">
        <v>2</v>
      </c>
      <c r="F53" s="261"/>
      <c r="G53" s="262">
        <f>ROUND(E53*F53,2)</f>
        <v>0</v>
      </c>
      <c r="H53" s="261"/>
      <c r="I53" s="262">
        <f>ROUND(E53*H53,2)</f>
        <v>0</v>
      </c>
      <c r="J53" s="261"/>
      <c r="K53" s="262">
        <f>ROUND(E53*J53,2)</f>
        <v>0</v>
      </c>
      <c r="L53" s="262">
        <v>21</v>
      </c>
      <c r="M53" s="262">
        <f>G53*(1+L53/100)</f>
        <v>0</v>
      </c>
      <c r="N53" s="262">
        <v>7.1000000000000002E-4</v>
      </c>
      <c r="O53" s="262">
        <f>ROUND(E53*N53,2)</f>
        <v>0</v>
      </c>
      <c r="P53" s="262">
        <v>0</v>
      </c>
      <c r="Q53" s="262">
        <f>ROUND(E53*P53,2)</f>
        <v>0</v>
      </c>
      <c r="R53" s="262"/>
      <c r="S53" s="262" t="s">
        <v>167</v>
      </c>
      <c r="T53" s="263" t="s">
        <v>168</v>
      </c>
      <c r="U53" s="224">
        <v>0.36099999999999999</v>
      </c>
      <c r="V53" s="224">
        <f>ROUND(E53*U53,2)</f>
        <v>0.72</v>
      </c>
      <c r="W53" s="224"/>
      <c r="X53" s="224" t="s">
        <v>190</v>
      </c>
      <c r="Y53" s="215"/>
      <c r="Z53" s="215"/>
      <c r="AA53" s="215"/>
      <c r="AB53" s="215"/>
      <c r="AC53" s="215"/>
      <c r="AD53" s="215"/>
      <c r="AE53" s="215"/>
      <c r="AF53" s="215"/>
      <c r="AG53" s="215" t="s">
        <v>449</v>
      </c>
      <c r="AH53" s="215"/>
      <c r="AI53" s="215"/>
      <c r="AJ53" s="215"/>
      <c r="AK53" s="215"/>
      <c r="AL53" s="215"/>
      <c r="AM53" s="215"/>
      <c r="AN53" s="215"/>
      <c r="AO53" s="215"/>
      <c r="AP53" s="215"/>
      <c r="AQ53" s="215"/>
      <c r="AR53" s="215"/>
      <c r="AS53" s="215"/>
      <c r="AT53" s="215"/>
      <c r="AU53" s="215"/>
      <c r="AV53" s="215"/>
      <c r="AW53" s="215"/>
      <c r="AX53" s="215"/>
      <c r="AY53" s="215"/>
      <c r="AZ53" s="215"/>
      <c r="BA53" s="215"/>
      <c r="BB53" s="215"/>
      <c r="BC53" s="215"/>
      <c r="BD53" s="215"/>
      <c r="BE53" s="215"/>
      <c r="BF53" s="215"/>
      <c r="BG53" s="215"/>
      <c r="BH53" s="215"/>
    </row>
    <row r="54" spans="1:60" outlineLevel="1" x14ac:dyDescent="0.2">
      <c r="A54" s="237">
        <v>23</v>
      </c>
      <c r="B54" s="238" t="s">
        <v>933</v>
      </c>
      <c r="C54" s="249" t="s">
        <v>934</v>
      </c>
      <c r="D54" s="239" t="s">
        <v>326</v>
      </c>
      <c r="E54" s="240">
        <v>13.02</v>
      </c>
      <c r="F54" s="241"/>
      <c r="G54" s="242">
        <f>ROUND(E54*F54,2)</f>
        <v>0</v>
      </c>
      <c r="H54" s="241"/>
      <c r="I54" s="242">
        <f>ROUND(E54*H54,2)</f>
        <v>0</v>
      </c>
      <c r="J54" s="241"/>
      <c r="K54" s="242">
        <f>ROUND(E54*J54,2)</f>
        <v>0</v>
      </c>
      <c r="L54" s="242">
        <v>21</v>
      </c>
      <c r="M54" s="242">
        <f>G54*(1+L54/100)</f>
        <v>0</v>
      </c>
      <c r="N54" s="242">
        <v>3.8999999999999999E-4</v>
      </c>
      <c r="O54" s="242">
        <f>ROUND(E54*N54,2)</f>
        <v>0.01</v>
      </c>
      <c r="P54" s="242">
        <v>0</v>
      </c>
      <c r="Q54" s="242">
        <f>ROUND(E54*P54,2)</f>
        <v>0</v>
      </c>
      <c r="R54" s="242" t="s">
        <v>304</v>
      </c>
      <c r="S54" s="242" t="s">
        <v>167</v>
      </c>
      <c r="T54" s="243" t="s">
        <v>168</v>
      </c>
      <c r="U54" s="224">
        <v>0</v>
      </c>
      <c r="V54" s="224">
        <f>ROUND(E54*U54,2)</f>
        <v>0</v>
      </c>
      <c r="W54" s="224"/>
      <c r="X54" s="224" t="s">
        <v>306</v>
      </c>
      <c r="Y54" s="215"/>
      <c r="Z54" s="215"/>
      <c r="AA54" s="215"/>
      <c r="AB54" s="215"/>
      <c r="AC54" s="215"/>
      <c r="AD54" s="215"/>
      <c r="AE54" s="215"/>
      <c r="AF54" s="215"/>
      <c r="AG54" s="215" t="s">
        <v>307</v>
      </c>
      <c r="AH54" s="215"/>
      <c r="AI54" s="215"/>
      <c r="AJ54" s="215"/>
      <c r="AK54" s="215"/>
      <c r="AL54" s="215"/>
      <c r="AM54" s="215"/>
      <c r="AN54" s="215"/>
      <c r="AO54" s="215"/>
      <c r="AP54" s="215"/>
      <c r="AQ54" s="215"/>
      <c r="AR54" s="215"/>
      <c r="AS54" s="215"/>
      <c r="AT54" s="215"/>
      <c r="AU54" s="215"/>
      <c r="AV54" s="215"/>
      <c r="AW54" s="215"/>
      <c r="AX54" s="215"/>
      <c r="AY54" s="215"/>
      <c r="AZ54" s="215"/>
      <c r="BA54" s="215"/>
      <c r="BB54" s="215"/>
      <c r="BC54" s="215"/>
      <c r="BD54" s="215"/>
      <c r="BE54" s="215"/>
      <c r="BF54" s="215"/>
      <c r="BG54" s="215"/>
      <c r="BH54" s="215"/>
    </row>
    <row r="55" spans="1:60" outlineLevel="1" x14ac:dyDescent="0.2">
      <c r="A55" s="222"/>
      <c r="B55" s="223"/>
      <c r="C55" s="253" t="s">
        <v>902</v>
      </c>
      <c r="D55" s="228"/>
      <c r="E55" s="229">
        <v>13.02</v>
      </c>
      <c r="F55" s="224"/>
      <c r="G55" s="224"/>
      <c r="H55" s="224"/>
      <c r="I55" s="224"/>
      <c r="J55" s="224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15"/>
      <c r="Z55" s="215"/>
      <c r="AA55" s="215"/>
      <c r="AB55" s="215"/>
      <c r="AC55" s="215"/>
      <c r="AD55" s="215"/>
      <c r="AE55" s="215"/>
      <c r="AF55" s="215"/>
      <c r="AG55" s="215" t="s">
        <v>176</v>
      </c>
      <c r="AH55" s="215">
        <v>0</v>
      </c>
      <c r="AI55" s="215"/>
      <c r="AJ55" s="215"/>
      <c r="AK55" s="215"/>
      <c r="AL55" s="215"/>
      <c r="AM55" s="215"/>
      <c r="AN55" s="215"/>
      <c r="AO55" s="215"/>
      <c r="AP55" s="215"/>
      <c r="AQ55" s="215"/>
      <c r="AR55" s="215"/>
      <c r="AS55" s="215"/>
      <c r="AT55" s="215"/>
      <c r="AU55" s="215"/>
      <c r="AV55" s="215"/>
      <c r="AW55" s="215"/>
      <c r="AX55" s="215"/>
      <c r="AY55" s="215"/>
      <c r="AZ55" s="215"/>
      <c r="BA55" s="215"/>
      <c r="BB55" s="215"/>
      <c r="BC55" s="215"/>
      <c r="BD55" s="215"/>
      <c r="BE55" s="215"/>
      <c r="BF55" s="215"/>
      <c r="BG55" s="215"/>
      <c r="BH55" s="215"/>
    </row>
    <row r="56" spans="1:60" outlineLevel="1" x14ac:dyDescent="0.2">
      <c r="A56" s="237">
        <v>24</v>
      </c>
      <c r="B56" s="238" t="s">
        <v>935</v>
      </c>
      <c r="C56" s="249" t="s">
        <v>936</v>
      </c>
      <c r="D56" s="239" t="s">
        <v>326</v>
      </c>
      <c r="E56" s="240">
        <v>20.79</v>
      </c>
      <c r="F56" s="241"/>
      <c r="G56" s="242">
        <f>ROUND(E56*F56,2)</f>
        <v>0</v>
      </c>
      <c r="H56" s="241"/>
      <c r="I56" s="242">
        <f>ROUND(E56*H56,2)</f>
        <v>0</v>
      </c>
      <c r="J56" s="241"/>
      <c r="K56" s="242">
        <f>ROUND(E56*J56,2)</f>
        <v>0</v>
      </c>
      <c r="L56" s="242">
        <v>21</v>
      </c>
      <c r="M56" s="242">
        <f>G56*(1+L56/100)</f>
        <v>0</v>
      </c>
      <c r="N56" s="242">
        <v>4.8000000000000001E-4</v>
      </c>
      <c r="O56" s="242">
        <f>ROUND(E56*N56,2)</f>
        <v>0.01</v>
      </c>
      <c r="P56" s="242">
        <v>0</v>
      </c>
      <c r="Q56" s="242">
        <f>ROUND(E56*P56,2)</f>
        <v>0</v>
      </c>
      <c r="R56" s="242" t="s">
        <v>304</v>
      </c>
      <c r="S56" s="242" t="s">
        <v>167</v>
      </c>
      <c r="T56" s="243" t="s">
        <v>168</v>
      </c>
      <c r="U56" s="224">
        <v>0</v>
      </c>
      <c r="V56" s="224">
        <f>ROUND(E56*U56,2)</f>
        <v>0</v>
      </c>
      <c r="W56" s="224"/>
      <c r="X56" s="224" t="s">
        <v>306</v>
      </c>
      <c r="Y56" s="215"/>
      <c r="Z56" s="215"/>
      <c r="AA56" s="215"/>
      <c r="AB56" s="215"/>
      <c r="AC56" s="215"/>
      <c r="AD56" s="215"/>
      <c r="AE56" s="215"/>
      <c r="AF56" s="215"/>
      <c r="AG56" s="215" t="s">
        <v>307</v>
      </c>
      <c r="AH56" s="215"/>
      <c r="AI56" s="215"/>
      <c r="AJ56" s="215"/>
      <c r="AK56" s="215"/>
      <c r="AL56" s="215"/>
      <c r="AM56" s="215"/>
      <c r="AN56" s="215"/>
      <c r="AO56" s="215"/>
      <c r="AP56" s="215"/>
      <c r="AQ56" s="215"/>
      <c r="AR56" s="215"/>
      <c r="AS56" s="215"/>
      <c r="AT56" s="215"/>
      <c r="AU56" s="215"/>
      <c r="AV56" s="215"/>
      <c r="AW56" s="215"/>
      <c r="AX56" s="215"/>
      <c r="AY56" s="215"/>
      <c r="AZ56" s="215"/>
      <c r="BA56" s="215"/>
      <c r="BB56" s="215"/>
      <c r="BC56" s="215"/>
      <c r="BD56" s="215"/>
      <c r="BE56" s="215"/>
      <c r="BF56" s="215"/>
      <c r="BG56" s="215"/>
      <c r="BH56" s="215"/>
    </row>
    <row r="57" spans="1:60" outlineLevel="1" x14ac:dyDescent="0.2">
      <c r="A57" s="222"/>
      <c r="B57" s="223"/>
      <c r="C57" s="253" t="s">
        <v>905</v>
      </c>
      <c r="D57" s="228"/>
      <c r="E57" s="229">
        <v>20.79</v>
      </c>
      <c r="F57" s="224"/>
      <c r="G57" s="224"/>
      <c r="H57" s="224"/>
      <c r="I57" s="224"/>
      <c r="J57" s="224"/>
      <c r="K57" s="224"/>
      <c r="L57" s="224"/>
      <c r="M57" s="224"/>
      <c r="N57" s="224"/>
      <c r="O57" s="224"/>
      <c r="P57" s="224"/>
      <c r="Q57" s="224"/>
      <c r="R57" s="224"/>
      <c r="S57" s="224"/>
      <c r="T57" s="224"/>
      <c r="U57" s="224"/>
      <c r="V57" s="224"/>
      <c r="W57" s="224"/>
      <c r="X57" s="224"/>
      <c r="Y57" s="215"/>
      <c r="Z57" s="215"/>
      <c r="AA57" s="215"/>
      <c r="AB57" s="215"/>
      <c r="AC57" s="215"/>
      <c r="AD57" s="215"/>
      <c r="AE57" s="215"/>
      <c r="AF57" s="215"/>
      <c r="AG57" s="215" t="s">
        <v>176</v>
      </c>
      <c r="AH57" s="215">
        <v>0</v>
      </c>
      <c r="AI57" s="215"/>
      <c r="AJ57" s="215"/>
      <c r="AK57" s="215"/>
      <c r="AL57" s="215"/>
      <c r="AM57" s="215"/>
      <c r="AN57" s="215"/>
      <c r="AO57" s="215"/>
      <c r="AP57" s="215"/>
      <c r="AQ57" s="215"/>
      <c r="AR57" s="215"/>
      <c r="AS57" s="215"/>
      <c r="AT57" s="215"/>
      <c r="AU57" s="215"/>
      <c r="AV57" s="215"/>
      <c r="AW57" s="215"/>
      <c r="AX57" s="215"/>
      <c r="AY57" s="215"/>
      <c r="AZ57" s="215"/>
      <c r="BA57" s="215"/>
      <c r="BB57" s="215"/>
      <c r="BC57" s="215"/>
      <c r="BD57" s="215"/>
      <c r="BE57" s="215"/>
      <c r="BF57" s="215"/>
      <c r="BG57" s="215"/>
      <c r="BH57" s="215"/>
    </row>
    <row r="58" spans="1:60" outlineLevel="1" x14ac:dyDescent="0.2">
      <c r="A58" s="237">
        <v>25</v>
      </c>
      <c r="B58" s="238" t="s">
        <v>937</v>
      </c>
      <c r="C58" s="249" t="s">
        <v>938</v>
      </c>
      <c r="D58" s="239" t="s">
        <v>326</v>
      </c>
      <c r="E58" s="240">
        <v>6.3</v>
      </c>
      <c r="F58" s="241"/>
      <c r="G58" s="242">
        <f>ROUND(E58*F58,2)</f>
        <v>0</v>
      </c>
      <c r="H58" s="241"/>
      <c r="I58" s="242">
        <f>ROUND(E58*H58,2)</f>
        <v>0</v>
      </c>
      <c r="J58" s="241"/>
      <c r="K58" s="242">
        <f>ROUND(E58*J58,2)</f>
        <v>0</v>
      </c>
      <c r="L58" s="242">
        <v>21</v>
      </c>
      <c r="M58" s="242">
        <f>G58*(1+L58/100)</f>
        <v>0</v>
      </c>
      <c r="N58" s="242">
        <v>5.9000000000000003E-4</v>
      </c>
      <c r="O58" s="242">
        <f>ROUND(E58*N58,2)</f>
        <v>0</v>
      </c>
      <c r="P58" s="242">
        <v>0</v>
      </c>
      <c r="Q58" s="242">
        <f>ROUND(E58*P58,2)</f>
        <v>0</v>
      </c>
      <c r="R58" s="242" t="s">
        <v>304</v>
      </c>
      <c r="S58" s="242" t="s">
        <v>167</v>
      </c>
      <c r="T58" s="243" t="s">
        <v>168</v>
      </c>
      <c r="U58" s="224">
        <v>0</v>
      </c>
      <c r="V58" s="224">
        <f>ROUND(E58*U58,2)</f>
        <v>0</v>
      </c>
      <c r="W58" s="224"/>
      <c r="X58" s="224" t="s">
        <v>306</v>
      </c>
      <c r="Y58" s="215"/>
      <c r="Z58" s="215"/>
      <c r="AA58" s="215"/>
      <c r="AB58" s="215"/>
      <c r="AC58" s="215"/>
      <c r="AD58" s="215"/>
      <c r="AE58" s="215"/>
      <c r="AF58" s="215"/>
      <c r="AG58" s="215" t="s">
        <v>307</v>
      </c>
      <c r="AH58" s="215"/>
      <c r="AI58" s="215"/>
      <c r="AJ58" s="215"/>
      <c r="AK58" s="215"/>
      <c r="AL58" s="215"/>
      <c r="AM58" s="215"/>
      <c r="AN58" s="215"/>
      <c r="AO58" s="215"/>
      <c r="AP58" s="215"/>
      <c r="AQ58" s="215"/>
      <c r="AR58" s="215"/>
      <c r="AS58" s="215"/>
      <c r="AT58" s="215"/>
      <c r="AU58" s="215"/>
      <c r="AV58" s="215"/>
      <c r="AW58" s="215"/>
      <c r="AX58" s="215"/>
      <c r="AY58" s="215"/>
      <c r="AZ58" s="215"/>
      <c r="BA58" s="215"/>
      <c r="BB58" s="215"/>
      <c r="BC58" s="215"/>
      <c r="BD58" s="215"/>
      <c r="BE58" s="215"/>
      <c r="BF58" s="215"/>
      <c r="BG58" s="215"/>
      <c r="BH58" s="215"/>
    </row>
    <row r="59" spans="1:60" outlineLevel="1" x14ac:dyDescent="0.2">
      <c r="A59" s="222"/>
      <c r="B59" s="223"/>
      <c r="C59" s="253" t="s">
        <v>906</v>
      </c>
      <c r="D59" s="228"/>
      <c r="E59" s="229">
        <v>6.3</v>
      </c>
      <c r="F59" s="224"/>
      <c r="G59" s="224"/>
      <c r="H59" s="224"/>
      <c r="I59" s="224"/>
      <c r="J59" s="224"/>
      <c r="K59" s="224"/>
      <c r="L59" s="224"/>
      <c r="M59" s="224"/>
      <c r="N59" s="224"/>
      <c r="O59" s="224"/>
      <c r="P59" s="224"/>
      <c r="Q59" s="224"/>
      <c r="R59" s="224"/>
      <c r="S59" s="224"/>
      <c r="T59" s="224"/>
      <c r="U59" s="224"/>
      <c r="V59" s="224"/>
      <c r="W59" s="224"/>
      <c r="X59" s="224"/>
      <c r="Y59" s="215"/>
      <c r="Z59" s="215"/>
      <c r="AA59" s="215"/>
      <c r="AB59" s="215"/>
      <c r="AC59" s="215"/>
      <c r="AD59" s="215"/>
      <c r="AE59" s="215"/>
      <c r="AF59" s="215"/>
      <c r="AG59" s="215" t="s">
        <v>176</v>
      </c>
      <c r="AH59" s="215">
        <v>0</v>
      </c>
      <c r="AI59" s="215"/>
      <c r="AJ59" s="215"/>
      <c r="AK59" s="215"/>
      <c r="AL59" s="215"/>
      <c r="AM59" s="215"/>
      <c r="AN59" s="215"/>
      <c r="AO59" s="215"/>
      <c r="AP59" s="215"/>
      <c r="AQ59" s="215"/>
      <c r="AR59" s="215"/>
      <c r="AS59" s="215"/>
      <c r="AT59" s="215"/>
      <c r="AU59" s="215"/>
      <c r="AV59" s="215"/>
      <c r="AW59" s="215"/>
      <c r="AX59" s="215"/>
      <c r="AY59" s="215"/>
      <c r="AZ59" s="215"/>
      <c r="BA59" s="215"/>
      <c r="BB59" s="215"/>
      <c r="BC59" s="215"/>
      <c r="BD59" s="215"/>
      <c r="BE59" s="215"/>
      <c r="BF59" s="215"/>
      <c r="BG59" s="215"/>
      <c r="BH59" s="215"/>
    </row>
    <row r="60" spans="1:60" outlineLevel="1" x14ac:dyDescent="0.2">
      <c r="A60" s="237">
        <v>26</v>
      </c>
      <c r="B60" s="238" t="s">
        <v>939</v>
      </c>
      <c r="C60" s="249" t="s">
        <v>940</v>
      </c>
      <c r="D60" s="239" t="s">
        <v>326</v>
      </c>
      <c r="E60" s="240">
        <v>14.7</v>
      </c>
      <c r="F60" s="241"/>
      <c r="G60" s="242">
        <f>ROUND(E60*F60,2)</f>
        <v>0</v>
      </c>
      <c r="H60" s="241"/>
      <c r="I60" s="242">
        <f>ROUND(E60*H60,2)</f>
        <v>0</v>
      </c>
      <c r="J60" s="241"/>
      <c r="K60" s="242">
        <f>ROUND(E60*J60,2)</f>
        <v>0</v>
      </c>
      <c r="L60" s="242">
        <v>21</v>
      </c>
      <c r="M60" s="242">
        <f>G60*(1+L60/100)</f>
        <v>0</v>
      </c>
      <c r="N60" s="242">
        <v>8.5999999999999998E-4</v>
      </c>
      <c r="O60" s="242">
        <f>ROUND(E60*N60,2)</f>
        <v>0.01</v>
      </c>
      <c r="P60" s="242">
        <v>0</v>
      </c>
      <c r="Q60" s="242">
        <f>ROUND(E60*P60,2)</f>
        <v>0</v>
      </c>
      <c r="R60" s="242" t="s">
        <v>304</v>
      </c>
      <c r="S60" s="242" t="s">
        <v>167</v>
      </c>
      <c r="T60" s="243" t="s">
        <v>168</v>
      </c>
      <c r="U60" s="224">
        <v>0</v>
      </c>
      <c r="V60" s="224">
        <f>ROUND(E60*U60,2)</f>
        <v>0</v>
      </c>
      <c r="W60" s="224"/>
      <c r="X60" s="224" t="s">
        <v>306</v>
      </c>
      <c r="Y60" s="215"/>
      <c r="Z60" s="215"/>
      <c r="AA60" s="215"/>
      <c r="AB60" s="215"/>
      <c r="AC60" s="215"/>
      <c r="AD60" s="215"/>
      <c r="AE60" s="215"/>
      <c r="AF60" s="215"/>
      <c r="AG60" s="215" t="s">
        <v>307</v>
      </c>
      <c r="AH60" s="215"/>
      <c r="AI60" s="215"/>
      <c r="AJ60" s="215"/>
      <c r="AK60" s="215"/>
      <c r="AL60" s="215"/>
      <c r="AM60" s="215"/>
      <c r="AN60" s="215"/>
      <c r="AO60" s="215"/>
      <c r="AP60" s="215"/>
      <c r="AQ60" s="215"/>
      <c r="AR60" s="215"/>
      <c r="AS60" s="215"/>
      <c r="AT60" s="215"/>
      <c r="AU60" s="215"/>
      <c r="AV60" s="215"/>
      <c r="AW60" s="215"/>
      <c r="AX60" s="215"/>
      <c r="AY60" s="215"/>
      <c r="AZ60" s="215"/>
      <c r="BA60" s="215"/>
      <c r="BB60" s="215"/>
      <c r="BC60" s="215"/>
      <c r="BD60" s="215"/>
      <c r="BE60" s="215"/>
      <c r="BF60" s="215"/>
      <c r="BG60" s="215"/>
      <c r="BH60" s="215"/>
    </row>
    <row r="61" spans="1:60" outlineLevel="1" x14ac:dyDescent="0.2">
      <c r="A61" s="222"/>
      <c r="B61" s="223"/>
      <c r="C61" s="253" t="s">
        <v>941</v>
      </c>
      <c r="D61" s="228"/>
      <c r="E61" s="229">
        <v>14.7</v>
      </c>
      <c r="F61" s="224"/>
      <c r="G61" s="224"/>
      <c r="H61" s="224"/>
      <c r="I61" s="224"/>
      <c r="J61" s="224"/>
      <c r="K61" s="224"/>
      <c r="L61" s="224"/>
      <c r="M61" s="224"/>
      <c r="N61" s="224"/>
      <c r="O61" s="224"/>
      <c r="P61" s="224"/>
      <c r="Q61" s="224"/>
      <c r="R61" s="224"/>
      <c r="S61" s="224"/>
      <c r="T61" s="224"/>
      <c r="U61" s="224"/>
      <c r="V61" s="224"/>
      <c r="W61" s="224"/>
      <c r="X61" s="224"/>
      <c r="Y61" s="215"/>
      <c r="Z61" s="215"/>
      <c r="AA61" s="215"/>
      <c r="AB61" s="215"/>
      <c r="AC61" s="215"/>
      <c r="AD61" s="215"/>
      <c r="AE61" s="215"/>
      <c r="AF61" s="215"/>
      <c r="AG61" s="215" t="s">
        <v>176</v>
      </c>
      <c r="AH61" s="215">
        <v>0</v>
      </c>
      <c r="AI61" s="215"/>
      <c r="AJ61" s="215"/>
      <c r="AK61" s="215"/>
      <c r="AL61" s="215"/>
      <c r="AM61" s="215"/>
      <c r="AN61" s="215"/>
      <c r="AO61" s="215"/>
      <c r="AP61" s="215"/>
      <c r="AQ61" s="215"/>
      <c r="AR61" s="215"/>
      <c r="AS61" s="215"/>
      <c r="AT61" s="215"/>
      <c r="AU61" s="215"/>
      <c r="AV61" s="215"/>
      <c r="AW61" s="215"/>
      <c r="AX61" s="215"/>
      <c r="AY61" s="215"/>
      <c r="AZ61" s="215"/>
      <c r="BA61" s="215"/>
      <c r="BB61" s="215"/>
      <c r="BC61" s="215"/>
      <c r="BD61" s="215"/>
      <c r="BE61" s="215"/>
      <c r="BF61" s="215"/>
      <c r="BG61" s="215"/>
      <c r="BH61" s="215"/>
    </row>
    <row r="62" spans="1:60" outlineLevel="1" x14ac:dyDescent="0.2">
      <c r="A62" s="257">
        <v>27</v>
      </c>
      <c r="B62" s="258" t="s">
        <v>890</v>
      </c>
      <c r="C62" s="264" t="s">
        <v>891</v>
      </c>
      <c r="D62" s="259" t="s">
        <v>0</v>
      </c>
      <c r="E62" s="260">
        <v>233.70782</v>
      </c>
      <c r="F62" s="261"/>
      <c r="G62" s="262">
        <f>ROUND(E62*F62,2)</f>
        <v>0</v>
      </c>
      <c r="H62" s="261"/>
      <c r="I62" s="262">
        <f>ROUND(E62*H62,2)</f>
        <v>0</v>
      </c>
      <c r="J62" s="261"/>
      <c r="K62" s="262">
        <f>ROUND(E62*J62,2)</f>
        <v>0</v>
      </c>
      <c r="L62" s="262">
        <v>21</v>
      </c>
      <c r="M62" s="262">
        <f>G62*(1+L62/100)</f>
        <v>0</v>
      </c>
      <c r="N62" s="262">
        <v>0</v>
      </c>
      <c r="O62" s="262">
        <f>ROUND(E62*N62,2)</f>
        <v>0</v>
      </c>
      <c r="P62" s="262">
        <v>0</v>
      </c>
      <c r="Q62" s="262">
        <f>ROUND(E62*P62,2)</f>
        <v>0</v>
      </c>
      <c r="R62" s="262"/>
      <c r="S62" s="262" t="s">
        <v>167</v>
      </c>
      <c r="T62" s="263" t="s">
        <v>168</v>
      </c>
      <c r="U62" s="224">
        <v>0</v>
      </c>
      <c r="V62" s="224">
        <f>ROUND(E62*U62,2)</f>
        <v>0</v>
      </c>
      <c r="W62" s="224"/>
      <c r="X62" s="224" t="s">
        <v>190</v>
      </c>
      <c r="Y62" s="215"/>
      <c r="Z62" s="215"/>
      <c r="AA62" s="215"/>
      <c r="AB62" s="215"/>
      <c r="AC62" s="215"/>
      <c r="AD62" s="215"/>
      <c r="AE62" s="215"/>
      <c r="AF62" s="215"/>
      <c r="AG62" s="215" t="s">
        <v>449</v>
      </c>
      <c r="AH62" s="215"/>
      <c r="AI62" s="215"/>
      <c r="AJ62" s="215"/>
      <c r="AK62" s="215"/>
      <c r="AL62" s="215"/>
      <c r="AM62" s="215"/>
      <c r="AN62" s="215"/>
      <c r="AO62" s="215"/>
      <c r="AP62" s="215"/>
      <c r="AQ62" s="215"/>
      <c r="AR62" s="215"/>
      <c r="AS62" s="215"/>
      <c r="AT62" s="215"/>
      <c r="AU62" s="215"/>
      <c r="AV62" s="215"/>
      <c r="AW62" s="215"/>
      <c r="AX62" s="215"/>
      <c r="AY62" s="215"/>
      <c r="AZ62" s="215"/>
      <c r="BA62" s="215"/>
      <c r="BB62" s="215"/>
      <c r="BC62" s="215"/>
      <c r="BD62" s="215"/>
      <c r="BE62" s="215"/>
      <c r="BF62" s="215"/>
      <c r="BG62" s="215"/>
      <c r="BH62" s="215"/>
    </row>
    <row r="63" spans="1:60" outlineLevel="1" x14ac:dyDescent="0.2">
      <c r="A63" s="257">
        <v>28</v>
      </c>
      <c r="B63" s="258" t="s">
        <v>942</v>
      </c>
      <c r="C63" s="264" t="s">
        <v>943</v>
      </c>
      <c r="D63" s="259" t="s">
        <v>944</v>
      </c>
      <c r="E63" s="260">
        <v>12</v>
      </c>
      <c r="F63" s="261"/>
      <c r="G63" s="262">
        <f>ROUND(E63*F63,2)</f>
        <v>0</v>
      </c>
      <c r="H63" s="261"/>
      <c r="I63" s="262">
        <f>ROUND(E63*H63,2)</f>
        <v>0</v>
      </c>
      <c r="J63" s="261"/>
      <c r="K63" s="262">
        <f>ROUND(E63*J63,2)</f>
        <v>0</v>
      </c>
      <c r="L63" s="262">
        <v>21</v>
      </c>
      <c r="M63" s="262">
        <f>G63*(1+L63/100)</f>
        <v>0</v>
      </c>
      <c r="N63" s="262">
        <v>0</v>
      </c>
      <c r="O63" s="262">
        <f>ROUND(E63*N63,2)</f>
        <v>0</v>
      </c>
      <c r="P63" s="262">
        <v>0</v>
      </c>
      <c r="Q63" s="262">
        <f>ROUND(E63*P63,2)</f>
        <v>0</v>
      </c>
      <c r="R63" s="262" t="s">
        <v>945</v>
      </c>
      <c r="S63" s="262" t="s">
        <v>167</v>
      </c>
      <c r="T63" s="263" t="s">
        <v>168</v>
      </c>
      <c r="U63" s="224">
        <v>1</v>
      </c>
      <c r="V63" s="224">
        <f>ROUND(E63*U63,2)</f>
        <v>12</v>
      </c>
      <c r="W63" s="224"/>
      <c r="X63" s="224" t="s">
        <v>946</v>
      </c>
      <c r="Y63" s="215"/>
      <c r="Z63" s="215"/>
      <c r="AA63" s="215"/>
      <c r="AB63" s="215"/>
      <c r="AC63" s="215"/>
      <c r="AD63" s="215"/>
      <c r="AE63" s="215"/>
      <c r="AF63" s="215"/>
      <c r="AG63" s="215" t="s">
        <v>947</v>
      </c>
      <c r="AH63" s="215"/>
      <c r="AI63" s="215"/>
      <c r="AJ63" s="215"/>
      <c r="AK63" s="215"/>
      <c r="AL63" s="215"/>
      <c r="AM63" s="215"/>
      <c r="AN63" s="215"/>
      <c r="AO63" s="215"/>
      <c r="AP63" s="215"/>
      <c r="AQ63" s="215"/>
      <c r="AR63" s="215"/>
      <c r="AS63" s="215"/>
      <c r="AT63" s="215"/>
      <c r="AU63" s="215"/>
      <c r="AV63" s="215"/>
      <c r="AW63" s="215"/>
      <c r="AX63" s="215"/>
      <c r="AY63" s="215"/>
      <c r="AZ63" s="215"/>
      <c r="BA63" s="215"/>
      <c r="BB63" s="215"/>
      <c r="BC63" s="215"/>
      <c r="BD63" s="215"/>
      <c r="BE63" s="215"/>
      <c r="BF63" s="215"/>
      <c r="BG63" s="215"/>
      <c r="BH63" s="215"/>
    </row>
    <row r="64" spans="1:60" x14ac:dyDescent="0.2">
      <c r="A64" s="231" t="s">
        <v>162</v>
      </c>
      <c r="B64" s="232" t="s">
        <v>106</v>
      </c>
      <c r="C64" s="248" t="s">
        <v>107</v>
      </c>
      <c r="D64" s="233"/>
      <c r="E64" s="234"/>
      <c r="F64" s="235"/>
      <c r="G64" s="235">
        <f>SUMIF(AG65:AG73,"&lt;&gt;NOR",G65:G73)</f>
        <v>0</v>
      </c>
      <c r="H64" s="235"/>
      <c r="I64" s="235">
        <f>SUM(I65:I73)</f>
        <v>0</v>
      </c>
      <c r="J64" s="235"/>
      <c r="K64" s="235">
        <f>SUM(K65:K73)</f>
        <v>0</v>
      </c>
      <c r="L64" s="235"/>
      <c r="M64" s="235">
        <f>SUM(M65:M73)</f>
        <v>0</v>
      </c>
      <c r="N64" s="235"/>
      <c r="O64" s="235">
        <f>SUM(O65:O73)</f>
        <v>0.01</v>
      </c>
      <c r="P64" s="235"/>
      <c r="Q64" s="235">
        <f>SUM(Q65:Q73)</f>
        <v>0</v>
      </c>
      <c r="R64" s="235"/>
      <c r="S64" s="235"/>
      <c r="T64" s="236"/>
      <c r="U64" s="230"/>
      <c r="V64" s="230">
        <f>SUM(V65:V73)</f>
        <v>2.39</v>
      </c>
      <c r="W64" s="230"/>
      <c r="X64" s="230"/>
      <c r="AG64" t="s">
        <v>163</v>
      </c>
    </row>
    <row r="65" spans="1:60" outlineLevel="1" x14ac:dyDescent="0.2">
      <c r="A65" s="257">
        <v>29</v>
      </c>
      <c r="B65" s="258" t="s">
        <v>948</v>
      </c>
      <c r="C65" s="264" t="s">
        <v>949</v>
      </c>
      <c r="D65" s="259" t="s">
        <v>246</v>
      </c>
      <c r="E65" s="260">
        <v>16</v>
      </c>
      <c r="F65" s="261"/>
      <c r="G65" s="262">
        <f>ROUND(E65*F65,2)</f>
        <v>0</v>
      </c>
      <c r="H65" s="261"/>
      <c r="I65" s="262">
        <f>ROUND(E65*H65,2)</f>
        <v>0</v>
      </c>
      <c r="J65" s="261"/>
      <c r="K65" s="262">
        <f>ROUND(E65*J65,2)</f>
        <v>0</v>
      </c>
      <c r="L65" s="262">
        <v>21</v>
      </c>
      <c r="M65" s="262">
        <f>G65*(1+L65/100)</f>
        <v>0</v>
      </c>
      <c r="N65" s="262">
        <v>0</v>
      </c>
      <c r="O65" s="262">
        <f>ROUND(E65*N65,2)</f>
        <v>0</v>
      </c>
      <c r="P65" s="262">
        <v>0</v>
      </c>
      <c r="Q65" s="262">
        <f>ROUND(E65*P65,2)</f>
        <v>0</v>
      </c>
      <c r="R65" s="262"/>
      <c r="S65" s="262" t="s">
        <v>167</v>
      </c>
      <c r="T65" s="263" t="s">
        <v>168</v>
      </c>
      <c r="U65" s="224">
        <v>5.0999999999999997E-2</v>
      </c>
      <c r="V65" s="224">
        <f>ROUND(E65*U65,2)</f>
        <v>0.82</v>
      </c>
      <c r="W65" s="224"/>
      <c r="X65" s="224" t="s">
        <v>190</v>
      </c>
      <c r="Y65" s="215"/>
      <c r="Z65" s="215"/>
      <c r="AA65" s="215"/>
      <c r="AB65" s="215"/>
      <c r="AC65" s="215"/>
      <c r="AD65" s="215"/>
      <c r="AE65" s="215"/>
      <c r="AF65" s="215"/>
      <c r="AG65" s="215" t="s">
        <v>449</v>
      </c>
      <c r="AH65" s="215"/>
      <c r="AI65" s="215"/>
      <c r="AJ65" s="215"/>
      <c r="AK65" s="215"/>
      <c r="AL65" s="215"/>
      <c r="AM65" s="215"/>
      <c r="AN65" s="215"/>
      <c r="AO65" s="215"/>
      <c r="AP65" s="215"/>
      <c r="AQ65" s="215"/>
      <c r="AR65" s="215"/>
      <c r="AS65" s="215"/>
      <c r="AT65" s="215"/>
      <c r="AU65" s="215"/>
      <c r="AV65" s="215"/>
      <c r="AW65" s="215"/>
      <c r="AX65" s="215"/>
      <c r="AY65" s="215"/>
      <c r="AZ65" s="215"/>
      <c r="BA65" s="215"/>
      <c r="BB65" s="215"/>
      <c r="BC65" s="215"/>
      <c r="BD65" s="215"/>
      <c r="BE65" s="215"/>
      <c r="BF65" s="215"/>
      <c r="BG65" s="215"/>
      <c r="BH65" s="215"/>
    </row>
    <row r="66" spans="1:60" outlineLevel="1" x14ac:dyDescent="0.2">
      <c r="A66" s="257">
        <v>30</v>
      </c>
      <c r="B66" s="258" t="s">
        <v>950</v>
      </c>
      <c r="C66" s="264" t="s">
        <v>951</v>
      </c>
      <c r="D66" s="259" t="s">
        <v>246</v>
      </c>
      <c r="E66" s="260">
        <v>16</v>
      </c>
      <c r="F66" s="261"/>
      <c r="G66" s="262">
        <f>ROUND(E66*F66,2)</f>
        <v>0</v>
      </c>
      <c r="H66" s="261"/>
      <c r="I66" s="262">
        <f>ROUND(E66*H66,2)</f>
        <v>0</v>
      </c>
      <c r="J66" s="261"/>
      <c r="K66" s="262">
        <f>ROUND(E66*J66,2)</f>
        <v>0</v>
      </c>
      <c r="L66" s="262">
        <v>21</v>
      </c>
      <c r="M66" s="262">
        <f>G66*(1+L66/100)</f>
        <v>0</v>
      </c>
      <c r="N66" s="262">
        <v>7.1000000000000002E-4</v>
      </c>
      <c r="O66" s="262">
        <f>ROUND(E66*N66,2)</f>
        <v>0.01</v>
      </c>
      <c r="P66" s="262">
        <v>0</v>
      </c>
      <c r="Q66" s="262">
        <f>ROUND(E66*P66,2)</f>
        <v>0</v>
      </c>
      <c r="R66" s="262"/>
      <c r="S66" s="262" t="s">
        <v>189</v>
      </c>
      <c r="T66" s="263" t="s">
        <v>168</v>
      </c>
      <c r="U66" s="224">
        <v>0</v>
      </c>
      <c r="V66" s="224">
        <f>ROUND(E66*U66,2)</f>
        <v>0</v>
      </c>
      <c r="W66" s="224"/>
      <c r="X66" s="224" t="s">
        <v>190</v>
      </c>
      <c r="Y66" s="215"/>
      <c r="Z66" s="215"/>
      <c r="AA66" s="215"/>
      <c r="AB66" s="215"/>
      <c r="AC66" s="215"/>
      <c r="AD66" s="215"/>
      <c r="AE66" s="215"/>
      <c r="AF66" s="215"/>
      <c r="AG66" s="215" t="s">
        <v>449</v>
      </c>
      <c r="AH66" s="215"/>
      <c r="AI66" s="215"/>
      <c r="AJ66" s="215"/>
      <c r="AK66" s="215"/>
      <c r="AL66" s="215"/>
      <c r="AM66" s="215"/>
      <c r="AN66" s="215"/>
      <c r="AO66" s="215"/>
      <c r="AP66" s="215"/>
      <c r="AQ66" s="215"/>
      <c r="AR66" s="215"/>
      <c r="AS66" s="215"/>
      <c r="AT66" s="215"/>
      <c r="AU66" s="215"/>
      <c r="AV66" s="215"/>
      <c r="AW66" s="215"/>
      <c r="AX66" s="215"/>
      <c r="AY66" s="215"/>
      <c r="AZ66" s="215"/>
      <c r="BA66" s="215"/>
      <c r="BB66" s="215"/>
      <c r="BC66" s="215"/>
      <c r="BD66" s="215"/>
      <c r="BE66" s="215"/>
      <c r="BF66" s="215"/>
      <c r="BG66" s="215"/>
      <c r="BH66" s="215"/>
    </row>
    <row r="67" spans="1:60" outlineLevel="1" x14ac:dyDescent="0.2">
      <c r="A67" s="257">
        <v>31</v>
      </c>
      <c r="B67" s="258" t="s">
        <v>952</v>
      </c>
      <c r="C67" s="264" t="s">
        <v>953</v>
      </c>
      <c r="D67" s="259" t="s">
        <v>246</v>
      </c>
      <c r="E67" s="260">
        <v>16</v>
      </c>
      <c r="F67" s="261"/>
      <c r="G67" s="262">
        <f>ROUND(E67*F67,2)</f>
        <v>0</v>
      </c>
      <c r="H67" s="261"/>
      <c r="I67" s="262">
        <f>ROUND(E67*H67,2)</f>
        <v>0</v>
      </c>
      <c r="J67" s="261"/>
      <c r="K67" s="262">
        <f>ROUND(E67*J67,2)</f>
        <v>0</v>
      </c>
      <c r="L67" s="262">
        <v>21</v>
      </c>
      <c r="M67" s="262">
        <f>G67*(1+L67/100)</f>
        <v>0</v>
      </c>
      <c r="N67" s="262">
        <v>2.7E-4</v>
      </c>
      <c r="O67" s="262">
        <f>ROUND(E67*N67,2)</f>
        <v>0</v>
      </c>
      <c r="P67" s="262">
        <v>0</v>
      </c>
      <c r="Q67" s="262">
        <f>ROUND(E67*P67,2)</f>
        <v>0</v>
      </c>
      <c r="R67" s="262"/>
      <c r="S67" s="262" t="s">
        <v>189</v>
      </c>
      <c r="T67" s="263" t="s">
        <v>168</v>
      </c>
      <c r="U67" s="224">
        <v>0</v>
      </c>
      <c r="V67" s="224">
        <f>ROUND(E67*U67,2)</f>
        <v>0</v>
      </c>
      <c r="W67" s="224"/>
      <c r="X67" s="224" t="s">
        <v>190</v>
      </c>
      <c r="Y67" s="215"/>
      <c r="Z67" s="215"/>
      <c r="AA67" s="215"/>
      <c r="AB67" s="215"/>
      <c r="AC67" s="215"/>
      <c r="AD67" s="215"/>
      <c r="AE67" s="215"/>
      <c r="AF67" s="215"/>
      <c r="AG67" s="215" t="s">
        <v>449</v>
      </c>
      <c r="AH67" s="215"/>
      <c r="AI67" s="215"/>
      <c r="AJ67" s="215"/>
      <c r="AK67" s="215"/>
      <c r="AL67" s="215"/>
      <c r="AM67" s="215"/>
      <c r="AN67" s="215"/>
      <c r="AO67" s="215"/>
      <c r="AP67" s="215"/>
      <c r="AQ67" s="215"/>
      <c r="AR67" s="215"/>
      <c r="AS67" s="215"/>
      <c r="AT67" s="215"/>
      <c r="AU67" s="215"/>
      <c r="AV67" s="215"/>
      <c r="AW67" s="215"/>
      <c r="AX67" s="215"/>
      <c r="AY67" s="215"/>
      <c r="AZ67" s="215"/>
      <c r="BA67" s="215"/>
      <c r="BB67" s="215"/>
      <c r="BC67" s="215"/>
      <c r="BD67" s="215"/>
      <c r="BE67" s="215"/>
      <c r="BF67" s="215"/>
      <c r="BG67" s="215"/>
      <c r="BH67" s="215"/>
    </row>
    <row r="68" spans="1:60" outlineLevel="1" x14ac:dyDescent="0.2">
      <c r="A68" s="257">
        <v>32</v>
      </c>
      <c r="B68" s="258" t="s">
        <v>954</v>
      </c>
      <c r="C68" s="264" t="s">
        <v>955</v>
      </c>
      <c r="D68" s="259" t="s">
        <v>246</v>
      </c>
      <c r="E68" s="260">
        <v>8</v>
      </c>
      <c r="F68" s="261"/>
      <c r="G68" s="262">
        <f>ROUND(E68*F68,2)</f>
        <v>0</v>
      </c>
      <c r="H68" s="261"/>
      <c r="I68" s="262">
        <f>ROUND(E68*H68,2)</f>
        <v>0</v>
      </c>
      <c r="J68" s="261"/>
      <c r="K68" s="262">
        <f>ROUND(E68*J68,2)</f>
        <v>0</v>
      </c>
      <c r="L68" s="262">
        <v>21</v>
      </c>
      <c r="M68" s="262">
        <f>G68*(1+L68/100)</f>
        <v>0</v>
      </c>
      <c r="N68" s="262">
        <v>1E-4</v>
      </c>
      <c r="O68" s="262">
        <f>ROUND(E68*N68,2)</f>
        <v>0</v>
      </c>
      <c r="P68" s="262">
        <v>0</v>
      </c>
      <c r="Q68" s="262">
        <f>ROUND(E68*P68,2)</f>
        <v>0</v>
      </c>
      <c r="R68" s="262"/>
      <c r="S68" s="262" t="s">
        <v>167</v>
      </c>
      <c r="T68" s="263" t="s">
        <v>168</v>
      </c>
      <c r="U68" s="224">
        <v>0.19600000000000001</v>
      </c>
      <c r="V68" s="224">
        <f>ROUND(E68*U68,2)</f>
        <v>1.57</v>
      </c>
      <c r="W68" s="224"/>
      <c r="X68" s="224" t="s">
        <v>190</v>
      </c>
      <c r="Y68" s="215"/>
      <c r="Z68" s="215"/>
      <c r="AA68" s="215"/>
      <c r="AB68" s="215"/>
      <c r="AC68" s="215"/>
      <c r="AD68" s="215"/>
      <c r="AE68" s="215"/>
      <c r="AF68" s="215"/>
      <c r="AG68" s="215" t="s">
        <v>449</v>
      </c>
      <c r="AH68" s="215"/>
      <c r="AI68" s="215"/>
      <c r="AJ68" s="215"/>
      <c r="AK68" s="215"/>
      <c r="AL68" s="215"/>
      <c r="AM68" s="215"/>
      <c r="AN68" s="215"/>
      <c r="AO68" s="215"/>
      <c r="AP68" s="215"/>
      <c r="AQ68" s="215"/>
      <c r="AR68" s="215"/>
      <c r="AS68" s="215"/>
      <c r="AT68" s="215"/>
      <c r="AU68" s="215"/>
      <c r="AV68" s="215"/>
      <c r="AW68" s="215"/>
      <c r="AX68" s="215"/>
      <c r="AY68" s="215"/>
      <c r="AZ68" s="215"/>
      <c r="BA68" s="215"/>
      <c r="BB68" s="215"/>
      <c r="BC68" s="215"/>
      <c r="BD68" s="215"/>
      <c r="BE68" s="215"/>
      <c r="BF68" s="215"/>
      <c r="BG68" s="215"/>
      <c r="BH68" s="215"/>
    </row>
    <row r="69" spans="1:60" outlineLevel="1" x14ac:dyDescent="0.2">
      <c r="A69" s="257">
        <v>33</v>
      </c>
      <c r="B69" s="258" t="s">
        <v>956</v>
      </c>
      <c r="C69" s="264" t="s">
        <v>957</v>
      </c>
      <c r="D69" s="259" t="s">
        <v>246</v>
      </c>
      <c r="E69" s="260">
        <v>2</v>
      </c>
      <c r="F69" s="261"/>
      <c r="G69" s="262">
        <f>ROUND(E69*F69,2)</f>
        <v>0</v>
      </c>
      <c r="H69" s="261"/>
      <c r="I69" s="262">
        <f>ROUND(E69*H69,2)</f>
        <v>0</v>
      </c>
      <c r="J69" s="261"/>
      <c r="K69" s="262">
        <f>ROUND(E69*J69,2)</f>
        <v>0</v>
      </c>
      <c r="L69" s="262">
        <v>21</v>
      </c>
      <c r="M69" s="262">
        <f>G69*(1+L69/100)</f>
        <v>0</v>
      </c>
      <c r="N69" s="262">
        <v>8.0000000000000007E-5</v>
      </c>
      <c r="O69" s="262">
        <f>ROUND(E69*N69,2)</f>
        <v>0</v>
      </c>
      <c r="P69" s="262">
        <v>0</v>
      </c>
      <c r="Q69" s="262">
        <f>ROUND(E69*P69,2)</f>
        <v>0</v>
      </c>
      <c r="R69" s="262" t="s">
        <v>304</v>
      </c>
      <c r="S69" s="262" t="s">
        <v>167</v>
      </c>
      <c r="T69" s="263" t="s">
        <v>168</v>
      </c>
      <c r="U69" s="224">
        <v>0</v>
      </c>
      <c r="V69" s="224">
        <f>ROUND(E69*U69,2)</f>
        <v>0</v>
      </c>
      <c r="W69" s="224"/>
      <c r="X69" s="224" t="s">
        <v>306</v>
      </c>
      <c r="Y69" s="215"/>
      <c r="Z69" s="215"/>
      <c r="AA69" s="215"/>
      <c r="AB69" s="215"/>
      <c r="AC69" s="215"/>
      <c r="AD69" s="215"/>
      <c r="AE69" s="215"/>
      <c r="AF69" s="215"/>
      <c r="AG69" s="215" t="s">
        <v>307</v>
      </c>
      <c r="AH69" s="215"/>
      <c r="AI69" s="215"/>
      <c r="AJ69" s="215"/>
      <c r="AK69" s="215"/>
      <c r="AL69" s="215"/>
      <c r="AM69" s="215"/>
      <c r="AN69" s="215"/>
      <c r="AO69" s="215"/>
      <c r="AP69" s="215"/>
      <c r="AQ69" s="215"/>
      <c r="AR69" s="215"/>
      <c r="AS69" s="215"/>
      <c r="AT69" s="215"/>
      <c r="AU69" s="215"/>
      <c r="AV69" s="215"/>
      <c r="AW69" s="215"/>
      <c r="AX69" s="215"/>
      <c r="AY69" s="215"/>
      <c r="AZ69" s="215"/>
      <c r="BA69" s="215"/>
      <c r="BB69" s="215"/>
      <c r="BC69" s="215"/>
      <c r="BD69" s="215"/>
      <c r="BE69" s="215"/>
      <c r="BF69" s="215"/>
      <c r="BG69" s="215"/>
      <c r="BH69" s="215"/>
    </row>
    <row r="70" spans="1:60" outlineLevel="1" x14ac:dyDescent="0.2">
      <c r="A70" s="257">
        <v>34</v>
      </c>
      <c r="B70" s="258" t="s">
        <v>958</v>
      </c>
      <c r="C70" s="264" t="s">
        <v>959</v>
      </c>
      <c r="D70" s="259" t="s">
        <v>246</v>
      </c>
      <c r="E70" s="260">
        <v>2</v>
      </c>
      <c r="F70" s="261"/>
      <c r="G70" s="262">
        <f>ROUND(E70*F70,2)</f>
        <v>0</v>
      </c>
      <c r="H70" s="261"/>
      <c r="I70" s="262">
        <f>ROUND(E70*H70,2)</f>
        <v>0</v>
      </c>
      <c r="J70" s="261"/>
      <c r="K70" s="262">
        <f>ROUND(E70*J70,2)</f>
        <v>0</v>
      </c>
      <c r="L70" s="262">
        <v>21</v>
      </c>
      <c r="M70" s="262">
        <f>G70*(1+L70/100)</f>
        <v>0</v>
      </c>
      <c r="N70" s="262">
        <v>1E-4</v>
      </c>
      <c r="O70" s="262">
        <f>ROUND(E70*N70,2)</f>
        <v>0</v>
      </c>
      <c r="P70" s="262">
        <v>0</v>
      </c>
      <c r="Q70" s="262">
        <f>ROUND(E70*P70,2)</f>
        <v>0</v>
      </c>
      <c r="R70" s="262" t="s">
        <v>304</v>
      </c>
      <c r="S70" s="262" t="s">
        <v>167</v>
      </c>
      <c r="T70" s="263" t="s">
        <v>168</v>
      </c>
      <c r="U70" s="224">
        <v>0</v>
      </c>
      <c r="V70" s="224">
        <f>ROUND(E70*U70,2)</f>
        <v>0</v>
      </c>
      <c r="W70" s="224"/>
      <c r="X70" s="224" t="s">
        <v>306</v>
      </c>
      <c r="Y70" s="215"/>
      <c r="Z70" s="215"/>
      <c r="AA70" s="215"/>
      <c r="AB70" s="215"/>
      <c r="AC70" s="215"/>
      <c r="AD70" s="215"/>
      <c r="AE70" s="215"/>
      <c r="AF70" s="215"/>
      <c r="AG70" s="215" t="s">
        <v>307</v>
      </c>
      <c r="AH70" s="215"/>
      <c r="AI70" s="215"/>
      <c r="AJ70" s="215"/>
      <c r="AK70" s="215"/>
      <c r="AL70" s="215"/>
      <c r="AM70" s="215"/>
      <c r="AN70" s="215"/>
      <c r="AO70" s="215"/>
      <c r="AP70" s="215"/>
      <c r="AQ70" s="215"/>
      <c r="AR70" s="215"/>
      <c r="AS70" s="215"/>
      <c r="AT70" s="215"/>
      <c r="AU70" s="215"/>
      <c r="AV70" s="215"/>
      <c r="AW70" s="215"/>
      <c r="AX70" s="215"/>
      <c r="AY70" s="215"/>
      <c r="AZ70" s="215"/>
      <c r="BA70" s="215"/>
      <c r="BB70" s="215"/>
      <c r="BC70" s="215"/>
      <c r="BD70" s="215"/>
      <c r="BE70" s="215"/>
      <c r="BF70" s="215"/>
      <c r="BG70" s="215"/>
      <c r="BH70" s="215"/>
    </row>
    <row r="71" spans="1:60" outlineLevel="1" x14ac:dyDescent="0.2">
      <c r="A71" s="257">
        <v>35</v>
      </c>
      <c r="B71" s="258" t="s">
        <v>960</v>
      </c>
      <c r="C71" s="264" t="s">
        <v>961</v>
      </c>
      <c r="D71" s="259" t="s">
        <v>246</v>
      </c>
      <c r="E71" s="260">
        <v>8</v>
      </c>
      <c r="F71" s="261"/>
      <c r="G71" s="262">
        <f>ROUND(E71*F71,2)</f>
        <v>0</v>
      </c>
      <c r="H71" s="261"/>
      <c r="I71" s="262">
        <f>ROUND(E71*H71,2)</f>
        <v>0</v>
      </c>
      <c r="J71" s="261"/>
      <c r="K71" s="262">
        <f>ROUND(E71*J71,2)</f>
        <v>0</v>
      </c>
      <c r="L71" s="262">
        <v>21</v>
      </c>
      <c r="M71" s="262">
        <f>G71*(1+L71/100)</f>
        <v>0</v>
      </c>
      <c r="N71" s="262">
        <v>0</v>
      </c>
      <c r="O71" s="262">
        <f>ROUND(E71*N71,2)</f>
        <v>0</v>
      </c>
      <c r="P71" s="262">
        <v>0</v>
      </c>
      <c r="Q71" s="262">
        <f>ROUND(E71*P71,2)</f>
        <v>0</v>
      </c>
      <c r="R71" s="262" t="s">
        <v>304</v>
      </c>
      <c r="S71" s="262" t="s">
        <v>167</v>
      </c>
      <c r="T71" s="263" t="s">
        <v>168</v>
      </c>
      <c r="U71" s="224">
        <v>0</v>
      </c>
      <c r="V71" s="224">
        <f>ROUND(E71*U71,2)</f>
        <v>0</v>
      </c>
      <c r="W71" s="224"/>
      <c r="X71" s="224" t="s">
        <v>306</v>
      </c>
      <c r="Y71" s="215"/>
      <c r="Z71" s="215"/>
      <c r="AA71" s="215"/>
      <c r="AB71" s="215"/>
      <c r="AC71" s="215"/>
      <c r="AD71" s="215"/>
      <c r="AE71" s="215"/>
      <c r="AF71" s="215"/>
      <c r="AG71" s="215" t="s">
        <v>681</v>
      </c>
      <c r="AH71" s="215"/>
      <c r="AI71" s="215"/>
      <c r="AJ71" s="215"/>
      <c r="AK71" s="215"/>
      <c r="AL71" s="215"/>
      <c r="AM71" s="215"/>
      <c r="AN71" s="215"/>
      <c r="AO71" s="215"/>
      <c r="AP71" s="215"/>
      <c r="AQ71" s="215"/>
      <c r="AR71" s="215"/>
      <c r="AS71" s="215"/>
      <c r="AT71" s="215"/>
      <c r="AU71" s="215"/>
      <c r="AV71" s="215"/>
      <c r="AW71" s="215"/>
      <c r="AX71" s="215"/>
      <c r="AY71" s="215"/>
      <c r="AZ71" s="215"/>
      <c r="BA71" s="215"/>
      <c r="BB71" s="215"/>
      <c r="BC71" s="215"/>
      <c r="BD71" s="215"/>
      <c r="BE71" s="215"/>
      <c r="BF71" s="215"/>
      <c r="BG71" s="215"/>
      <c r="BH71" s="215"/>
    </row>
    <row r="72" spans="1:60" outlineLevel="1" x14ac:dyDescent="0.2">
      <c r="A72" s="257">
        <v>36</v>
      </c>
      <c r="B72" s="258" t="s">
        <v>962</v>
      </c>
      <c r="C72" s="264" t="s">
        <v>963</v>
      </c>
      <c r="D72" s="259" t="s">
        <v>246</v>
      </c>
      <c r="E72" s="260">
        <v>8</v>
      </c>
      <c r="F72" s="261"/>
      <c r="G72" s="262">
        <f>ROUND(E72*F72,2)</f>
        <v>0</v>
      </c>
      <c r="H72" s="261"/>
      <c r="I72" s="262">
        <f>ROUND(E72*H72,2)</f>
        <v>0</v>
      </c>
      <c r="J72" s="261"/>
      <c r="K72" s="262">
        <f>ROUND(E72*J72,2)</f>
        <v>0</v>
      </c>
      <c r="L72" s="262">
        <v>21</v>
      </c>
      <c r="M72" s="262">
        <f>G72*(1+L72/100)</f>
        <v>0</v>
      </c>
      <c r="N72" s="262">
        <v>0</v>
      </c>
      <c r="O72" s="262">
        <f>ROUND(E72*N72,2)</f>
        <v>0</v>
      </c>
      <c r="P72" s="262">
        <v>0</v>
      </c>
      <c r="Q72" s="262">
        <f>ROUND(E72*P72,2)</f>
        <v>0</v>
      </c>
      <c r="R72" s="262" t="s">
        <v>304</v>
      </c>
      <c r="S72" s="262" t="s">
        <v>167</v>
      </c>
      <c r="T72" s="263" t="s">
        <v>168</v>
      </c>
      <c r="U72" s="224">
        <v>0</v>
      </c>
      <c r="V72" s="224">
        <f>ROUND(E72*U72,2)</f>
        <v>0</v>
      </c>
      <c r="W72" s="224"/>
      <c r="X72" s="224" t="s">
        <v>306</v>
      </c>
      <c r="Y72" s="215"/>
      <c r="Z72" s="215"/>
      <c r="AA72" s="215"/>
      <c r="AB72" s="215"/>
      <c r="AC72" s="215"/>
      <c r="AD72" s="215"/>
      <c r="AE72" s="215"/>
      <c r="AF72" s="215"/>
      <c r="AG72" s="215" t="s">
        <v>681</v>
      </c>
      <c r="AH72" s="215"/>
      <c r="AI72" s="215"/>
      <c r="AJ72" s="215"/>
      <c r="AK72" s="215"/>
      <c r="AL72" s="215"/>
      <c r="AM72" s="215"/>
      <c r="AN72" s="215"/>
      <c r="AO72" s="215"/>
      <c r="AP72" s="215"/>
      <c r="AQ72" s="215"/>
      <c r="AR72" s="215"/>
      <c r="AS72" s="215"/>
      <c r="AT72" s="215"/>
      <c r="AU72" s="215"/>
      <c r="AV72" s="215"/>
      <c r="AW72" s="215"/>
      <c r="AX72" s="215"/>
      <c r="AY72" s="215"/>
      <c r="AZ72" s="215"/>
      <c r="BA72" s="215"/>
      <c r="BB72" s="215"/>
      <c r="BC72" s="215"/>
      <c r="BD72" s="215"/>
      <c r="BE72" s="215"/>
      <c r="BF72" s="215"/>
      <c r="BG72" s="215"/>
      <c r="BH72" s="215"/>
    </row>
    <row r="73" spans="1:60" outlineLevel="1" x14ac:dyDescent="0.2">
      <c r="A73" s="257">
        <v>37</v>
      </c>
      <c r="B73" s="258" t="s">
        <v>894</v>
      </c>
      <c r="C73" s="264" t="s">
        <v>895</v>
      </c>
      <c r="D73" s="259" t="s">
        <v>0</v>
      </c>
      <c r="E73" s="260">
        <v>118.5936</v>
      </c>
      <c r="F73" s="261"/>
      <c r="G73" s="262">
        <f>ROUND(E73*F73,2)</f>
        <v>0</v>
      </c>
      <c r="H73" s="261"/>
      <c r="I73" s="262">
        <f>ROUND(E73*H73,2)</f>
        <v>0</v>
      </c>
      <c r="J73" s="261"/>
      <c r="K73" s="262">
        <f>ROUND(E73*J73,2)</f>
        <v>0</v>
      </c>
      <c r="L73" s="262">
        <v>21</v>
      </c>
      <c r="M73" s="262">
        <f>G73*(1+L73/100)</f>
        <v>0</v>
      </c>
      <c r="N73" s="262">
        <v>0</v>
      </c>
      <c r="O73" s="262">
        <f>ROUND(E73*N73,2)</f>
        <v>0</v>
      </c>
      <c r="P73" s="262">
        <v>0</v>
      </c>
      <c r="Q73" s="262">
        <f>ROUND(E73*P73,2)</f>
        <v>0</v>
      </c>
      <c r="R73" s="262"/>
      <c r="S73" s="262" t="s">
        <v>167</v>
      </c>
      <c r="T73" s="263" t="s">
        <v>168</v>
      </c>
      <c r="U73" s="224">
        <v>0</v>
      </c>
      <c r="V73" s="224">
        <f>ROUND(E73*U73,2)</f>
        <v>0</v>
      </c>
      <c r="W73" s="224"/>
      <c r="X73" s="224" t="s">
        <v>190</v>
      </c>
      <c r="Y73" s="215"/>
      <c r="Z73" s="215"/>
      <c r="AA73" s="215"/>
      <c r="AB73" s="215"/>
      <c r="AC73" s="215"/>
      <c r="AD73" s="215"/>
      <c r="AE73" s="215"/>
      <c r="AF73" s="215"/>
      <c r="AG73" s="215" t="s">
        <v>449</v>
      </c>
      <c r="AH73" s="215"/>
      <c r="AI73" s="215"/>
      <c r="AJ73" s="215"/>
      <c r="AK73" s="215"/>
      <c r="AL73" s="215"/>
      <c r="AM73" s="215"/>
      <c r="AN73" s="215"/>
      <c r="AO73" s="215"/>
      <c r="AP73" s="215"/>
      <c r="AQ73" s="215"/>
      <c r="AR73" s="215"/>
      <c r="AS73" s="215"/>
      <c r="AT73" s="215"/>
      <c r="AU73" s="215"/>
      <c r="AV73" s="215"/>
      <c r="AW73" s="215"/>
      <c r="AX73" s="215"/>
      <c r="AY73" s="215"/>
      <c r="AZ73" s="215"/>
      <c r="BA73" s="215"/>
      <c r="BB73" s="215"/>
      <c r="BC73" s="215"/>
      <c r="BD73" s="215"/>
      <c r="BE73" s="215"/>
      <c r="BF73" s="215"/>
      <c r="BG73" s="215"/>
      <c r="BH73" s="215"/>
    </row>
    <row r="74" spans="1:60" x14ac:dyDescent="0.2">
      <c r="A74" s="231" t="s">
        <v>162</v>
      </c>
      <c r="B74" s="232" t="s">
        <v>108</v>
      </c>
      <c r="C74" s="248" t="s">
        <v>109</v>
      </c>
      <c r="D74" s="233"/>
      <c r="E74" s="234"/>
      <c r="F74" s="235"/>
      <c r="G74" s="235">
        <f>SUMIF(AG75:AG91,"&lt;&gt;NOR",G75:G91)</f>
        <v>0</v>
      </c>
      <c r="H74" s="235"/>
      <c r="I74" s="235">
        <f>SUM(I75:I91)</f>
        <v>0</v>
      </c>
      <c r="J74" s="235"/>
      <c r="K74" s="235">
        <f>SUM(K75:K91)</f>
        <v>0</v>
      </c>
      <c r="L74" s="235"/>
      <c r="M74" s="235">
        <f>SUM(M75:M91)</f>
        <v>0</v>
      </c>
      <c r="N74" s="235"/>
      <c r="O74" s="235">
        <f>SUM(O75:O91)</f>
        <v>0.21</v>
      </c>
      <c r="P74" s="235"/>
      <c r="Q74" s="235">
        <f>SUM(Q75:Q91)</f>
        <v>0.05</v>
      </c>
      <c r="R74" s="235"/>
      <c r="S74" s="235"/>
      <c r="T74" s="236"/>
      <c r="U74" s="230"/>
      <c r="V74" s="230">
        <f>SUM(V75:V91)</f>
        <v>10.860000000000001</v>
      </c>
      <c r="W74" s="230"/>
      <c r="X74" s="230"/>
      <c r="AG74" t="s">
        <v>163</v>
      </c>
    </row>
    <row r="75" spans="1:60" outlineLevel="1" x14ac:dyDescent="0.2">
      <c r="A75" s="257">
        <v>38</v>
      </c>
      <c r="B75" s="258" t="s">
        <v>964</v>
      </c>
      <c r="C75" s="264" t="s">
        <v>965</v>
      </c>
      <c r="D75" s="259" t="s">
        <v>246</v>
      </c>
      <c r="E75" s="260">
        <v>8</v>
      </c>
      <c r="F75" s="261"/>
      <c r="G75" s="262">
        <f>ROUND(E75*F75,2)</f>
        <v>0</v>
      </c>
      <c r="H75" s="261"/>
      <c r="I75" s="262">
        <f>ROUND(E75*H75,2)</f>
        <v>0</v>
      </c>
      <c r="J75" s="261"/>
      <c r="K75" s="262">
        <f>ROUND(E75*J75,2)</f>
        <v>0</v>
      </c>
      <c r="L75" s="262">
        <v>21</v>
      </c>
      <c r="M75" s="262">
        <f>G75*(1+L75/100)</f>
        <v>0</v>
      </c>
      <c r="N75" s="262">
        <v>0</v>
      </c>
      <c r="O75" s="262">
        <f>ROUND(E75*N75,2)</f>
        <v>0</v>
      </c>
      <c r="P75" s="262">
        <v>0</v>
      </c>
      <c r="Q75" s="262">
        <f>ROUND(E75*P75,2)</f>
        <v>0</v>
      </c>
      <c r="R75" s="262"/>
      <c r="S75" s="262" t="s">
        <v>167</v>
      </c>
      <c r="T75" s="263" t="s">
        <v>168</v>
      </c>
      <c r="U75" s="224">
        <v>0.26800000000000002</v>
      </c>
      <c r="V75" s="224">
        <f>ROUND(E75*U75,2)</f>
        <v>2.14</v>
      </c>
      <c r="W75" s="224"/>
      <c r="X75" s="224" t="s">
        <v>190</v>
      </c>
      <c r="Y75" s="215"/>
      <c r="Z75" s="215"/>
      <c r="AA75" s="215"/>
      <c r="AB75" s="215"/>
      <c r="AC75" s="215"/>
      <c r="AD75" s="215"/>
      <c r="AE75" s="215"/>
      <c r="AF75" s="215"/>
      <c r="AG75" s="215" t="s">
        <v>449</v>
      </c>
      <c r="AH75" s="215"/>
      <c r="AI75" s="215"/>
      <c r="AJ75" s="215"/>
      <c r="AK75" s="215"/>
      <c r="AL75" s="215"/>
      <c r="AM75" s="215"/>
      <c r="AN75" s="215"/>
      <c r="AO75" s="215"/>
      <c r="AP75" s="215"/>
      <c r="AQ75" s="215"/>
      <c r="AR75" s="215"/>
      <c r="AS75" s="215"/>
      <c r="AT75" s="215"/>
      <c r="AU75" s="215"/>
      <c r="AV75" s="215"/>
      <c r="AW75" s="215"/>
      <c r="AX75" s="215"/>
      <c r="AY75" s="215"/>
      <c r="AZ75" s="215"/>
      <c r="BA75" s="215"/>
      <c r="BB75" s="215"/>
      <c r="BC75" s="215"/>
      <c r="BD75" s="215"/>
      <c r="BE75" s="215"/>
      <c r="BF75" s="215"/>
      <c r="BG75" s="215"/>
      <c r="BH75" s="215"/>
    </row>
    <row r="76" spans="1:60" outlineLevel="1" x14ac:dyDescent="0.2">
      <c r="A76" s="257">
        <v>39</v>
      </c>
      <c r="B76" s="258" t="s">
        <v>966</v>
      </c>
      <c r="C76" s="264" t="s">
        <v>967</v>
      </c>
      <c r="D76" s="259" t="s">
        <v>504</v>
      </c>
      <c r="E76" s="260">
        <v>4</v>
      </c>
      <c r="F76" s="261"/>
      <c r="G76" s="262">
        <f>ROUND(E76*F76,2)</f>
        <v>0</v>
      </c>
      <c r="H76" s="261"/>
      <c r="I76" s="262">
        <f>ROUND(E76*H76,2)</f>
        <v>0</v>
      </c>
      <c r="J76" s="261"/>
      <c r="K76" s="262">
        <f>ROUND(E76*J76,2)</f>
        <v>0</v>
      </c>
      <c r="L76" s="262">
        <v>21</v>
      </c>
      <c r="M76" s="262">
        <f>G76*(1+L76/100)</f>
        <v>0</v>
      </c>
      <c r="N76" s="262">
        <v>0</v>
      </c>
      <c r="O76" s="262">
        <f>ROUND(E76*N76,2)</f>
        <v>0</v>
      </c>
      <c r="P76" s="262">
        <v>1.057E-2</v>
      </c>
      <c r="Q76" s="262">
        <f>ROUND(E76*P76,2)</f>
        <v>0.04</v>
      </c>
      <c r="R76" s="262"/>
      <c r="S76" s="262" t="s">
        <v>167</v>
      </c>
      <c r="T76" s="263" t="s">
        <v>168</v>
      </c>
      <c r="U76" s="224">
        <v>8.2000000000000003E-2</v>
      </c>
      <c r="V76" s="224">
        <f>ROUND(E76*U76,2)</f>
        <v>0.33</v>
      </c>
      <c r="W76" s="224"/>
      <c r="X76" s="224" t="s">
        <v>190</v>
      </c>
      <c r="Y76" s="215"/>
      <c r="Z76" s="215"/>
      <c r="AA76" s="215"/>
      <c r="AB76" s="215"/>
      <c r="AC76" s="215"/>
      <c r="AD76" s="215"/>
      <c r="AE76" s="215"/>
      <c r="AF76" s="215"/>
      <c r="AG76" s="215" t="s">
        <v>449</v>
      </c>
      <c r="AH76" s="215"/>
      <c r="AI76" s="215"/>
      <c r="AJ76" s="215"/>
      <c r="AK76" s="215"/>
      <c r="AL76" s="215"/>
      <c r="AM76" s="215"/>
      <c r="AN76" s="215"/>
      <c r="AO76" s="215"/>
      <c r="AP76" s="215"/>
      <c r="AQ76" s="215"/>
      <c r="AR76" s="215"/>
      <c r="AS76" s="215"/>
      <c r="AT76" s="215"/>
      <c r="AU76" s="215"/>
      <c r="AV76" s="215"/>
      <c r="AW76" s="215"/>
      <c r="AX76" s="215"/>
      <c r="AY76" s="215"/>
      <c r="AZ76" s="215"/>
      <c r="BA76" s="215"/>
      <c r="BB76" s="215"/>
      <c r="BC76" s="215"/>
      <c r="BD76" s="215"/>
      <c r="BE76" s="215"/>
      <c r="BF76" s="215"/>
      <c r="BG76" s="215"/>
      <c r="BH76" s="215"/>
    </row>
    <row r="77" spans="1:60" outlineLevel="1" x14ac:dyDescent="0.2">
      <c r="A77" s="257">
        <v>40</v>
      </c>
      <c r="B77" s="258" t="s">
        <v>968</v>
      </c>
      <c r="C77" s="264" t="s">
        <v>969</v>
      </c>
      <c r="D77" s="259" t="s">
        <v>246</v>
      </c>
      <c r="E77" s="260">
        <v>1</v>
      </c>
      <c r="F77" s="261"/>
      <c r="G77" s="262">
        <f>ROUND(E77*F77,2)</f>
        <v>0</v>
      </c>
      <c r="H77" s="261"/>
      <c r="I77" s="262">
        <f>ROUND(E77*H77,2)</f>
        <v>0</v>
      </c>
      <c r="J77" s="261"/>
      <c r="K77" s="262">
        <f>ROUND(E77*J77,2)</f>
        <v>0</v>
      </c>
      <c r="L77" s="262">
        <v>21</v>
      </c>
      <c r="M77" s="262">
        <f>G77*(1+L77/100)</f>
        <v>0</v>
      </c>
      <c r="N77" s="262">
        <v>0</v>
      </c>
      <c r="O77" s="262">
        <f>ROUND(E77*N77,2)</f>
        <v>0</v>
      </c>
      <c r="P77" s="262">
        <v>0</v>
      </c>
      <c r="Q77" s="262">
        <f>ROUND(E77*P77,2)</f>
        <v>0</v>
      </c>
      <c r="R77" s="262"/>
      <c r="S77" s="262" t="s">
        <v>167</v>
      </c>
      <c r="T77" s="263" t="s">
        <v>168</v>
      </c>
      <c r="U77" s="224">
        <v>0.86799999999999999</v>
      </c>
      <c r="V77" s="224">
        <f>ROUND(E77*U77,2)</f>
        <v>0.87</v>
      </c>
      <c r="W77" s="224"/>
      <c r="X77" s="224" t="s">
        <v>190</v>
      </c>
      <c r="Y77" s="215"/>
      <c r="Z77" s="215"/>
      <c r="AA77" s="215"/>
      <c r="AB77" s="215"/>
      <c r="AC77" s="215"/>
      <c r="AD77" s="215"/>
      <c r="AE77" s="215"/>
      <c r="AF77" s="215"/>
      <c r="AG77" s="215" t="s">
        <v>449</v>
      </c>
      <c r="AH77" s="215"/>
      <c r="AI77" s="215"/>
      <c r="AJ77" s="215"/>
      <c r="AK77" s="215"/>
      <c r="AL77" s="215"/>
      <c r="AM77" s="215"/>
      <c r="AN77" s="215"/>
      <c r="AO77" s="215"/>
      <c r="AP77" s="215"/>
      <c r="AQ77" s="215"/>
      <c r="AR77" s="215"/>
      <c r="AS77" s="215"/>
      <c r="AT77" s="215"/>
      <c r="AU77" s="215"/>
      <c r="AV77" s="215"/>
      <c r="AW77" s="215"/>
      <c r="AX77" s="215"/>
      <c r="AY77" s="215"/>
      <c r="AZ77" s="215"/>
      <c r="BA77" s="215"/>
      <c r="BB77" s="215"/>
      <c r="BC77" s="215"/>
      <c r="BD77" s="215"/>
      <c r="BE77" s="215"/>
      <c r="BF77" s="215"/>
      <c r="BG77" s="215"/>
      <c r="BH77" s="215"/>
    </row>
    <row r="78" spans="1:60" outlineLevel="1" x14ac:dyDescent="0.2">
      <c r="A78" s="257">
        <v>41</v>
      </c>
      <c r="B78" s="258" t="s">
        <v>970</v>
      </c>
      <c r="C78" s="264" t="s">
        <v>971</v>
      </c>
      <c r="D78" s="259" t="s">
        <v>246</v>
      </c>
      <c r="E78" s="260">
        <v>6</v>
      </c>
      <c r="F78" s="261"/>
      <c r="G78" s="262">
        <f>ROUND(E78*F78,2)</f>
        <v>0</v>
      </c>
      <c r="H78" s="261"/>
      <c r="I78" s="262">
        <f>ROUND(E78*H78,2)</f>
        <v>0</v>
      </c>
      <c r="J78" s="261"/>
      <c r="K78" s="262">
        <f>ROUND(E78*J78,2)</f>
        <v>0</v>
      </c>
      <c r="L78" s="262">
        <v>21</v>
      </c>
      <c r="M78" s="262">
        <f>G78*(1+L78/100)</f>
        <v>0</v>
      </c>
      <c r="N78" s="262">
        <v>0</v>
      </c>
      <c r="O78" s="262">
        <f>ROUND(E78*N78,2)</f>
        <v>0</v>
      </c>
      <c r="P78" s="262">
        <v>0</v>
      </c>
      <c r="Q78" s="262">
        <f>ROUND(E78*P78,2)</f>
        <v>0</v>
      </c>
      <c r="R78" s="262"/>
      <c r="S78" s="262" t="s">
        <v>167</v>
      </c>
      <c r="T78" s="263" t="s">
        <v>168</v>
      </c>
      <c r="U78" s="224">
        <v>0.94</v>
      </c>
      <c r="V78" s="224">
        <f>ROUND(E78*U78,2)</f>
        <v>5.64</v>
      </c>
      <c r="W78" s="224"/>
      <c r="X78" s="224" t="s">
        <v>190</v>
      </c>
      <c r="Y78" s="215"/>
      <c r="Z78" s="215"/>
      <c r="AA78" s="215"/>
      <c r="AB78" s="215"/>
      <c r="AC78" s="215"/>
      <c r="AD78" s="215"/>
      <c r="AE78" s="215"/>
      <c r="AF78" s="215"/>
      <c r="AG78" s="215" t="s">
        <v>449</v>
      </c>
      <c r="AH78" s="215"/>
      <c r="AI78" s="215"/>
      <c r="AJ78" s="215"/>
      <c r="AK78" s="215"/>
      <c r="AL78" s="215"/>
      <c r="AM78" s="215"/>
      <c r="AN78" s="215"/>
      <c r="AO78" s="215"/>
      <c r="AP78" s="215"/>
      <c r="AQ78" s="215"/>
      <c r="AR78" s="215"/>
      <c r="AS78" s="215"/>
      <c r="AT78" s="215"/>
      <c r="AU78" s="215"/>
      <c r="AV78" s="215"/>
      <c r="AW78" s="215"/>
      <c r="AX78" s="215"/>
      <c r="AY78" s="215"/>
      <c r="AZ78" s="215"/>
      <c r="BA78" s="215"/>
      <c r="BB78" s="215"/>
      <c r="BC78" s="215"/>
      <c r="BD78" s="215"/>
      <c r="BE78" s="215"/>
      <c r="BF78" s="215"/>
      <c r="BG78" s="215"/>
      <c r="BH78" s="215"/>
    </row>
    <row r="79" spans="1:60" outlineLevel="1" x14ac:dyDescent="0.2">
      <c r="A79" s="257">
        <v>42</v>
      </c>
      <c r="B79" s="258" t="s">
        <v>972</v>
      </c>
      <c r="C79" s="264" t="s">
        <v>973</v>
      </c>
      <c r="D79" s="259" t="s">
        <v>246</v>
      </c>
      <c r="E79" s="260">
        <v>1</v>
      </c>
      <c r="F79" s="261"/>
      <c r="G79" s="262">
        <f>ROUND(E79*F79,2)</f>
        <v>0</v>
      </c>
      <c r="H79" s="261"/>
      <c r="I79" s="262">
        <f>ROUND(E79*H79,2)</f>
        <v>0</v>
      </c>
      <c r="J79" s="261"/>
      <c r="K79" s="262">
        <f>ROUND(E79*J79,2)</f>
        <v>0</v>
      </c>
      <c r="L79" s="262">
        <v>21</v>
      </c>
      <c r="M79" s="262">
        <f>G79*(1+L79/100)</f>
        <v>0</v>
      </c>
      <c r="N79" s="262">
        <v>0</v>
      </c>
      <c r="O79" s="262">
        <f>ROUND(E79*N79,2)</f>
        <v>0</v>
      </c>
      <c r="P79" s="262">
        <v>0</v>
      </c>
      <c r="Q79" s="262">
        <f>ROUND(E79*P79,2)</f>
        <v>0</v>
      </c>
      <c r="R79" s="262"/>
      <c r="S79" s="262" t="s">
        <v>167</v>
      </c>
      <c r="T79" s="263" t="s">
        <v>168</v>
      </c>
      <c r="U79" s="224">
        <v>1.115</v>
      </c>
      <c r="V79" s="224">
        <f>ROUND(E79*U79,2)</f>
        <v>1.1200000000000001</v>
      </c>
      <c r="W79" s="224"/>
      <c r="X79" s="224" t="s">
        <v>190</v>
      </c>
      <c r="Y79" s="215"/>
      <c r="Z79" s="215"/>
      <c r="AA79" s="215"/>
      <c r="AB79" s="215"/>
      <c r="AC79" s="215"/>
      <c r="AD79" s="215"/>
      <c r="AE79" s="215"/>
      <c r="AF79" s="215"/>
      <c r="AG79" s="215" t="s">
        <v>449</v>
      </c>
      <c r="AH79" s="215"/>
      <c r="AI79" s="215"/>
      <c r="AJ79" s="215"/>
      <c r="AK79" s="215"/>
      <c r="AL79" s="215"/>
      <c r="AM79" s="215"/>
      <c r="AN79" s="215"/>
      <c r="AO79" s="215"/>
      <c r="AP79" s="215"/>
      <c r="AQ79" s="215"/>
      <c r="AR79" s="215"/>
      <c r="AS79" s="215"/>
      <c r="AT79" s="215"/>
      <c r="AU79" s="215"/>
      <c r="AV79" s="215"/>
      <c r="AW79" s="215"/>
      <c r="AX79" s="215"/>
      <c r="AY79" s="215"/>
      <c r="AZ79" s="215"/>
      <c r="BA79" s="215"/>
      <c r="BB79" s="215"/>
      <c r="BC79" s="215"/>
      <c r="BD79" s="215"/>
      <c r="BE79" s="215"/>
      <c r="BF79" s="215"/>
      <c r="BG79" s="215"/>
      <c r="BH79" s="215"/>
    </row>
    <row r="80" spans="1:60" outlineLevel="1" x14ac:dyDescent="0.2">
      <c r="A80" s="257">
        <v>43</v>
      </c>
      <c r="B80" s="258" t="s">
        <v>974</v>
      </c>
      <c r="C80" s="264" t="s">
        <v>975</v>
      </c>
      <c r="D80" s="259" t="s">
        <v>246</v>
      </c>
      <c r="E80" s="260">
        <v>8</v>
      </c>
      <c r="F80" s="261"/>
      <c r="G80" s="262">
        <f>ROUND(E80*F80,2)</f>
        <v>0</v>
      </c>
      <c r="H80" s="261"/>
      <c r="I80" s="262">
        <f>ROUND(E80*H80,2)</f>
        <v>0</v>
      </c>
      <c r="J80" s="261"/>
      <c r="K80" s="262">
        <f>ROUND(E80*J80,2)</f>
        <v>0</v>
      </c>
      <c r="L80" s="262">
        <v>21</v>
      </c>
      <c r="M80" s="262">
        <f>G80*(1+L80/100)</f>
        <v>0</v>
      </c>
      <c r="N80" s="262">
        <v>0</v>
      </c>
      <c r="O80" s="262">
        <f>ROUND(E80*N80,2)</f>
        <v>0</v>
      </c>
      <c r="P80" s="262">
        <v>0</v>
      </c>
      <c r="Q80" s="262">
        <f>ROUND(E80*P80,2)</f>
        <v>0</v>
      </c>
      <c r="R80" s="262"/>
      <c r="S80" s="262" t="s">
        <v>167</v>
      </c>
      <c r="T80" s="263" t="s">
        <v>168</v>
      </c>
      <c r="U80" s="224">
        <v>6.2E-2</v>
      </c>
      <c r="V80" s="224">
        <f>ROUND(E80*U80,2)</f>
        <v>0.5</v>
      </c>
      <c r="W80" s="224"/>
      <c r="X80" s="224" t="s">
        <v>190</v>
      </c>
      <c r="Y80" s="215"/>
      <c r="Z80" s="215"/>
      <c r="AA80" s="215"/>
      <c r="AB80" s="215"/>
      <c r="AC80" s="215"/>
      <c r="AD80" s="215"/>
      <c r="AE80" s="215"/>
      <c r="AF80" s="215"/>
      <c r="AG80" s="215" t="s">
        <v>449</v>
      </c>
      <c r="AH80" s="215"/>
      <c r="AI80" s="215"/>
      <c r="AJ80" s="215"/>
      <c r="AK80" s="215"/>
      <c r="AL80" s="215"/>
      <c r="AM80" s="215"/>
      <c r="AN80" s="215"/>
      <c r="AO80" s="215"/>
      <c r="AP80" s="215"/>
      <c r="AQ80" s="215"/>
      <c r="AR80" s="215"/>
      <c r="AS80" s="215"/>
      <c r="AT80" s="215"/>
      <c r="AU80" s="215"/>
      <c r="AV80" s="215"/>
      <c r="AW80" s="215"/>
      <c r="AX80" s="215"/>
      <c r="AY80" s="215"/>
      <c r="AZ80" s="215"/>
      <c r="BA80" s="215"/>
      <c r="BB80" s="215"/>
      <c r="BC80" s="215"/>
      <c r="BD80" s="215"/>
      <c r="BE80" s="215"/>
      <c r="BF80" s="215"/>
      <c r="BG80" s="215"/>
      <c r="BH80" s="215"/>
    </row>
    <row r="81" spans="1:60" outlineLevel="1" x14ac:dyDescent="0.2">
      <c r="A81" s="257">
        <v>44</v>
      </c>
      <c r="B81" s="258" t="s">
        <v>976</v>
      </c>
      <c r="C81" s="264" t="s">
        <v>977</v>
      </c>
      <c r="D81" s="259" t="s">
        <v>508</v>
      </c>
      <c r="E81" s="260">
        <v>1</v>
      </c>
      <c r="F81" s="261"/>
      <c r="G81" s="262">
        <f>ROUND(E81*F81,2)</f>
        <v>0</v>
      </c>
      <c r="H81" s="261"/>
      <c r="I81" s="262">
        <f>ROUND(E81*H81,2)</f>
        <v>0</v>
      </c>
      <c r="J81" s="261"/>
      <c r="K81" s="262">
        <f>ROUND(E81*J81,2)</f>
        <v>0</v>
      </c>
      <c r="L81" s="262">
        <v>21</v>
      </c>
      <c r="M81" s="262">
        <f>G81*(1+L81/100)</f>
        <v>0</v>
      </c>
      <c r="N81" s="262">
        <v>0</v>
      </c>
      <c r="O81" s="262">
        <f>ROUND(E81*N81,2)</f>
        <v>0</v>
      </c>
      <c r="P81" s="262">
        <v>0</v>
      </c>
      <c r="Q81" s="262">
        <f>ROUND(E81*P81,2)</f>
        <v>0</v>
      </c>
      <c r="R81" s="262"/>
      <c r="S81" s="262" t="s">
        <v>167</v>
      </c>
      <c r="T81" s="263" t="s">
        <v>168</v>
      </c>
      <c r="U81" s="224">
        <v>3.1E-2</v>
      </c>
      <c r="V81" s="224">
        <f>ROUND(E81*U81,2)</f>
        <v>0.03</v>
      </c>
      <c r="W81" s="224"/>
      <c r="X81" s="224" t="s">
        <v>190</v>
      </c>
      <c r="Y81" s="215"/>
      <c r="Z81" s="215"/>
      <c r="AA81" s="215"/>
      <c r="AB81" s="215"/>
      <c r="AC81" s="215"/>
      <c r="AD81" s="215"/>
      <c r="AE81" s="215"/>
      <c r="AF81" s="215"/>
      <c r="AG81" s="215" t="s">
        <v>449</v>
      </c>
      <c r="AH81" s="215"/>
      <c r="AI81" s="215"/>
      <c r="AJ81" s="215"/>
      <c r="AK81" s="215"/>
      <c r="AL81" s="215"/>
      <c r="AM81" s="215"/>
      <c r="AN81" s="215"/>
      <c r="AO81" s="215"/>
      <c r="AP81" s="215"/>
      <c r="AQ81" s="215"/>
      <c r="AR81" s="215"/>
      <c r="AS81" s="215"/>
      <c r="AT81" s="215"/>
      <c r="AU81" s="215"/>
      <c r="AV81" s="215"/>
      <c r="AW81" s="215"/>
      <c r="AX81" s="215"/>
      <c r="AY81" s="215"/>
      <c r="AZ81" s="215"/>
      <c r="BA81" s="215"/>
      <c r="BB81" s="215"/>
      <c r="BC81" s="215"/>
      <c r="BD81" s="215"/>
      <c r="BE81" s="215"/>
      <c r="BF81" s="215"/>
      <c r="BG81" s="215"/>
      <c r="BH81" s="215"/>
    </row>
    <row r="82" spans="1:60" outlineLevel="1" x14ac:dyDescent="0.2">
      <c r="A82" s="257">
        <v>45</v>
      </c>
      <c r="B82" s="258" t="s">
        <v>978</v>
      </c>
      <c r="C82" s="264" t="s">
        <v>979</v>
      </c>
      <c r="D82" s="259" t="s">
        <v>246</v>
      </c>
      <c r="E82" s="260">
        <v>8</v>
      </c>
      <c r="F82" s="261"/>
      <c r="G82" s="262">
        <f>ROUND(E82*F82,2)</f>
        <v>0</v>
      </c>
      <c r="H82" s="261"/>
      <c r="I82" s="262">
        <f>ROUND(E82*H82,2)</f>
        <v>0</v>
      </c>
      <c r="J82" s="261"/>
      <c r="K82" s="262">
        <f>ROUND(E82*J82,2)</f>
        <v>0</v>
      </c>
      <c r="L82" s="262">
        <v>21</v>
      </c>
      <c r="M82" s="262">
        <f>G82*(1+L82/100)</f>
        <v>0</v>
      </c>
      <c r="N82" s="262">
        <v>1.0000000000000001E-5</v>
      </c>
      <c r="O82" s="262">
        <f>ROUND(E82*N82,2)</f>
        <v>0</v>
      </c>
      <c r="P82" s="262">
        <v>7.5000000000000002E-4</v>
      </c>
      <c r="Q82" s="262">
        <f>ROUND(E82*P82,2)</f>
        <v>0.01</v>
      </c>
      <c r="R82" s="262"/>
      <c r="S82" s="262" t="s">
        <v>167</v>
      </c>
      <c r="T82" s="263" t="s">
        <v>168</v>
      </c>
      <c r="U82" s="224">
        <v>2.9000000000000001E-2</v>
      </c>
      <c r="V82" s="224">
        <f>ROUND(E82*U82,2)</f>
        <v>0.23</v>
      </c>
      <c r="W82" s="224"/>
      <c r="X82" s="224" t="s">
        <v>190</v>
      </c>
      <c r="Y82" s="215"/>
      <c r="Z82" s="215"/>
      <c r="AA82" s="215"/>
      <c r="AB82" s="215"/>
      <c r="AC82" s="215"/>
      <c r="AD82" s="215"/>
      <c r="AE82" s="215"/>
      <c r="AF82" s="215"/>
      <c r="AG82" s="215" t="s">
        <v>449</v>
      </c>
      <c r="AH82" s="215"/>
      <c r="AI82" s="215"/>
      <c r="AJ82" s="215"/>
      <c r="AK82" s="215"/>
      <c r="AL82" s="215"/>
      <c r="AM82" s="215"/>
      <c r="AN82" s="215"/>
      <c r="AO82" s="215"/>
      <c r="AP82" s="215"/>
      <c r="AQ82" s="215"/>
      <c r="AR82" s="215"/>
      <c r="AS82" s="215"/>
      <c r="AT82" s="215"/>
      <c r="AU82" s="215"/>
      <c r="AV82" s="215"/>
      <c r="AW82" s="215"/>
      <c r="AX82" s="215"/>
      <c r="AY82" s="215"/>
      <c r="AZ82" s="215"/>
      <c r="BA82" s="215"/>
      <c r="BB82" s="215"/>
      <c r="BC82" s="215"/>
      <c r="BD82" s="215"/>
      <c r="BE82" s="215"/>
      <c r="BF82" s="215"/>
      <c r="BG82" s="215"/>
      <c r="BH82" s="215"/>
    </row>
    <row r="83" spans="1:60" outlineLevel="1" x14ac:dyDescent="0.2">
      <c r="A83" s="257">
        <v>46</v>
      </c>
      <c r="B83" s="258" t="s">
        <v>980</v>
      </c>
      <c r="C83" s="264" t="s">
        <v>981</v>
      </c>
      <c r="D83" s="259" t="s">
        <v>982</v>
      </c>
      <c r="E83" s="260">
        <v>4</v>
      </c>
      <c r="F83" s="261"/>
      <c r="G83" s="262">
        <f>ROUND(E83*F83,2)</f>
        <v>0</v>
      </c>
      <c r="H83" s="261"/>
      <c r="I83" s="262">
        <f>ROUND(E83*H83,2)</f>
        <v>0</v>
      </c>
      <c r="J83" s="261"/>
      <c r="K83" s="262">
        <f>ROUND(E83*J83,2)</f>
        <v>0</v>
      </c>
      <c r="L83" s="262">
        <v>21</v>
      </c>
      <c r="M83" s="262">
        <f>G83*(1+L83/100)</f>
        <v>0</v>
      </c>
      <c r="N83" s="262">
        <v>0</v>
      </c>
      <c r="O83" s="262">
        <f>ROUND(E83*N83,2)</f>
        <v>0</v>
      </c>
      <c r="P83" s="262">
        <v>0</v>
      </c>
      <c r="Q83" s="262">
        <f>ROUND(E83*P83,2)</f>
        <v>0</v>
      </c>
      <c r="R83" s="262" t="s">
        <v>304</v>
      </c>
      <c r="S83" s="262" t="s">
        <v>167</v>
      </c>
      <c r="T83" s="263" t="s">
        <v>168</v>
      </c>
      <c r="U83" s="224">
        <v>0</v>
      </c>
      <c r="V83" s="224">
        <f>ROUND(E83*U83,2)</f>
        <v>0</v>
      </c>
      <c r="W83" s="224"/>
      <c r="X83" s="224" t="s">
        <v>306</v>
      </c>
      <c r="Y83" s="215"/>
      <c r="Z83" s="215"/>
      <c r="AA83" s="215"/>
      <c r="AB83" s="215"/>
      <c r="AC83" s="215"/>
      <c r="AD83" s="215"/>
      <c r="AE83" s="215"/>
      <c r="AF83" s="215"/>
      <c r="AG83" s="215" t="s">
        <v>307</v>
      </c>
      <c r="AH83" s="215"/>
      <c r="AI83" s="215"/>
      <c r="AJ83" s="215"/>
      <c r="AK83" s="215"/>
      <c r="AL83" s="215"/>
      <c r="AM83" s="215"/>
      <c r="AN83" s="215"/>
      <c r="AO83" s="215"/>
      <c r="AP83" s="215"/>
      <c r="AQ83" s="215"/>
      <c r="AR83" s="215"/>
      <c r="AS83" s="215"/>
      <c r="AT83" s="215"/>
      <c r="AU83" s="215"/>
      <c r="AV83" s="215"/>
      <c r="AW83" s="215"/>
      <c r="AX83" s="215"/>
      <c r="AY83" s="215"/>
      <c r="AZ83" s="215"/>
      <c r="BA83" s="215"/>
      <c r="BB83" s="215"/>
      <c r="BC83" s="215"/>
      <c r="BD83" s="215"/>
      <c r="BE83" s="215"/>
      <c r="BF83" s="215"/>
      <c r="BG83" s="215"/>
      <c r="BH83" s="215"/>
    </row>
    <row r="84" spans="1:60" outlineLevel="1" x14ac:dyDescent="0.2">
      <c r="A84" s="257">
        <v>47</v>
      </c>
      <c r="B84" s="258" t="s">
        <v>983</v>
      </c>
      <c r="C84" s="264" t="s">
        <v>984</v>
      </c>
      <c r="D84" s="259" t="s">
        <v>982</v>
      </c>
      <c r="E84" s="260">
        <v>4</v>
      </c>
      <c r="F84" s="261"/>
      <c r="G84" s="262">
        <f>ROUND(E84*F84,2)</f>
        <v>0</v>
      </c>
      <c r="H84" s="261"/>
      <c r="I84" s="262">
        <f>ROUND(E84*H84,2)</f>
        <v>0</v>
      </c>
      <c r="J84" s="261"/>
      <c r="K84" s="262">
        <f>ROUND(E84*J84,2)</f>
        <v>0</v>
      </c>
      <c r="L84" s="262">
        <v>21</v>
      </c>
      <c r="M84" s="262">
        <f>G84*(1+L84/100)</f>
        <v>0</v>
      </c>
      <c r="N84" s="262">
        <v>0</v>
      </c>
      <c r="O84" s="262">
        <f>ROUND(E84*N84,2)</f>
        <v>0</v>
      </c>
      <c r="P84" s="262">
        <v>0</v>
      </c>
      <c r="Q84" s="262">
        <f>ROUND(E84*P84,2)</f>
        <v>0</v>
      </c>
      <c r="R84" s="262" t="s">
        <v>304</v>
      </c>
      <c r="S84" s="262" t="s">
        <v>167</v>
      </c>
      <c r="T84" s="263" t="s">
        <v>168</v>
      </c>
      <c r="U84" s="224">
        <v>0</v>
      </c>
      <c r="V84" s="224">
        <f>ROUND(E84*U84,2)</f>
        <v>0</v>
      </c>
      <c r="W84" s="224"/>
      <c r="X84" s="224" t="s">
        <v>306</v>
      </c>
      <c r="Y84" s="215"/>
      <c r="Z84" s="215"/>
      <c r="AA84" s="215"/>
      <c r="AB84" s="215"/>
      <c r="AC84" s="215"/>
      <c r="AD84" s="215"/>
      <c r="AE84" s="215"/>
      <c r="AF84" s="215"/>
      <c r="AG84" s="215" t="s">
        <v>307</v>
      </c>
      <c r="AH84" s="215"/>
      <c r="AI84" s="215"/>
      <c r="AJ84" s="215"/>
      <c r="AK84" s="215"/>
      <c r="AL84" s="215"/>
      <c r="AM84" s="215"/>
      <c r="AN84" s="215"/>
      <c r="AO84" s="215"/>
      <c r="AP84" s="215"/>
      <c r="AQ84" s="215"/>
      <c r="AR84" s="215"/>
      <c r="AS84" s="215"/>
      <c r="AT84" s="215"/>
      <c r="AU84" s="215"/>
      <c r="AV84" s="215"/>
      <c r="AW84" s="215"/>
      <c r="AX84" s="215"/>
      <c r="AY84" s="215"/>
      <c r="AZ84" s="215"/>
      <c r="BA84" s="215"/>
      <c r="BB84" s="215"/>
      <c r="BC84" s="215"/>
      <c r="BD84" s="215"/>
      <c r="BE84" s="215"/>
      <c r="BF84" s="215"/>
      <c r="BG84" s="215"/>
      <c r="BH84" s="215"/>
    </row>
    <row r="85" spans="1:60" outlineLevel="1" x14ac:dyDescent="0.2">
      <c r="A85" s="257">
        <v>48</v>
      </c>
      <c r="B85" s="258" t="s">
        <v>985</v>
      </c>
      <c r="C85" s="264" t="s">
        <v>986</v>
      </c>
      <c r="D85" s="259" t="s">
        <v>982</v>
      </c>
      <c r="E85" s="260">
        <v>4</v>
      </c>
      <c r="F85" s="261"/>
      <c r="G85" s="262">
        <f>ROUND(E85*F85,2)</f>
        <v>0</v>
      </c>
      <c r="H85" s="261"/>
      <c r="I85" s="262">
        <f>ROUND(E85*H85,2)</f>
        <v>0</v>
      </c>
      <c r="J85" s="261"/>
      <c r="K85" s="262">
        <f>ROUND(E85*J85,2)</f>
        <v>0</v>
      </c>
      <c r="L85" s="262">
        <v>21</v>
      </c>
      <c r="M85" s="262">
        <f>G85*(1+L85/100)</f>
        <v>0</v>
      </c>
      <c r="N85" s="262">
        <v>0</v>
      </c>
      <c r="O85" s="262">
        <f>ROUND(E85*N85,2)</f>
        <v>0</v>
      </c>
      <c r="P85" s="262">
        <v>0</v>
      </c>
      <c r="Q85" s="262">
        <f>ROUND(E85*P85,2)</f>
        <v>0</v>
      </c>
      <c r="R85" s="262" t="s">
        <v>304</v>
      </c>
      <c r="S85" s="262" t="s">
        <v>167</v>
      </c>
      <c r="T85" s="263" t="s">
        <v>168</v>
      </c>
      <c r="U85" s="224">
        <v>0</v>
      </c>
      <c r="V85" s="224">
        <f>ROUND(E85*U85,2)</f>
        <v>0</v>
      </c>
      <c r="W85" s="224"/>
      <c r="X85" s="224" t="s">
        <v>306</v>
      </c>
      <c r="Y85" s="215"/>
      <c r="Z85" s="215"/>
      <c r="AA85" s="215"/>
      <c r="AB85" s="215"/>
      <c r="AC85" s="215"/>
      <c r="AD85" s="215"/>
      <c r="AE85" s="215"/>
      <c r="AF85" s="215"/>
      <c r="AG85" s="215" t="s">
        <v>307</v>
      </c>
      <c r="AH85" s="215"/>
      <c r="AI85" s="215"/>
      <c r="AJ85" s="215"/>
      <c r="AK85" s="215"/>
      <c r="AL85" s="215"/>
      <c r="AM85" s="215"/>
      <c r="AN85" s="215"/>
      <c r="AO85" s="215"/>
      <c r="AP85" s="215"/>
      <c r="AQ85" s="215"/>
      <c r="AR85" s="215"/>
      <c r="AS85" s="215"/>
      <c r="AT85" s="215"/>
      <c r="AU85" s="215"/>
      <c r="AV85" s="215"/>
      <c r="AW85" s="215"/>
      <c r="AX85" s="215"/>
      <c r="AY85" s="215"/>
      <c r="AZ85" s="215"/>
      <c r="BA85" s="215"/>
      <c r="BB85" s="215"/>
      <c r="BC85" s="215"/>
      <c r="BD85" s="215"/>
      <c r="BE85" s="215"/>
      <c r="BF85" s="215"/>
      <c r="BG85" s="215"/>
      <c r="BH85" s="215"/>
    </row>
    <row r="86" spans="1:60" outlineLevel="1" x14ac:dyDescent="0.2">
      <c r="A86" s="257">
        <v>49</v>
      </c>
      <c r="B86" s="258" t="s">
        <v>987</v>
      </c>
      <c r="C86" s="264" t="s">
        <v>988</v>
      </c>
      <c r="D86" s="259" t="s">
        <v>982</v>
      </c>
      <c r="E86" s="260">
        <v>6</v>
      </c>
      <c r="F86" s="261"/>
      <c r="G86" s="262">
        <f>ROUND(E86*F86,2)</f>
        <v>0</v>
      </c>
      <c r="H86" s="261"/>
      <c r="I86" s="262">
        <f>ROUND(E86*H86,2)</f>
        <v>0</v>
      </c>
      <c r="J86" s="261"/>
      <c r="K86" s="262">
        <f>ROUND(E86*J86,2)</f>
        <v>0</v>
      </c>
      <c r="L86" s="262">
        <v>21</v>
      </c>
      <c r="M86" s="262">
        <f>G86*(1+L86/100)</f>
        <v>0</v>
      </c>
      <c r="N86" s="262">
        <v>0</v>
      </c>
      <c r="O86" s="262">
        <f>ROUND(E86*N86,2)</f>
        <v>0</v>
      </c>
      <c r="P86" s="262">
        <v>0</v>
      </c>
      <c r="Q86" s="262">
        <f>ROUND(E86*P86,2)</f>
        <v>0</v>
      </c>
      <c r="R86" s="262" t="s">
        <v>304</v>
      </c>
      <c r="S86" s="262" t="s">
        <v>167</v>
      </c>
      <c r="T86" s="263" t="s">
        <v>168</v>
      </c>
      <c r="U86" s="224">
        <v>0</v>
      </c>
      <c r="V86" s="224">
        <f>ROUND(E86*U86,2)</f>
        <v>0</v>
      </c>
      <c r="W86" s="224"/>
      <c r="X86" s="224" t="s">
        <v>306</v>
      </c>
      <c r="Y86" s="215"/>
      <c r="Z86" s="215"/>
      <c r="AA86" s="215"/>
      <c r="AB86" s="215"/>
      <c r="AC86" s="215"/>
      <c r="AD86" s="215"/>
      <c r="AE86" s="215"/>
      <c r="AF86" s="215"/>
      <c r="AG86" s="215" t="s">
        <v>307</v>
      </c>
      <c r="AH86" s="215"/>
      <c r="AI86" s="215"/>
      <c r="AJ86" s="215"/>
      <c r="AK86" s="215"/>
      <c r="AL86" s="215"/>
      <c r="AM86" s="215"/>
      <c r="AN86" s="215"/>
      <c r="AO86" s="215"/>
      <c r="AP86" s="215"/>
      <c r="AQ86" s="215"/>
      <c r="AR86" s="215"/>
      <c r="AS86" s="215"/>
      <c r="AT86" s="215"/>
      <c r="AU86" s="215"/>
      <c r="AV86" s="215"/>
      <c r="AW86" s="215"/>
      <c r="AX86" s="215"/>
      <c r="AY86" s="215"/>
      <c r="AZ86" s="215"/>
      <c r="BA86" s="215"/>
      <c r="BB86" s="215"/>
      <c r="BC86" s="215"/>
      <c r="BD86" s="215"/>
      <c r="BE86" s="215"/>
      <c r="BF86" s="215"/>
      <c r="BG86" s="215"/>
      <c r="BH86" s="215"/>
    </row>
    <row r="87" spans="1:60" outlineLevel="1" x14ac:dyDescent="0.2">
      <c r="A87" s="257">
        <v>50</v>
      </c>
      <c r="B87" s="258" t="s">
        <v>989</v>
      </c>
      <c r="C87" s="264" t="s">
        <v>990</v>
      </c>
      <c r="D87" s="259" t="s">
        <v>246</v>
      </c>
      <c r="E87" s="260">
        <v>2</v>
      </c>
      <c r="F87" s="261"/>
      <c r="G87" s="262">
        <f>ROUND(E87*F87,2)</f>
        <v>0</v>
      </c>
      <c r="H87" s="261"/>
      <c r="I87" s="262">
        <f>ROUND(E87*H87,2)</f>
        <v>0</v>
      </c>
      <c r="J87" s="261"/>
      <c r="K87" s="262">
        <f>ROUND(E87*J87,2)</f>
        <v>0</v>
      </c>
      <c r="L87" s="262">
        <v>21</v>
      </c>
      <c r="M87" s="262">
        <f>G87*(1+L87/100)</f>
        <v>0</v>
      </c>
      <c r="N87" s="262">
        <v>1.5689999999999999E-2</v>
      </c>
      <c r="O87" s="262">
        <f>ROUND(E87*N87,2)</f>
        <v>0.03</v>
      </c>
      <c r="P87" s="262">
        <v>0</v>
      </c>
      <c r="Q87" s="262">
        <f>ROUND(E87*P87,2)</f>
        <v>0</v>
      </c>
      <c r="R87" s="262"/>
      <c r="S87" s="262" t="s">
        <v>189</v>
      </c>
      <c r="T87" s="263" t="s">
        <v>168</v>
      </c>
      <c r="U87" s="224">
        <v>0</v>
      </c>
      <c r="V87" s="224">
        <f>ROUND(E87*U87,2)</f>
        <v>0</v>
      </c>
      <c r="W87" s="224"/>
      <c r="X87" s="224" t="s">
        <v>306</v>
      </c>
      <c r="Y87" s="215"/>
      <c r="Z87" s="215"/>
      <c r="AA87" s="215"/>
      <c r="AB87" s="215"/>
      <c r="AC87" s="215"/>
      <c r="AD87" s="215"/>
      <c r="AE87" s="215"/>
      <c r="AF87" s="215"/>
      <c r="AG87" s="215" t="s">
        <v>307</v>
      </c>
      <c r="AH87" s="215"/>
      <c r="AI87" s="215"/>
      <c r="AJ87" s="215"/>
      <c r="AK87" s="215"/>
      <c r="AL87" s="215"/>
      <c r="AM87" s="215"/>
      <c r="AN87" s="215"/>
      <c r="AO87" s="215"/>
      <c r="AP87" s="215"/>
      <c r="AQ87" s="215"/>
      <c r="AR87" s="215"/>
      <c r="AS87" s="215"/>
      <c r="AT87" s="215"/>
      <c r="AU87" s="215"/>
      <c r="AV87" s="215"/>
      <c r="AW87" s="215"/>
      <c r="AX87" s="215"/>
      <c r="AY87" s="215"/>
      <c r="AZ87" s="215"/>
      <c r="BA87" s="215"/>
      <c r="BB87" s="215"/>
      <c r="BC87" s="215"/>
      <c r="BD87" s="215"/>
      <c r="BE87" s="215"/>
      <c r="BF87" s="215"/>
      <c r="BG87" s="215"/>
      <c r="BH87" s="215"/>
    </row>
    <row r="88" spans="1:60" outlineLevel="1" x14ac:dyDescent="0.2">
      <c r="A88" s="257">
        <v>51</v>
      </c>
      <c r="B88" s="258" t="s">
        <v>991</v>
      </c>
      <c r="C88" s="264" t="s">
        <v>992</v>
      </c>
      <c r="D88" s="259" t="s">
        <v>246</v>
      </c>
      <c r="E88" s="260">
        <v>3</v>
      </c>
      <c r="F88" s="261"/>
      <c r="G88" s="262">
        <f>ROUND(E88*F88,2)</f>
        <v>0</v>
      </c>
      <c r="H88" s="261"/>
      <c r="I88" s="262">
        <f>ROUND(E88*H88,2)</f>
        <v>0</v>
      </c>
      <c r="J88" s="261"/>
      <c r="K88" s="262">
        <f>ROUND(E88*J88,2)</f>
        <v>0</v>
      </c>
      <c r="L88" s="262">
        <v>21</v>
      </c>
      <c r="M88" s="262">
        <f>G88*(1+L88/100)</f>
        <v>0</v>
      </c>
      <c r="N88" s="262">
        <v>2.0129999999999999E-2</v>
      </c>
      <c r="O88" s="262">
        <f>ROUND(E88*N88,2)</f>
        <v>0.06</v>
      </c>
      <c r="P88" s="262">
        <v>0</v>
      </c>
      <c r="Q88" s="262">
        <f>ROUND(E88*P88,2)</f>
        <v>0</v>
      </c>
      <c r="R88" s="262" t="s">
        <v>304</v>
      </c>
      <c r="S88" s="262" t="s">
        <v>167</v>
      </c>
      <c r="T88" s="263" t="s">
        <v>168</v>
      </c>
      <c r="U88" s="224">
        <v>0</v>
      </c>
      <c r="V88" s="224">
        <f>ROUND(E88*U88,2)</f>
        <v>0</v>
      </c>
      <c r="W88" s="224"/>
      <c r="X88" s="224" t="s">
        <v>306</v>
      </c>
      <c r="Y88" s="215"/>
      <c r="Z88" s="215"/>
      <c r="AA88" s="215"/>
      <c r="AB88" s="215"/>
      <c r="AC88" s="215"/>
      <c r="AD88" s="215"/>
      <c r="AE88" s="215"/>
      <c r="AF88" s="215"/>
      <c r="AG88" s="215" t="s">
        <v>307</v>
      </c>
      <c r="AH88" s="215"/>
      <c r="AI88" s="215"/>
      <c r="AJ88" s="215"/>
      <c r="AK88" s="215"/>
      <c r="AL88" s="215"/>
      <c r="AM88" s="215"/>
      <c r="AN88" s="215"/>
      <c r="AO88" s="215"/>
      <c r="AP88" s="215"/>
      <c r="AQ88" s="215"/>
      <c r="AR88" s="215"/>
      <c r="AS88" s="215"/>
      <c r="AT88" s="215"/>
      <c r="AU88" s="215"/>
      <c r="AV88" s="215"/>
      <c r="AW88" s="215"/>
      <c r="AX88" s="215"/>
      <c r="AY88" s="215"/>
      <c r="AZ88" s="215"/>
      <c r="BA88" s="215"/>
      <c r="BB88" s="215"/>
      <c r="BC88" s="215"/>
      <c r="BD88" s="215"/>
      <c r="BE88" s="215"/>
      <c r="BF88" s="215"/>
      <c r="BG88" s="215"/>
      <c r="BH88" s="215"/>
    </row>
    <row r="89" spans="1:60" outlineLevel="1" x14ac:dyDescent="0.2">
      <c r="A89" s="257">
        <v>52</v>
      </c>
      <c r="B89" s="258" t="s">
        <v>993</v>
      </c>
      <c r="C89" s="264" t="s">
        <v>994</v>
      </c>
      <c r="D89" s="259" t="s">
        <v>246</v>
      </c>
      <c r="E89" s="260">
        <v>2</v>
      </c>
      <c r="F89" s="261"/>
      <c r="G89" s="262">
        <f>ROUND(E89*F89,2)</f>
        <v>0</v>
      </c>
      <c r="H89" s="261"/>
      <c r="I89" s="262">
        <f>ROUND(E89*H89,2)</f>
        <v>0</v>
      </c>
      <c r="J89" s="261"/>
      <c r="K89" s="262">
        <f>ROUND(E89*J89,2)</f>
        <v>0</v>
      </c>
      <c r="L89" s="262">
        <v>21</v>
      </c>
      <c r="M89" s="262">
        <f>G89*(1+L89/100)</f>
        <v>0</v>
      </c>
      <c r="N89" s="262">
        <v>4.512E-2</v>
      </c>
      <c r="O89" s="262">
        <f>ROUND(E89*N89,2)</f>
        <v>0.09</v>
      </c>
      <c r="P89" s="262">
        <v>0</v>
      </c>
      <c r="Q89" s="262">
        <f>ROUND(E89*P89,2)</f>
        <v>0</v>
      </c>
      <c r="R89" s="262"/>
      <c r="S89" s="262" t="s">
        <v>189</v>
      </c>
      <c r="T89" s="263" t="s">
        <v>168</v>
      </c>
      <c r="U89" s="224">
        <v>0</v>
      </c>
      <c r="V89" s="224">
        <f>ROUND(E89*U89,2)</f>
        <v>0</v>
      </c>
      <c r="W89" s="224"/>
      <c r="X89" s="224" t="s">
        <v>306</v>
      </c>
      <c r="Y89" s="215"/>
      <c r="Z89" s="215"/>
      <c r="AA89" s="215"/>
      <c r="AB89" s="215"/>
      <c r="AC89" s="215"/>
      <c r="AD89" s="215"/>
      <c r="AE89" s="215"/>
      <c r="AF89" s="215"/>
      <c r="AG89" s="215" t="s">
        <v>307</v>
      </c>
      <c r="AH89" s="215"/>
      <c r="AI89" s="215"/>
      <c r="AJ89" s="215"/>
      <c r="AK89" s="215"/>
      <c r="AL89" s="215"/>
      <c r="AM89" s="215"/>
      <c r="AN89" s="215"/>
      <c r="AO89" s="215"/>
      <c r="AP89" s="215"/>
      <c r="AQ89" s="215"/>
      <c r="AR89" s="215"/>
      <c r="AS89" s="215"/>
      <c r="AT89" s="215"/>
      <c r="AU89" s="215"/>
      <c r="AV89" s="215"/>
      <c r="AW89" s="215"/>
      <c r="AX89" s="215"/>
      <c r="AY89" s="215"/>
      <c r="AZ89" s="215"/>
      <c r="BA89" s="215"/>
      <c r="BB89" s="215"/>
      <c r="BC89" s="215"/>
      <c r="BD89" s="215"/>
      <c r="BE89" s="215"/>
      <c r="BF89" s="215"/>
      <c r="BG89" s="215"/>
      <c r="BH89" s="215"/>
    </row>
    <row r="90" spans="1:60" outlineLevel="1" x14ac:dyDescent="0.2">
      <c r="A90" s="257">
        <v>53</v>
      </c>
      <c r="B90" s="258" t="s">
        <v>995</v>
      </c>
      <c r="C90" s="264" t="s">
        <v>996</v>
      </c>
      <c r="D90" s="259" t="s">
        <v>246</v>
      </c>
      <c r="E90" s="260">
        <v>1</v>
      </c>
      <c r="F90" s="261"/>
      <c r="G90" s="262">
        <f>ROUND(E90*F90,2)</f>
        <v>0</v>
      </c>
      <c r="H90" s="261"/>
      <c r="I90" s="262">
        <f>ROUND(E90*H90,2)</f>
        <v>0</v>
      </c>
      <c r="J90" s="261"/>
      <c r="K90" s="262">
        <f>ROUND(E90*J90,2)</f>
        <v>0</v>
      </c>
      <c r="L90" s="262">
        <v>21</v>
      </c>
      <c r="M90" s="262">
        <f>G90*(1+L90/100)</f>
        <v>0</v>
      </c>
      <c r="N90" s="262">
        <v>3.1009999999999999E-2</v>
      </c>
      <c r="O90" s="262">
        <f>ROUND(E90*N90,2)</f>
        <v>0.03</v>
      </c>
      <c r="P90" s="262">
        <v>0</v>
      </c>
      <c r="Q90" s="262">
        <f>ROUND(E90*P90,2)</f>
        <v>0</v>
      </c>
      <c r="R90" s="262"/>
      <c r="S90" s="262" t="s">
        <v>189</v>
      </c>
      <c r="T90" s="263" t="s">
        <v>168</v>
      </c>
      <c r="U90" s="224">
        <v>0</v>
      </c>
      <c r="V90" s="224">
        <f>ROUND(E90*U90,2)</f>
        <v>0</v>
      </c>
      <c r="W90" s="224"/>
      <c r="X90" s="224" t="s">
        <v>306</v>
      </c>
      <c r="Y90" s="215"/>
      <c r="Z90" s="215"/>
      <c r="AA90" s="215"/>
      <c r="AB90" s="215"/>
      <c r="AC90" s="215"/>
      <c r="AD90" s="215"/>
      <c r="AE90" s="215"/>
      <c r="AF90" s="215"/>
      <c r="AG90" s="215" t="s">
        <v>307</v>
      </c>
      <c r="AH90" s="215"/>
      <c r="AI90" s="215"/>
      <c r="AJ90" s="215"/>
      <c r="AK90" s="215"/>
      <c r="AL90" s="215"/>
      <c r="AM90" s="215"/>
      <c r="AN90" s="215"/>
      <c r="AO90" s="215"/>
      <c r="AP90" s="215"/>
      <c r="AQ90" s="215"/>
      <c r="AR90" s="215"/>
      <c r="AS90" s="215"/>
      <c r="AT90" s="215"/>
      <c r="AU90" s="215"/>
      <c r="AV90" s="215"/>
      <c r="AW90" s="215"/>
      <c r="AX90" s="215"/>
      <c r="AY90" s="215"/>
      <c r="AZ90" s="215"/>
      <c r="BA90" s="215"/>
      <c r="BB90" s="215"/>
      <c r="BC90" s="215"/>
      <c r="BD90" s="215"/>
      <c r="BE90" s="215"/>
      <c r="BF90" s="215"/>
      <c r="BG90" s="215"/>
      <c r="BH90" s="215"/>
    </row>
    <row r="91" spans="1:60" outlineLevel="1" x14ac:dyDescent="0.2">
      <c r="A91" s="257">
        <v>54</v>
      </c>
      <c r="B91" s="258" t="s">
        <v>997</v>
      </c>
      <c r="C91" s="264" t="s">
        <v>998</v>
      </c>
      <c r="D91" s="259" t="s">
        <v>0</v>
      </c>
      <c r="E91" s="260">
        <v>316.34969999999998</v>
      </c>
      <c r="F91" s="261"/>
      <c r="G91" s="262">
        <f>ROUND(E91*F91,2)</f>
        <v>0</v>
      </c>
      <c r="H91" s="261"/>
      <c r="I91" s="262">
        <f>ROUND(E91*H91,2)</f>
        <v>0</v>
      </c>
      <c r="J91" s="261"/>
      <c r="K91" s="262">
        <f>ROUND(E91*J91,2)</f>
        <v>0</v>
      </c>
      <c r="L91" s="262">
        <v>21</v>
      </c>
      <c r="M91" s="262">
        <f>G91*(1+L91/100)</f>
        <v>0</v>
      </c>
      <c r="N91" s="262">
        <v>0</v>
      </c>
      <c r="O91" s="262">
        <f>ROUND(E91*N91,2)</f>
        <v>0</v>
      </c>
      <c r="P91" s="262">
        <v>0</v>
      </c>
      <c r="Q91" s="262">
        <f>ROUND(E91*P91,2)</f>
        <v>0</v>
      </c>
      <c r="R91" s="262"/>
      <c r="S91" s="262" t="s">
        <v>167</v>
      </c>
      <c r="T91" s="263" t="s">
        <v>168</v>
      </c>
      <c r="U91" s="224">
        <v>0</v>
      </c>
      <c r="V91" s="224">
        <f>ROUND(E91*U91,2)</f>
        <v>0</v>
      </c>
      <c r="W91" s="224"/>
      <c r="X91" s="224" t="s">
        <v>190</v>
      </c>
      <c r="Y91" s="215"/>
      <c r="Z91" s="215"/>
      <c r="AA91" s="215"/>
      <c r="AB91" s="215"/>
      <c r="AC91" s="215"/>
      <c r="AD91" s="215"/>
      <c r="AE91" s="215"/>
      <c r="AF91" s="215"/>
      <c r="AG91" s="215" t="s">
        <v>449</v>
      </c>
      <c r="AH91" s="215"/>
      <c r="AI91" s="215"/>
      <c r="AJ91" s="215"/>
      <c r="AK91" s="215"/>
      <c r="AL91" s="215"/>
      <c r="AM91" s="215"/>
      <c r="AN91" s="215"/>
      <c r="AO91" s="215"/>
      <c r="AP91" s="215"/>
      <c r="AQ91" s="215"/>
      <c r="AR91" s="215"/>
      <c r="AS91" s="215"/>
      <c r="AT91" s="215"/>
      <c r="AU91" s="215"/>
      <c r="AV91" s="215"/>
      <c r="AW91" s="215"/>
      <c r="AX91" s="215"/>
      <c r="AY91" s="215"/>
      <c r="AZ91" s="215"/>
      <c r="BA91" s="215"/>
      <c r="BB91" s="215"/>
      <c r="BC91" s="215"/>
      <c r="BD91" s="215"/>
      <c r="BE91" s="215"/>
      <c r="BF91" s="215"/>
      <c r="BG91" s="215"/>
      <c r="BH91" s="215"/>
    </row>
    <row r="92" spans="1:60" x14ac:dyDescent="0.2">
      <c r="A92" s="231" t="s">
        <v>162</v>
      </c>
      <c r="B92" s="232" t="s">
        <v>131</v>
      </c>
      <c r="C92" s="248" t="s">
        <v>132</v>
      </c>
      <c r="D92" s="233"/>
      <c r="E92" s="234"/>
      <c r="F92" s="235"/>
      <c r="G92" s="235">
        <f>SUMIF(AG93:AG100,"&lt;&gt;NOR",G93:G100)</f>
        <v>0</v>
      </c>
      <c r="H92" s="235"/>
      <c r="I92" s="235">
        <f>SUM(I93:I100)</f>
        <v>0</v>
      </c>
      <c r="J92" s="235"/>
      <c r="K92" s="235">
        <f>SUM(K93:K100)</f>
        <v>0</v>
      </c>
      <c r="L92" s="235"/>
      <c r="M92" s="235">
        <f>SUM(M93:M100)</f>
        <v>0</v>
      </c>
      <c r="N92" s="235"/>
      <c r="O92" s="235">
        <f>SUM(O93:O100)</f>
        <v>0</v>
      </c>
      <c r="P92" s="235"/>
      <c r="Q92" s="235">
        <f>SUM(Q93:Q100)</f>
        <v>0</v>
      </c>
      <c r="R92" s="235"/>
      <c r="S92" s="235"/>
      <c r="T92" s="236"/>
      <c r="U92" s="230"/>
      <c r="V92" s="230">
        <f>SUM(V93:V100)</f>
        <v>2.5700000000000003</v>
      </c>
      <c r="W92" s="230"/>
      <c r="X92" s="230"/>
      <c r="AG92" t="s">
        <v>163</v>
      </c>
    </row>
    <row r="93" spans="1:60" outlineLevel="1" x14ac:dyDescent="0.2">
      <c r="A93" s="257">
        <v>55</v>
      </c>
      <c r="B93" s="258" t="s">
        <v>625</v>
      </c>
      <c r="C93" s="264" t="s">
        <v>626</v>
      </c>
      <c r="D93" s="259" t="s">
        <v>255</v>
      </c>
      <c r="E93" s="260">
        <v>1.4215199999999999</v>
      </c>
      <c r="F93" s="261"/>
      <c r="G93" s="262">
        <f>ROUND(E93*F93,2)</f>
        <v>0</v>
      </c>
      <c r="H93" s="261"/>
      <c r="I93" s="262">
        <f>ROUND(E93*H93,2)</f>
        <v>0</v>
      </c>
      <c r="J93" s="261"/>
      <c r="K93" s="262">
        <f>ROUND(E93*J93,2)</f>
        <v>0</v>
      </c>
      <c r="L93" s="262">
        <v>21</v>
      </c>
      <c r="M93" s="262">
        <f>G93*(1+L93/100)</f>
        <v>0</v>
      </c>
      <c r="N93" s="262">
        <v>0</v>
      </c>
      <c r="O93" s="262">
        <f>ROUND(E93*N93,2)</f>
        <v>0</v>
      </c>
      <c r="P93" s="262">
        <v>0</v>
      </c>
      <c r="Q93" s="262">
        <f>ROUND(E93*P93,2)</f>
        <v>0</v>
      </c>
      <c r="R93" s="262"/>
      <c r="S93" s="262" t="s">
        <v>167</v>
      </c>
      <c r="T93" s="263" t="s">
        <v>168</v>
      </c>
      <c r="U93" s="224">
        <v>0.749</v>
      </c>
      <c r="V93" s="224">
        <f>ROUND(E93*U93,2)</f>
        <v>1.06</v>
      </c>
      <c r="W93" s="224"/>
      <c r="X93" s="224" t="s">
        <v>190</v>
      </c>
      <c r="Y93" s="215"/>
      <c r="Z93" s="215"/>
      <c r="AA93" s="215"/>
      <c r="AB93" s="215"/>
      <c r="AC93" s="215"/>
      <c r="AD93" s="215"/>
      <c r="AE93" s="215"/>
      <c r="AF93" s="215"/>
      <c r="AG93" s="215" t="s">
        <v>627</v>
      </c>
      <c r="AH93" s="215"/>
      <c r="AI93" s="215"/>
      <c r="AJ93" s="215"/>
      <c r="AK93" s="215"/>
      <c r="AL93" s="215"/>
      <c r="AM93" s="215"/>
      <c r="AN93" s="215"/>
      <c r="AO93" s="215"/>
      <c r="AP93" s="215"/>
      <c r="AQ93" s="215"/>
      <c r="AR93" s="215"/>
      <c r="AS93" s="215"/>
      <c r="AT93" s="215"/>
      <c r="AU93" s="215"/>
      <c r="AV93" s="215"/>
      <c r="AW93" s="215"/>
      <c r="AX93" s="215"/>
      <c r="AY93" s="215"/>
      <c r="AZ93" s="215"/>
      <c r="BA93" s="215"/>
      <c r="BB93" s="215"/>
      <c r="BC93" s="215"/>
      <c r="BD93" s="215"/>
      <c r="BE93" s="215"/>
      <c r="BF93" s="215"/>
      <c r="BG93" s="215"/>
      <c r="BH93" s="215"/>
    </row>
    <row r="94" spans="1:60" outlineLevel="1" x14ac:dyDescent="0.2">
      <c r="A94" s="257">
        <v>56</v>
      </c>
      <c r="B94" s="258" t="s">
        <v>628</v>
      </c>
      <c r="C94" s="264" t="s">
        <v>629</v>
      </c>
      <c r="D94" s="259" t="s">
        <v>255</v>
      </c>
      <c r="E94" s="260">
        <v>0.71075999999999995</v>
      </c>
      <c r="F94" s="261"/>
      <c r="G94" s="262">
        <f>ROUND(E94*F94,2)</f>
        <v>0</v>
      </c>
      <c r="H94" s="261"/>
      <c r="I94" s="262">
        <f>ROUND(E94*H94,2)</f>
        <v>0</v>
      </c>
      <c r="J94" s="261"/>
      <c r="K94" s="262">
        <f>ROUND(E94*J94,2)</f>
        <v>0</v>
      </c>
      <c r="L94" s="262">
        <v>21</v>
      </c>
      <c r="M94" s="262">
        <f>G94*(1+L94/100)</f>
        <v>0</v>
      </c>
      <c r="N94" s="262">
        <v>0</v>
      </c>
      <c r="O94" s="262">
        <f>ROUND(E94*N94,2)</f>
        <v>0</v>
      </c>
      <c r="P94" s="262">
        <v>0</v>
      </c>
      <c r="Q94" s="262">
        <f>ROUND(E94*P94,2)</f>
        <v>0</v>
      </c>
      <c r="R94" s="262"/>
      <c r="S94" s="262" t="s">
        <v>167</v>
      </c>
      <c r="T94" s="263" t="s">
        <v>168</v>
      </c>
      <c r="U94" s="224">
        <v>0.49</v>
      </c>
      <c r="V94" s="224">
        <f>ROUND(E94*U94,2)</f>
        <v>0.35</v>
      </c>
      <c r="W94" s="224"/>
      <c r="X94" s="224" t="s">
        <v>190</v>
      </c>
      <c r="Y94" s="215"/>
      <c r="Z94" s="215"/>
      <c r="AA94" s="215"/>
      <c r="AB94" s="215"/>
      <c r="AC94" s="215"/>
      <c r="AD94" s="215"/>
      <c r="AE94" s="215"/>
      <c r="AF94" s="215"/>
      <c r="AG94" s="215" t="s">
        <v>627</v>
      </c>
      <c r="AH94" s="215"/>
      <c r="AI94" s="215"/>
      <c r="AJ94" s="215"/>
      <c r="AK94" s="215"/>
      <c r="AL94" s="215"/>
      <c r="AM94" s="215"/>
      <c r="AN94" s="215"/>
      <c r="AO94" s="215"/>
      <c r="AP94" s="215"/>
      <c r="AQ94" s="215"/>
      <c r="AR94" s="215"/>
      <c r="AS94" s="215"/>
      <c r="AT94" s="215"/>
      <c r="AU94" s="215"/>
      <c r="AV94" s="215"/>
      <c r="AW94" s="215"/>
      <c r="AX94" s="215"/>
      <c r="AY94" s="215"/>
      <c r="AZ94" s="215"/>
      <c r="BA94" s="215"/>
      <c r="BB94" s="215"/>
      <c r="BC94" s="215"/>
      <c r="BD94" s="215"/>
      <c r="BE94" s="215"/>
      <c r="BF94" s="215"/>
      <c r="BG94" s="215"/>
      <c r="BH94" s="215"/>
    </row>
    <row r="95" spans="1:60" outlineLevel="1" x14ac:dyDescent="0.2">
      <c r="A95" s="257">
        <v>57</v>
      </c>
      <c r="B95" s="258" t="s">
        <v>630</v>
      </c>
      <c r="C95" s="264" t="s">
        <v>631</v>
      </c>
      <c r="D95" s="259" t="s">
        <v>255</v>
      </c>
      <c r="E95" s="260">
        <v>7.1075999999999997</v>
      </c>
      <c r="F95" s="261"/>
      <c r="G95" s="262">
        <f>ROUND(E95*F95,2)</f>
        <v>0</v>
      </c>
      <c r="H95" s="261"/>
      <c r="I95" s="262">
        <f>ROUND(E95*H95,2)</f>
        <v>0</v>
      </c>
      <c r="J95" s="261"/>
      <c r="K95" s="262">
        <f>ROUND(E95*J95,2)</f>
        <v>0</v>
      </c>
      <c r="L95" s="262">
        <v>21</v>
      </c>
      <c r="M95" s="262">
        <f>G95*(1+L95/100)</f>
        <v>0</v>
      </c>
      <c r="N95" s="262">
        <v>0</v>
      </c>
      <c r="O95" s="262">
        <f>ROUND(E95*N95,2)</f>
        <v>0</v>
      </c>
      <c r="P95" s="262">
        <v>0</v>
      </c>
      <c r="Q95" s="262">
        <f>ROUND(E95*P95,2)</f>
        <v>0</v>
      </c>
      <c r="R95" s="262"/>
      <c r="S95" s="262" t="s">
        <v>167</v>
      </c>
      <c r="T95" s="263" t="s">
        <v>168</v>
      </c>
      <c r="U95" s="224">
        <v>0</v>
      </c>
      <c r="V95" s="224">
        <f>ROUND(E95*U95,2)</f>
        <v>0</v>
      </c>
      <c r="W95" s="224"/>
      <c r="X95" s="224" t="s">
        <v>190</v>
      </c>
      <c r="Y95" s="215"/>
      <c r="Z95" s="215"/>
      <c r="AA95" s="215"/>
      <c r="AB95" s="215"/>
      <c r="AC95" s="215"/>
      <c r="AD95" s="215"/>
      <c r="AE95" s="215"/>
      <c r="AF95" s="215"/>
      <c r="AG95" s="215" t="s">
        <v>627</v>
      </c>
      <c r="AH95" s="215"/>
      <c r="AI95" s="215"/>
      <c r="AJ95" s="215"/>
      <c r="AK95" s="215"/>
      <c r="AL95" s="215"/>
      <c r="AM95" s="215"/>
      <c r="AN95" s="215"/>
      <c r="AO95" s="215"/>
      <c r="AP95" s="215"/>
      <c r="AQ95" s="215"/>
      <c r="AR95" s="215"/>
      <c r="AS95" s="215"/>
      <c r="AT95" s="215"/>
      <c r="AU95" s="215"/>
      <c r="AV95" s="215"/>
      <c r="AW95" s="215"/>
      <c r="AX95" s="215"/>
      <c r="AY95" s="215"/>
      <c r="AZ95" s="215"/>
      <c r="BA95" s="215"/>
      <c r="BB95" s="215"/>
      <c r="BC95" s="215"/>
      <c r="BD95" s="215"/>
      <c r="BE95" s="215"/>
      <c r="BF95" s="215"/>
      <c r="BG95" s="215"/>
      <c r="BH95" s="215"/>
    </row>
    <row r="96" spans="1:60" outlineLevel="1" x14ac:dyDescent="0.2">
      <c r="A96" s="257">
        <v>58</v>
      </c>
      <c r="B96" s="258" t="s">
        <v>632</v>
      </c>
      <c r="C96" s="264" t="s">
        <v>633</v>
      </c>
      <c r="D96" s="259" t="s">
        <v>255</v>
      </c>
      <c r="E96" s="260">
        <v>0.71075999999999995</v>
      </c>
      <c r="F96" s="261"/>
      <c r="G96" s="262">
        <f>ROUND(E96*F96,2)</f>
        <v>0</v>
      </c>
      <c r="H96" s="261"/>
      <c r="I96" s="262">
        <f>ROUND(E96*H96,2)</f>
        <v>0</v>
      </c>
      <c r="J96" s="261"/>
      <c r="K96" s="262">
        <f>ROUND(E96*J96,2)</f>
        <v>0</v>
      </c>
      <c r="L96" s="262">
        <v>21</v>
      </c>
      <c r="M96" s="262">
        <f>G96*(1+L96/100)</f>
        <v>0</v>
      </c>
      <c r="N96" s="262">
        <v>0</v>
      </c>
      <c r="O96" s="262">
        <f>ROUND(E96*N96,2)</f>
        <v>0</v>
      </c>
      <c r="P96" s="262">
        <v>0</v>
      </c>
      <c r="Q96" s="262">
        <f>ROUND(E96*P96,2)</f>
        <v>0</v>
      </c>
      <c r="R96" s="262"/>
      <c r="S96" s="262" t="s">
        <v>167</v>
      </c>
      <c r="T96" s="263" t="s">
        <v>168</v>
      </c>
      <c r="U96" s="224">
        <v>0.94199999999999995</v>
      </c>
      <c r="V96" s="224">
        <f>ROUND(E96*U96,2)</f>
        <v>0.67</v>
      </c>
      <c r="W96" s="224"/>
      <c r="X96" s="224" t="s">
        <v>190</v>
      </c>
      <c r="Y96" s="215"/>
      <c r="Z96" s="215"/>
      <c r="AA96" s="215"/>
      <c r="AB96" s="215"/>
      <c r="AC96" s="215"/>
      <c r="AD96" s="215"/>
      <c r="AE96" s="215"/>
      <c r="AF96" s="215"/>
      <c r="AG96" s="215" t="s">
        <v>627</v>
      </c>
      <c r="AH96" s="215"/>
      <c r="AI96" s="215"/>
      <c r="AJ96" s="215"/>
      <c r="AK96" s="215"/>
      <c r="AL96" s="215"/>
      <c r="AM96" s="215"/>
      <c r="AN96" s="215"/>
      <c r="AO96" s="215"/>
      <c r="AP96" s="215"/>
      <c r="AQ96" s="215"/>
      <c r="AR96" s="215"/>
      <c r="AS96" s="215"/>
      <c r="AT96" s="215"/>
      <c r="AU96" s="215"/>
      <c r="AV96" s="215"/>
      <c r="AW96" s="215"/>
      <c r="AX96" s="215"/>
      <c r="AY96" s="215"/>
      <c r="AZ96" s="215"/>
      <c r="BA96" s="215"/>
      <c r="BB96" s="215"/>
      <c r="BC96" s="215"/>
      <c r="BD96" s="215"/>
      <c r="BE96" s="215"/>
      <c r="BF96" s="215"/>
      <c r="BG96" s="215"/>
      <c r="BH96" s="215"/>
    </row>
    <row r="97" spans="1:60" outlineLevel="1" x14ac:dyDescent="0.2">
      <c r="A97" s="257">
        <v>59</v>
      </c>
      <c r="B97" s="258" t="s">
        <v>634</v>
      </c>
      <c r="C97" s="264" t="s">
        <v>635</v>
      </c>
      <c r="D97" s="259" t="s">
        <v>255</v>
      </c>
      <c r="E97" s="260">
        <v>3.5537999999999998</v>
      </c>
      <c r="F97" s="261"/>
      <c r="G97" s="262">
        <f>ROUND(E97*F97,2)</f>
        <v>0</v>
      </c>
      <c r="H97" s="261"/>
      <c r="I97" s="262">
        <f>ROUND(E97*H97,2)</f>
        <v>0</v>
      </c>
      <c r="J97" s="261"/>
      <c r="K97" s="262">
        <f>ROUND(E97*J97,2)</f>
        <v>0</v>
      </c>
      <c r="L97" s="262">
        <v>21</v>
      </c>
      <c r="M97" s="262">
        <f>G97*(1+L97/100)</f>
        <v>0</v>
      </c>
      <c r="N97" s="262">
        <v>0</v>
      </c>
      <c r="O97" s="262">
        <f>ROUND(E97*N97,2)</f>
        <v>0</v>
      </c>
      <c r="P97" s="262">
        <v>0</v>
      </c>
      <c r="Q97" s="262">
        <f>ROUND(E97*P97,2)</f>
        <v>0</v>
      </c>
      <c r="R97" s="262"/>
      <c r="S97" s="262" t="s">
        <v>167</v>
      </c>
      <c r="T97" s="263" t="s">
        <v>168</v>
      </c>
      <c r="U97" s="224">
        <v>0.105</v>
      </c>
      <c r="V97" s="224">
        <f>ROUND(E97*U97,2)</f>
        <v>0.37</v>
      </c>
      <c r="W97" s="224"/>
      <c r="X97" s="224" t="s">
        <v>190</v>
      </c>
      <c r="Y97" s="215"/>
      <c r="Z97" s="215"/>
      <c r="AA97" s="215"/>
      <c r="AB97" s="215"/>
      <c r="AC97" s="215"/>
      <c r="AD97" s="215"/>
      <c r="AE97" s="215"/>
      <c r="AF97" s="215"/>
      <c r="AG97" s="215" t="s">
        <v>627</v>
      </c>
      <c r="AH97" s="215"/>
      <c r="AI97" s="215"/>
      <c r="AJ97" s="215"/>
      <c r="AK97" s="215"/>
      <c r="AL97" s="215"/>
      <c r="AM97" s="215"/>
      <c r="AN97" s="215"/>
      <c r="AO97" s="215"/>
      <c r="AP97" s="215"/>
      <c r="AQ97" s="215"/>
      <c r="AR97" s="215"/>
      <c r="AS97" s="215"/>
      <c r="AT97" s="215"/>
      <c r="AU97" s="215"/>
      <c r="AV97" s="215"/>
      <c r="AW97" s="215"/>
      <c r="AX97" s="215"/>
      <c r="AY97" s="215"/>
      <c r="AZ97" s="215"/>
      <c r="BA97" s="215"/>
      <c r="BB97" s="215"/>
      <c r="BC97" s="215"/>
      <c r="BD97" s="215"/>
      <c r="BE97" s="215"/>
      <c r="BF97" s="215"/>
      <c r="BG97" s="215"/>
      <c r="BH97" s="215"/>
    </row>
    <row r="98" spans="1:60" outlineLevel="1" x14ac:dyDescent="0.2">
      <c r="A98" s="257">
        <v>60</v>
      </c>
      <c r="B98" s="258" t="s">
        <v>636</v>
      </c>
      <c r="C98" s="264" t="s">
        <v>637</v>
      </c>
      <c r="D98" s="259" t="s">
        <v>255</v>
      </c>
      <c r="E98" s="260">
        <v>0.71075999999999995</v>
      </c>
      <c r="F98" s="261"/>
      <c r="G98" s="262">
        <f>ROUND(E98*F98,2)</f>
        <v>0</v>
      </c>
      <c r="H98" s="261"/>
      <c r="I98" s="262">
        <f>ROUND(E98*H98,2)</f>
        <v>0</v>
      </c>
      <c r="J98" s="261"/>
      <c r="K98" s="262">
        <f>ROUND(E98*J98,2)</f>
        <v>0</v>
      </c>
      <c r="L98" s="262">
        <v>21</v>
      </c>
      <c r="M98" s="262">
        <f>G98*(1+L98/100)</f>
        <v>0</v>
      </c>
      <c r="N98" s="262">
        <v>0</v>
      </c>
      <c r="O98" s="262">
        <f>ROUND(E98*N98,2)</f>
        <v>0</v>
      </c>
      <c r="P98" s="262">
        <v>0</v>
      </c>
      <c r="Q98" s="262">
        <f>ROUND(E98*P98,2)</f>
        <v>0</v>
      </c>
      <c r="R98" s="262"/>
      <c r="S98" s="262" t="s">
        <v>167</v>
      </c>
      <c r="T98" s="263" t="s">
        <v>168</v>
      </c>
      <c r="U98" s="224">
        <v>0.16400000000000001</v>
      </c>
      <c r="V98" s="224">
        <f>ROUND(E98*U98,2)</f>
        <v>0.12</v>
      </c>
      <c r="W98" s="224"/>
      <c r="X98" s="224" t="s">
        <v>190</v>
      </c>
      <c r="Y98" s="215"/>
      <c r="Z98" s="215"/>
      <c r="AA98" s="215"/>
      <c r="AB98" s="215"/>
      <c r="AC98" s="215"/>
      <c r="AD98" s="215"/>
      <c r="AE98" s="215"/>
      <c r="AF98" s="215"/>
      <c r="AG98" s="215" t="s">
        <v>627</v>
      </c>
      <c r="AH98" s="215"/>
      <c r="AI98" s="215"/>
      <c r="AJ98" s="215"/>
      <c r="AK98" s="215"/>
      <c r="AL98" s="215"/>
      <c r="AM98" s="215"/>
      <c r="AN98" s="215"/>
      <c r="AO98" s="215"/>
      <c r="AP98" s="215"/>
      <c r="AQ98" s="215"/>
      <c r="AR98" s="215"/>
      <c r="AS98" s="215"/>
      <c r="AT98" s="215"/>
      <c r="AU98" s="215"/>
      <c r="AV98" s="215"/>
      <c r="AW98" s="215"/>
      <c r="AX98" s="215"/>
      <c r="AY98" s="215"/>
      <c r="AZ98" s="215"/>
      <c r="BA98" s="215"/>
      <c r="BB98" s="215"/>
      <c r="BC98" s="215"/>
      <c r="BD98" s="215"/>
      <c r="BE98" s="215"/>
      <c r="BF98" s="215"/>
      <c r="BG98" s="215"/>
      <c r="BH98" s="215"/>
    </row>
    <row r="99" spans="1:60" outlineLevel="1" x14ac:dyDescent="0.2">
      <c r="A99" s="237">
        <v>61</v>
      </c>
      <c r="B99" s="238" t="s">
        <v>638</v>
      </c>
      <c r="C99" s="249" t="s">
        <v>896</v>
      </c>
      <c r="D99" s="239" t="s">
        <v>255</v>
      </c>
      <c r="E99" s="240">
        <v>0.71075999999999995</v>
      </c>
      <c r="F99" s="241"/>
      <c r="G99" s="242">
        <f>ROUND(E99*F99,2)</f>
        <v>0</v>
      </c>
      <c r="H99" s="241"/>
      <c r="I99" s="242">
        <f>ROUND(E99*H99,2)</f>
        <v>0</v>
      </c>
      <c r="J99" s="241"/>
      <c r="K99" s="242">
        <f>ROUND(E99*J99,2)</f>
        <v>0</v>
      </c>
      <c r="L99" s="242">
        <v>21</v>
      </c>
      <c r="M99" s="242">
        <f>G99*(1+L99/100)</f>
        <v>0</v>
      </c>
      <c r="N99" s="242">
        <v>0</v>
      </c>
      <c r="O99" s="242">
        <f>ROUND(E99*N99,2)</f>
        <v>0</v>
      </c>
      <c r="P99" s="242">
        <v>0</v>
      </c>
      <c r="Q99" s="242">
        <f>ROUND(E99*P99,2)</f>
        <v>0</v>
      </c>
      <c r="R99" s="242"/>
      <c r="S99" s="242" t="s">
        <v>167</v>
      </c>
      <c r="T99" s="243" t="s">
        <v>168</v>
      </c>
      <c r="U99" s="224">
        <v>0</v>
      </c>
      <c r="V99" s="224">
        <f>ROUND(E99*U99,2)</f>
        <v>0</v>
      </c>
      <c r="W99" s="224"/>
      <c r="X99" s="224" t="s">
        <v>190</v>
      </c>
      <c r="Y99" s="215"/>
      <c r="Z99" s="215"/>
      <c r="AA99" s="215"/>
      <c r="AB99" s="215"/>
      <c r="AC99" s="215"/>
      <c r="AD99" s="215"/>
      <c r="AE99" s="215"/>
      <c r="AF99" s="215"/>
      <c r="AG99" s="215" t="s">
        <v>627</v>
      </c>
      <c r="AH99" s="215"/>
      <c r="AI99" s="215"/>
      <c r="AJ99" s="215"/>
      <c r="AK99" s="215"/>
      <c r="AL99" s="215"/>
      <c r="AM99" s="215"/>
      <c r="AN99" s="215"/>
      <c r="AO99" s="215"/>
      <c r="AP99" s="215"/>
      <c r="AQ99" s="215"/>
      <c r="AR99" s="215"/>
      <c r="AS99" s="215"/>
      <c r="AT99" s="215"/>
      <c r="AU99" s="215"/>
      <c r="AV99" s="215"/>
      <c r="AW99" s="215"/>
      <c r="AX99" s="215"/>
      <c r="AY99" s="215"/>
      <c r="AZ99" s="215"/>
      <c r="BA99" s="215"/>
      <c r="BB99" s="215"/>
      <c r="BC99" s="215"/>
      <c r="BD99" s="215"/>
      <c r="BE99" s="215"/>
      <c r="BF99" s="215"/>
      <c r="BG99" s="215"/>
      <c r="BH99" s="215"/>
    </row>
    <row r="100" spans="1:60" outlineLevel="1" x14ac:dyDescent="0.2">
      <c r="A100" s="222"/>
      <c r="B100" s="223"/>
      <c r="C100" s="250" t="s">
        <v>640</v>
      </c>
      <c r="D100" s="245"/>
      <c r="E100" s="245"/>
      <c r="F100" s="245"/>
      <c r="G100" s="245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15"/>
      <c r="Z100" s="215"/>
      <c r="AA100" s="215"/>
      <c r="AB100" s="215"/>
      <c r="AC100" s="215"/>
      <c r="AD100" s="215"/>
      <c r="AE100" s="215"/>
      <c r="AF100" s="215"/>
      <c r="AG100" s="215" t="s">
        <v>172</v>
      </c>
      <c r="AH100" s="215"/>
      <c r="AI100" s="215"/>
      <c r="AJ100" s="215"/>
      <c r="AK100" s="215"/>
      <c r="AL100" s="215"/>
      <c r="AM100" s="215"/>
      <c r="AN100" s="215"/>
      <c r="AO100" s="215"/>
      <c r="AP100" s="215"/>
      <c r="AQ100" s="215"/>
      <c r="AR100" s="215"/>
      <c r="AS100" s="215"/>
      <c r="AT100" s="215"/>
      <c r="AU100" s="215"/>
      <c r="AV100" s="215"/>
      <c r="AW100" s="215"/>
      <c r="AX100" s="215"/>
      <c r="AY100" s="215"/>
      <c r="AZ100" s="215"/>
      <c r="BA100" s="215"/>
      <c r="BB100" s="215"/>
      <c r="BC100" s="215"/>
      <c r="BD100" s="215"/>
      <c r="BE100" s="215"/>
      <c r="BF100" s="215"/>
      <c r="BG100" s="215"/>
      <c r="BH100" s="215"/>
    </row>
    <row r="101" spans="1:60" x14ac:dyDescent="0.2">
      <c r="A101" s="3"/>
      <c r="B101" s="4"/>
      <c r="C101" s="254"/>
      <c r="D101" s="6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AE101">
        <v>15</v>
      </c>
      <c r="AF101">
        <v>21</v>
      </c>
      <c r="AG101" t="s">
        <v>149</v>
      </c>
    </row>
    <row r="102" spans="1:60" x14ac:dyDescent="0.2">
      <c r="A102" s="218"/>
      <c r="B102" s="219" t="s">
        <v>29</v>
      </c>
      <c r="C102" s="255"/>
      <c r="D102" s="220"/>
      <c r="E102" s="221"/>
      <c r="F102" s="221"/>
      <c r="G102" s="247">
        <f>G8+G11+G14+G18+G20+G40+G64+G74+G92</f>
        <v>0</v>
      </c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AE102">
        <f>SUMIF(L7:L100,AE101,G7:G100)</f>
        <v>0</v>
      </c>
      <c r="AF102">
        <f>SUMIF(L7:L100,AF101,G7:G100)</f>
        <v>0</v>
      </c>
      <c r="AG102" t="s">
        <v>199</v>
      </c>
    </row>
    <row r="103" spans="1:60" x14ac:dyDescent="0.2">
      <c r="C103" s="256"/>
      <c r="D103" s="10"/>
      <c r="AG103" t="s">
        <v>200</v>
      </c>
    </row>
    <row r="104" spans="1:60" x14ac:dyDescent="0.2">
      <c r="D104" s="10"/>
    </row>
    <row r="105" spans="1:60" x14ac:dyDescent="0.2">
      <c r="D105" s="10"/>
    </row>
    <row r="106" spans="1:60" x14ac:dyDescent="0.2">
      <c r="D106" s="10"/>
    </row>
    <row r="107" spans="1:60" x14ac:dyDescent="0.2">
      <c r="D107" s="10"/>
    </row>
    <row r="108" spans="1:60" x14ac:dyDescent="0.2">
      <c r="D108" s="10"/>
    </row>
    <row r="109" spans="1:60" x14ac:dyDescent="0.2">
      <c r="D109" s="10"/>
    </row>
    <row r="110" spans="1:60" x14ac:dyDescent="0.2">
      <c r="D110" s="10"/>
    </row>
    <row r="111" spans="1:60" x14ac:dyDescent="0.2">
      <c r="D111" s="10"/>
    </row>
    <row r="112" spans="1:60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RX2VIqWehHz5tADuIuTnZilh6H9rpMl2sPwNuQboOb1xrxFJf5WCxNgQBCU4DlYGhXyLwRRRAjBbz5Riuf/oXw==" saltValue="46KZsDGnOOwlzTNIuNsu3g==" spinCount="100000" sheet="1"/>
  <mergeCells count="13">
    <mergeCell ref="C100:G100"/>
    <mergeCell ref="C26:G26"/>
    <mergeCell ref="C27:G27"/>
    <mergeCell ref="C30:G30"/>
    <mergeCell ref="C31:G31"/>
    <mergeCell ref="C34:G34"/>
    <mergeCell ref="C35:G35"/>
    <mergeCell ref="A1:G1"/>
    <mergeCell ref="C2:G2"/>
    <mergeCell ref="C3:G3"/>
    <mergeCell ref="C4:G4"/>
    <mergeCell ref="C22:G22"/>
    <mergeCell ref="C23:G2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11</vt:i4>
      </vt:variant>
      <vt:variant>
        <vt:lpstr>Pojmenované oblasti</vt:lpstr>
      </vt:variant>
      <vt:variant>
        <vt:i4>62</vt:i4>
      </vt:variant>
    </vt:vector>
  </HeadingPairs>
  <TitlesOfParts>
    <vt:vector size="73" baseType="lpstr">
      <vt:lpstr>Pokyny pro vyplnění</vt:lpstr>
      <vt:lpstr>Stavba</vt:lpstr>
      <vt:lpstr>VzorPolozky</vt:lpstr>
      <vt:lpstr>1 1 Pol</vt:lpstr>
      <vt:lpstr>1 2 Pol</vt:lpstr>
      <vt:lpstr>1 3 Pol</vt:lpstr>
      <vt:lpstr>1 4 Pol</vt:lpstr>
      <vt:lpstr>1 5 Pol</vt:lpstr>
      <vt:lpstr>1 6 Pol</vt:lpstr>
      <vt:lpstr>1 7 Pol</vt:lpstr>
      <vt:lpstr>1 8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'1 1 Pol'!Názvy_tisku</vt:lpstr>
      <vt:lpstr>'1 2 Pol'!Názvy_tisku</vt:lpstr>
      <vt:lpstr>'1 3 Pol'!Názvy_tisku</vt:lpstr>
      <vt:lpstr>'1 4 Pol'!Názvy_tisku</vt:lpstr>
      <vt:lpstr>'1 5 Pol'!Názvy_tisku</vt:lpstr>
      <vt:lpstr>'1 6 Pol'!Názvy_tisku</vt:lpstr>
      <vt:lpstr>'1 7 Pol'!Názvy_tisku</vt:lpstr>
      <vt:lpstr>'1 8 Pol'!Názvy_tisku</vt:lpstr>
      <vt:lpstr>oadresa</vt:lpstr>
      <vt:lpstr>Stavba!Objednatel</vt:lpstr>
      <vt:lpstr>Stavba!Objekt</vt:lpstr>
      <vt:lpstr>'1 1 Pol'!Oblast_tisku</vt:lpstr>
      <vt:lpstr>'1 2 Pol'!Oblast_tisku</vt:lpstr>
      <vt:lpstr>'1 3 Pol'!Oblast_tisku</vt:lpstr>
      <vt:lpstr>'1 4 Pol'!Oblast_tisku</vt:lpstr>
      <vt:lpstr>'1 5 Pol'!Oblast_tisku</vt:lpstr>
      <vt:lpstr>'1 6 Pol'!Oblast_tisku</vt:lpstr>
      <vt:lpstr>'1 7 Pol'!Oblast_tisku</vt:lpstr>
      <vt:lpstr>'1 8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klimek</dc:creator>
  <cp:lastModifiedBy>klimek</cp:lastModifiedBy>
  <cp:lastPrinted>2019-03-19T12:27:02Z</cp:lastPrinted>
  <dcterms:created xsi:type="dcterms:W3CDTF">2009-04-08T07:15:50Z</dcterms:created>
  <dcterms:modified xsi:type="dcterms:W3CDTF">2021-01-05T12:21:32Z</dcterms:modified>
</cp:coreProperties>
</file>