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Rozpocty\2019\Pontika\Cyklostezka Šabina\opravené\"/>
    </mc:Choice>
  </mc:AlternateContent>
  <bookViews>
    <workbookView xWindow="0" yWindow="0" windowWidth="0" windowHeight="0"/>
  </bookViews>
  <sheets>
    <sheet name="Rekapitulace stavby" sheetId="1" r:id="rId1"/>
    <sheet name="SO 101 - Cyklostezka " sheetId="2" r:id="rId2"/>
    <sheet name="SO 101.1 - Cyklostezka - ..." sheetId="3" r:id="rId3"/>
    <sheet name="SO 201 - Most přes Arnolt..." sheetId="4" r:id="rId4"/>
    <sheet name="SO 202 - Lávka přes Ohři" sheetId="5" r:id="rId5"/>
    <sheet name="VON.1 - Vedlejší a ostatn..." sheetId="6" r:id="rId6"/>
    <sheet name="VON.2 - Vedlejší a ostatn..." sheetId="7" r:id="rId7"/>
    <sheet name="Pokyny pro vyplnění" sheetId="8" r:id="rId8"/>
  </sheets>
  <definedNames>
    <definedName name="_xlnm.Print_Area" localSheetId="0">'Rekapitulace stavby'!$D$4:$AO$36,'Rekapitulace stavby'!$C$42:$AQ$61</definedName>
    <definedName name="_xlnm.Print_Titles" localSheetId="0">'Rekapitulace stavby'!$52:$52</definedName>
    <definedName name="_xlnm._FilterDatabase" localSheetId="1" hidden="1">'SO 101 - Cyklostezka '!$C$89:$K$461</definedName>
    <definedName name="_xlnm.Print_Area" localSheetId="1">'SO 101 - Cyklostezka '!$C$4:$J$39,'SO 101 - Cyklostezka '!$C$45:$J$71,'SO 101 - Cyklostezka '!$C$77:$K$461</definedName>
    <definedName name="_xlnm.Print_Titles" localSheetId="1">'SO 101 - Cyklostezka '!$89:$89</definedName>
    <definedName name="_xlnm._FilterDatabase" localSheetId="2" hidden="1">'SO 101.1 - Cyklostezka - ...'!$C$81:$K$293</definedName>
    <definedName name="_xlnm.Print_Area" localSheetId="2">'SO 101.1 - Cyklostezka - ...'!$C$4:$J$39,'SO 101.1 - Cyklostezka - ...'!$C$45:$J$63,'SO 101.1 - Cyklostezka - ...'!$C$69:$K$293</definedName>
    <definedName name="_xlnm.Print_Titles" localSheetId="2">'SO 101.1 - Cyklostezka - ...'!$81:$81</definedName>
    <definedName name="_xlnm._FilterDatabase" localSheetId="3" hidden="1">'SO 201 - Most přes Arnolt...'!$C$81:$K$87</definedName>
    <definedName name="_xlnm.Print_Area" localSheetId="3">'SO 201 - Most přes Arnolt...'!$C$4:$J$39,'SO 201 - Most přes Arnolt...'!$C$45:$J$63,'SO 201 - Most přes Arnolt...'!$C$69:$K$87</definedName>
    <definedName name="_xlnm.Print_Titles" localSheetId="3">'SO 201 - Most přes Arnolt...'!$81:$81</definedName>
    <definedName name="_xlnm._FilterDatabase" localSheetId="4" hidden="1">'SO 202 - Lávka přes Ohři'!$C$81:$K$87</definedName>
    <definedName name="_xlnm.Print_Area" localSheetId="4">'SO 202 - Lávka přes Ohři'!$C$4:$J$39,'SO 202 - Lávka přes Ohři'!$C$45:$J$63,'SO 202 - Lávka přes Ohři'!$C$69:$K$87</definedName>
    <definedName name="_xlnm.Print_Titles" localSheetId="4">'SO 202 - Lávka přes Ohři'!$81:$81</definedName>
    <definedName name="_xlnm._FilterDatabase" localSheetId="5" hidden="1">'VON.1 - Vedlejší a ostatn...'!$C$82:$K$104</definedName>
    <definedName name="_xlnm.Print_Area" localSheetId="5">'VON.1 - Vedlejší a ostatn...'!$C$4:$J$39,'VON.1 - Vedlejší a ostatn...'!$C$45:$J$64,'VON.1 - Vedlejší a ostatn...'!$C$70:$K$104</definedName>
    <definedName name="_xlnm.Print_Titles" localSheetId="5">'VON.1 - Vedlejší a ostatn...'!$82:$82</definedName>
    <definedName name="_xlnm._FilterDatabase" localSheetId="6" hidden="1">'VON.2 - Vedlejší a ostatn...'!$C$81:$K$92</definedName>
    <definedName name="_xlnm.Print_Area" localSheetId="6">'VON.2 - Vedlejší a ostatn...'!$C$4:$J$39,'VON.2 - Vedlejší a ostatn...'!$C$45:$J$63,'VON.2 - Vedlejší a ostatn...'!$C$69:$K$92</definedName>
    <definedName name="_xlnm.Print_Titles" localSheetId="6">'VON.2 - Vedlejší a ostatn...'!$81:$81</definedName>
    <definedName name="_xlnm.Print_Area" localSheetId="7">'Pokyny pro vyplnění'!$B$2:$K$71,'Pokyny pro vyplnění'!$B$74:$K$118,'Pokyny pro vyplnění'!$B$121:$K$161,'Pokyny pro vyplnění'!$B$164:$K$218</definedName>
  </definedNames>
  <calcPr/>
</workbook>
</file>

<file path=xl/calcChain.xml><?xml version="1.0" encoding="utf-8"?>
<calcChain xmlns="http://schemas.openxmlformats.org/spreadsheetml/2006/main">
  <c i="7" l="1" r="J37"/>
  <c r="J36"/>
  <c i="1" r="AY60"/>
  <c i="7" r="J35"/>
  <c i="1" r="AX60"/>
  <c i="7" r="BI91"/>
  <c r="BH91"/>
  <c r="BG91"/>
  <c r="BF91"/>
  <c r="T91"/>
  <c r="T90"/>
  <c r="R91"/>
  <c r="R90"/>
  <c r="P91"/>
  <c r="P90"/>
  <c r="BI88"/>
  <c r="BH88"/>
  <c r="BG88"/>
  <c r="BF88"/>
  <c r="T88"/>
  <c r="R88"/>
  <c r="P88"/>
  <c r="BI85"/>
  <c r="BH85"/>
  <c r="BG85"/>
  <c r="BF85"/>
  <c r="T85"/>
  <c r="R85"/>
  <c r="P85"/>
  <c r="J78"/>
  <c r="F78"/>
  <c r="F76"/>
  <c r="E74"/>
  <c r="J54"/>
  <c r="F54"/>
  <c r="F52"/>
  <c r="E50"/>
  <c r="J24"/>
  <c r="E24"/>
  <c r="J79"/>
  <c r="J23"/>
  <c r="J18"/>
  <c r="E18"/>
  <c r="F55"/>
  <c r="J17"/>
  <c r="J12"/>
  <c r="J76"/>
  <c r="E7"/>
  <c r="E72"/>
  <c i="6" r="J37"/>
  <c r="J36"/>
  <c i="1" r="AY59"/>
  <c i="6" r="J35"/>
  <c i="1" r="AX59"/>
  <c i="6" r="BI103"/>
  <c r="BH103"/>
  <c r="BG103"/>
  <c r="BF103"/>
  <c r="T103"/>
  <c r="R103"/>
  <c r="P103"/>
  <c r="BI100"/>
  <c r="BH100"/>
  <c r="BG100"/>
  <c r="BF100"/>
  <c r="T100"/>
  <c r="R100"/>
  <c r="P100"/>
  <c r="BI98"/>
  <c r="BH98"/>
  <c r="BG98"/>
  <c r="BF98"/>
  <c r="T98"/>
  <c r="R98"/>
  <c r="P98"/>
  <c r="BI95"/>
  <c r="BH95"/>
  <c r="BG95"/>
  <c r="BF95"/>
  <c r="T95"/>
  <c r="R95"/>
  <c r="P95"/>
  <c r="BI92"/>
  <c r="BH92"/>
  <c r="BG92"/>
  <c r="BF92"/>
  <c r="T92"/>
  <c r="R92"/>
  <c r="P92"/>
  <c r="BI90"/>
  <c r="BH90"/>
  <c r="BG90"/>
  <c r="BF90"/>
  <c r="T90"/>
  <c r="R90"/>
  <c r="P90"/>
  <c r="BI86"/>
  <c r="BH86"/>
  <c r="BG86"/>
  <c r="BF86"/>
  <c r="T86"/>
  <c r="T85"/>
  <c r="R86"/>
  <c r="R85"/>
  <c r="P86"/>
  <c r="P85"/>
  <c r="J79"/>
  <c r="F79"/>
  <c r="F77"/>
  <c r="E75"/>
  <c r="J54"/>
  <c r="F54"/>
  <c r="F52"/>
  <c r="E50"/>
  <c r="J24"/>
  <c r="E24"/>
  <c r="J80"/>
  <c r="J23"/>
  <c r="J18"/>
  <c r="E18"/>
  <c r="F80"/>
  <c r="J17"/>
  <c r="J12"/>
  <c r="J77"/>
  <c r="E7"/>
  <c r="E73"/>
  <c i="5" r="J37"/>
  <c r="J36"/>
  <c i="1" r="AY58"/>
  <c i="5" r="J35"/>
  <c i="1" r="AX58"/>
  <c i="5" r="BI86"/>
  <c r="BH86"/>
  <c r="BG86"/>
  <c r="BF86"/>
  <c r="T86"/>
  <c r="T85"/>
  <c r="T84"/>
  <c r="T83"/>
  <c r="T82"/>
  <c r="R86"/>
  <c r="R85"/>
  <c r="R84"/>
  <c r="R83"/>
  <c r="R82"/>
  <c r="P86"/>
  <c r="P85"/>
  <c r="P84"/>
  <c r="P83"/>
  <c r="P82"/>
  <c i="1" r="AU58"/>
  <c i="5" r="J78"/>
  <c r="F78"/>
  <c r="F76"/>
  <c r="E74"/>
  <c r="J54"/>
  <c r="F54"/>
  <c r="F52"/>
  <c r="E50"/>
  <c r="J24"/>
  <c r="E24"/>
  <c r="J79"/>
  <c r="J23"/>
  <c r="J18"/>
  <c r="E18"/>
  <c r="F79"/>
  <c r="J17"/>
  <c r="J12"/>
  <c r="J76"/>
  <c r="E7"/>
  <c r="E72"/>
  <c i="4" r="J37"/>
  <c r="J36"/>
  <c i="1" r="AY57"/>
  <c i="4" r="J35"/>
  <c i="1" r="AX57"/>
  <c i="4" r="BI86"/>
  <c r="BH86"/>
  <c r="BG86"/>
  <c r="BF86"/>
  <c r="T86"/>
  <c r="T85"/>
  <c r="T84"/>
  <c r="T83"/>
  <c r="T82"/>
  <c r="R86"/>
  <c r="R85"/>
  <c r="R84"/>
  <c r="R83"/>
  <c r="R82"/>
  <c r="P86"/>
  <c r="P85"/>
  <c r="P84"/>
  <c r="P83"/>
  <c r="P82"/>
  <c i="1" r="AU57"/>
  <c i="4" r="J78"/>
  <c r="F78"/>
  <c r="F76"/>
  <c r="E74"/>
  <c r="J54"/>
  <c r="F54"/>
  <c r="F52"/>
  <c r="E50"/>
  <c r="J24"/>
  <c r="E24"/>
  <c r="J79"/>
  <c r="J23"/>
  <c r="J18"/>
  <c r="E18"/>
  <c r="F79"/>
  <c r="J17"/>
  <c r="J12"/>
  <c r="J76"/>
  <c r="E7"/>
  <c r="E72"/>
  <c i="3" r="J37"/>
  <c r="J36"/>
  <c i="1" r="AY56"/>
  <c i="3" r="J35"/>
  <c i="1" r="AX56"/>
  <c i="3" r="BI292"/>
  <c r="BH292"/>
  <c r="BG292"/>
  <c r="BF292"/>
  <c r="T292"/>
  <c r="T291"/>
  <c r="R292"/>
  <c r="R291"/>
  <c r="P292"/>
  <c r="P291"/>
  <c r="BI289"/>
  <c r="BH289"/>
  <c r="BG289"/>
  <c r="BF289"/>
  <c r="T289"/>
  <c r="R289"/>
  <c r="P289"/>
  <c r="BI281"/>
  <c r="BH281"/>
  <c r="BG281"/>
  <c r="BF281"/>
  <c r="T281"/>
  <c r="R281"/>
  <c r="P281"/>
  <c r="BI278"/>
  <c r="BH278"/>
  <c r="BG278"/>
  <c r="BF278"/>
  <c r="T278"/>
  <c r="R278"/>
  <c r="P278"/>
  <c r="BI275"/>
  <c r="BH275"/>
  <c r="BG275"/>
  <c r="BF275"/>
  <c r="T275"/>
  <c r="R275"/>
  <c r="P275"/>
  <c r="BI269"/>
  <c r="BH269"/>
  <c r="BG269"/>
  <c r="BF269"/>
  <c r="T269"/>
  <c r="R269"/>
  <c r="P269"/>
  <c r="BI266"/>
  <c r="BH266"/>
  <c r="BG266"/>
  <c r="BF266"/>
  <c r="T266"/>
  <c r="R266"/>
  <c r="P266"/>
  <c r="BI262"/>
  <c r="BH262"/>
  <c r="BG262"/>
  <c r="BF262"/>
  <c r="T262"/>
  <c r="R262"/>
  <c r="P262"/>
  <c r="BI258"/>
  <c r="BH258"/>
  <c r="BG258"/>
  <c r="BF258"/>
  <c r="T258"/>
  <c r="R258"/>
  <c r="P258"/>
  <c r="BI252"/>
  <c r="BH252"/>
  <c r="BG252"/>
  <c r="BF252"/>
  <c r="T252"/>
  <c r="R252"/>
  <c r="P252"/>
  <c r="BI249"/>
  <c r="BH249"/>
  <c r="BG249"/>
  <c r="BF249"/>
  <c r="T249"/>
  <c r="R249"/>
  <c r="P249"/>
  <c r="BI246"/>
  <c r="BH246"/>
  <c r="BG246"/>
  <c r="BF246"/>
  <c r="T246"/>
  <c r="R246"/>
  <c r="P246"/>
  <c r="BI243"/>
  <c r="BH243"/>
  <c r="BG243"/>
  <c r="BF243"/>
  <c r="T243"/>
  <c r="R243"/>
  <c r="P243"/>
  <c r="BI240"/>
  <c r="BH240"/>
  <c r="BG240"/>
  <c r="BF240"/>
  <c r="T240"/>
  <c r="R240"/>
  <c r="P240"/>
  <c r="BI237"/>
  <c r="BH237"/>
  <c r="BG237"/>
  <c r="BF237"/>
  <c r="T237"/>
  <c r="R237"/>
  <c r="P237"/>
  <c r="BI234"/>
  <c r="BH234"/>
  <c r="BG234"/>
  <c r="BF234"/>
  <c r="T234"/>
  <c r="R234"/>
  <c r="P234"/>
  <c r="BI231"/>
  <c r="BH231"/>
  <c r="BG231"/>
  <c r="BF231"/>
  <c r="T231"/>
  <c r="R231"/>
  <c r="P231"/>
  <c r="BI228"/>
  <c r="BH228"/>
  <c r="BG228"/>
  <c r="BF228"/>
  <c r="T228"/>
  <c r="R228"/>
  <c r="P228"/>
  <c r="BI225"/>
  <c r="BH225"/>
  <c r="BG225"/>
  <c r="BF225"/>
  <c r="T225"/>
  <c r="R225"/>
  <c r="P225"/>
  <c r="BI222"/>
  <c r="BH222"/>
  <c r="BG222"/>
  <c r="BF222"/>
  <c r="T222"/>
  <c r="R222"/>
  <c r="P222"/>
  <c r="BI219"/>
  <c r="BH219"/>
  <c r="BG219"/>
  <c r="BF219"/>
  <c r="T219"/>
  <c r="R219"/>
  <c r="P219"/>
  <c r="BI216"/>
  <c r="BH216"/>
  <c r="BG216"/>
  <c r="BF216"/>
  <c r="T216"/>
  <c r="R216"/>
  <c r="P216"/>
  <c r="BI213"/>
  <c r="BH213"/>
  <c r="BG213"/>
  <c r="BF213"/>
  <c r="T213"/>
  <c r="R213"/>
  <c r="P213"/>
  <c r="BI211"/>
  <c r="BH211"/>
  <c r="BG211"/>
  <c r="BF211"/>
  <c r="T211"/>
  <c r="R211"/>
  <c r="P211"/>
  <c r="BI203"/>
  <c r="BH203"/>
  <c r="BG203"/>
  <c r="BF203"/>
  <c r="T203"/>
  <c r="R203"/>
  <c r="P203"/>
  <c r="BI198"/>
  <c r="BH198"/>
  <c r="BG198"/>
  <c r="BF198"/>
  <c r="T198"/>
  <c r="R198"/>
  <c r="P198"/>
  <c r="BI194"/>
  <c r="BH194"/>
  <c r="BG194"/>
  <c r="BF194"/>
  <c r="T194"/>
  <c r="R194"/>
  <c r="P194"/>
  <c r="BI190"/>
  <c r="BH190"/>
  <c r="BG190"/>
  <c r="BF190"/>
  <c r="T190"/>
  <c r="R190"/>
  <c r="P190"/>
  <c r="BI176"/>
  <c r="BH176"/>
  <c r="BG176"/>
  <c r="BF176"/>
  <c r="T176"/>
  <c r="R176"/>
  <c r="P176"/>
  <c r="BI172"/>
  <c r="BH172"/>
  <c r="BG172"/>
  <c r="BF172"/>
  <c r="T172"/>
  <c r="R172"/>
  <c r="P172"/>
  <c r="BI169"/>
  <c r="BH169"/>
  <c r="BG169"/>
  <c r="BF169"/>
  <c r="T169"/>
  <c r="R169"/>
  <c r="P169"/>
  <c r="BI166"/>
  <c r="BH166"/>
  <c r="BG166"/>
  <c r="BF166"/>
  <c r="T166"/>
  <c r="R166"/>
  <c r="P166"/>
  <c r="BI152"/>
  <c r="BH152"/>
  <c r="BG152"/>
  <c r="BF152"/>
  <c r="T152"/>
  <c r="R152"/>
  <c r="P152"/>
  <c r="BI148"/>
  <c r="BH148"/>
  <c r="BG148"/>
  <c r="BF148"/>
  <c r="T148"/>
  <c r="R148"/>
  <c r="P148"/>
  <c r="BI145"/>
  <c r="BH145"/>
  <c r="BG145"/>
  <c r="BF145"/>
  <c r="T145"/>
  <c r="R145"/>
  <c r="P145"/>
  <c r="BI142"/>
  <c r="BH142"/>
  <c r="BG142"/>
  <c r="BF142"/>
  <c r="T142"/>
  <c r="R142"/>
  <c r="P142"/>
  <c r="BI139"/>
  <c r="BH139"/>
  <c r="BG139"/>
  <c r="BF139"/>
  <c r="T139"/>
  <c r="R139"/>
  <c r="P139"/>
  <c r="BI134"/>
  <c r="BH134"/>
  <c r="BG134"/>
  <c r="BF134"/>
  <c r="T134"/>
  <c r="R134"/>
  <c r="P134"/>
  <c r="BI129"/>
  <c r="BH129"/>
  <c r="BG129"/>
  <c r="BF129"/>
  <c r="T129"/>
  <c r="R129"/>
  <c r="P129"/>
  <c r="BI125"/>
  <c r="BH125"/>
  <c r="BG125"/>
  <c r="BF125"/>
  <c r="T125"/>
  <c r="R125"/>
  <c r="P125"/>
  <c r="BI121"/>
  <c r="BH121"/>
  <c r="BG121"/>
  <c r="BF121"/>
  <c r="T121"/>
  <c r="R121"/>
  <c r="P121"/>
  <c r="BI117"/>
  <c r="BH117"/>
  <c r="BG117"/>
  <c r="BF117"/>
  <c r="T117"/>
  <c r="R117"/>
  <c r="P117"/>
  <c r="BI113"/>
  <c r="BH113"/>
  <c r="BG113"/>
  <c r="BF113"/>
  <c r="T113"/>
  <c r="R113"/>
  <c r="P113"/>
  <c r="BI109"/>
  <c r="BH109"/>
  <c r="BG109"/>
  <c r="BF109"/>
  <c r="T109"/>
  <c r="R109"/>
  <c r="P109"/>
  <c r="BI105"/>
  <c r="BH105"/>
  <c r="BG105"/>
  <c r="BF105"/>
  <c r="T105"/>
  <c r="R105"/>
  <c r="P105"/>
  <c r="BI101"/>
  <c r="BH101"/>
  <c r="BG101"/>
  <c r="BF101"/>
  <c r="T101"/>
  <c r="R101"/>
  <c r="P101"/>
  <c r="BI98"/>
  <c r="BH98"/>
  <c r="BG98"/>
  <c r="BF98"/>
  <c r="T98"/>
  <c r="R98"/>
  <c r="P98"/>
  <c r="BI95"/>
  <c r="BH95"/>
  <c r="BG95"/>
  <c r="BF95"/>
  <c r="T95"/>
  <c r="R95"/>
  <c r="P95"/>
  <c r="BI92"/>
  <c r="BH92"/>
  <c r="BG92"/>
  <c r="BF92"/>
  <c r="T92"/>
  <c r="R92"/>
  <c r="P92"/>
  <c r="BI90"/>
  <c r="BH90"/>
  <c r="BG90"/>
  <c r="BF90"/>
  <c r="T90"/>
  <c r="R90"/>
  <c r="P90"/>
  <c r="BI88"/>
  <c r="BH88"/>
  <c r="BG88"/>
  <c r="BF88"/>
  <c r="T88"/>
  <c r="R88"/>
  <c r="P88"/>
  <c r="BI85"/>
  <c r="BH85"/>
  <c r="BG85"/>
  <c r="BF85"/>
  <c r="T85"/>
  <c r="R85"/>
  <c r="P85"/>
  <c r="J78"/>
  <c r="F78"/>
  <c r="F76"/>
  <c r="E74"/>
  <c r="J54"/>
  <c r="F54"/>
  <c r="F52"/>
  <c r="E50"/>
  <c r="J24"/>
  <c r="E24"/>
  <c r="J55"/>
  <c r="J23"/>
  <c r="J18"/>
  <c r="E18"/>
  <c r="F79"/>
  <c r="J17"/>
  <c r="J12"/>
  <c r="J52"/>
  <c r="E7"/>
  <c r="E72"/>
  <c i="2" r="J37"/>
  <c r="J36"/>
  <c i="1" r="AY55"/>
  <c i="2" r="J35"/>
  <c i="1" r="AX55"/>
  <c i="2" r="BI460"/>
  <c r="BH460"/>
  <c r="BG460"/>
  <c r="BF460"/>
  <c r="T460"/>
  <c r="T459"/>
  <c r="R460"/>
  <c r="R459"/>
  <c r="P460"/>
  <c r="P459"/>
  <c r="BI456"/>
  <c r="BH456"/>
  <c r="BG456"/>
  <c r="BF456"/>
  <c r="T456"/>
  <c r="R456"/>
  <c r="P456"/>
  <c r="BI454"/>
  <c r="BH454"/>
  <c r="BG454"/>
  <c r="BF454"/>
  <c r="T454"/>
  <c r="R454"/>
  <c r="P454"/>
  <c r="BI451"/>
  <c r="BH451"/>
  <c r="BG451"/>
  <c r="BF451"/>
  <c r="T451"/>
  <c r="R451"/>
  <c r="P451"/>
  <c r="BI448"/>
  <c r="BH448"/>
  <c r="BG448"/>
  <c r="BF448"/>
  <c r="T448"/>
  <c r="R448"/>
  <c r="P448"/>
  <c r="BI446"/>
  <c r="BH446"/>
  <c r="BG446"/>
  <c r="BF446"/>
  <c r="T446"/>
  <c r="R446"/>
  <c r="P446"/>
  <c r="BI437"/>
  <c r="BH437"/>
  <c r="BG437"/>
  <c r="BF437"/>
  <c r="T437"/>
  <c r="R437"/>
  <c r="P437"/>
  <c r="BI434"/>
  <c r="BH434"/>
  <c r="BG434"/>
  <c r="BF434"/>
  <c r="T434"/>
  <c r="R434"/>
  <c r="P434"/>
  <c r="BI431"/>
  <c r="BH431"/>
  <c r="BG431"/>
  <c r="BF431"/>
  <c r="T431"/>
  <c r="R431"/>
  <c r="P431"/>
  <c r="BI428"/>
  <c r="BH428"/>
  <c r="BG428"/>
  <c r="BF428"/>
  <c r="T428"/>
  <c r="R428"/>
  <c r="P428"/>
  <c r="BI423"/>
  <c r="BH423"/>
  <c r="BG423"/>
  <c r="BF423"/>
  <c r="T423"/>
  <c r="R423"/>
  <c r="P423"/>
  <c r="BI420"/>
  <c r="BH420"/>
  <c r="BG420"/>
  <c r="BF420"/>
  <c r="T420"/>
  <c r="R420"/>
  <c r="P420"/>
  <c r="BI417"/>
  <c r="BH417"/>
  <c r="BG417"/>
  <c r="BF417"/>
  <c r="T417"/>
  <c r="R417"/>
  <c r="P417"/>
  <c r="BI414"/>
  <c r="BH414"/>
  <c r="BG414"/>
  <c r="BF414"/>
  <c r="T414"/>
  <c r="R414"/>
  <c r="P414"/>
  <c r="BI412"/>
  <c r="BH412"/>
  <c r="BG412"/>
  <c r="BF412"/>
  <c r="T412"/>
  <c r="R412"/>
  <c r="P412"/>
  <c r="BI410"/>
  <c r="BH410"/>
  <c r="BG410"/>
  <c r="BF410"/>
  <c r="T410"/>
  <c r="R410"/>
  <c r="P410"/>
  <c r="BI407"/>
  <c r="BH407"/>
  <c r="BG407"/>
  <c r="BF407"/>
  <c r="T407"/>
  <c r="R407"/>
  <c r="P407"/>
  <c r="BI404"/>
  <c r="BH404"/>
  <c r="BG404"/>
  <c r="BF404"/>
  <c r="T404"/>
  <c r="R404"/>
  <c r="P404"/>
  <c r="BI401"/>
  <c r="BH401"/>
  <c r="BG401"/>
  <c r="BF401"/>
  <c r="T401"/>
  <c r="R401"/>
  <c r="P401"/>
  <c r="BI396"/>
  <c r="BH396"/>
  <c r="BG396"/>
  <c r="BF396"/>
  <c r="T396"/>
  <c r="R396"/>
  <c r="P396"/>
  <c r="BI392"/>
  <c r="BH392"/>
  <c r="BG392"/>
  <c r="BF392"/>
  <c r="T392"/>
  <c r="R392"/>
  <c r="P392"/>
  <c r="BI386"/>
  <c r="BH386"/>
  <c r="BG386"/>
  <c r="BF386"/>
  <c r="T386"/>
  <c r="R386"/>
  <c r="P386"/>
  <c r="BI380"/>
  <c r="BH380"/>
  <c r="BG380"/>
  <c r="BF380"/>
  <c r="T380"/>
  <c r="R380"/>
  <c r="P380"/>
  <c r="BI368"/>
  <c r="BH368"/>
  <c r="BG368"/>
  <c r="BF368"/>
  <c r="T368"/>
  <c r="R368"/>
  <c r="P368"/>
  <c r="BI363"/>
  <c r="BH363"/>
  <c r="BG363"/>
  <c r="BF363"/>
  <c r="T363"/>
  <c r="R363"/>
  <c r="P363"/>
  <c r="BI358"/>
  <c r="BH358"/>
  <c r="BG358"/>
  <c r="BF358"/>
  <c r="T358"/>
  <c r="R358"/>
  <c r="P358"/>
  <c r="BI352"/>
  <c r="BH352"/>
  <c r="BG352"/>
  <c r="BF352"/>
  <c r="T352"/>
  <c r="R352"/>
  <c r="P352"/>
  <c r="BI347"/>
  <c r="BH347"/>
  <c r="BG347"/>
  <c r="BF347"/>
  <c r="T347"/>
  <c r="R347"/>
  <c r="P347"/>
  <c r="BI341"/>
  <c r="BH341"/>
  <c r="BG341"/>
  <c r="BF341"/>
  <c r="T341"/>
  <c r="R341"/>
  <c r="P341"/>
  <c r="BI337"/>
  <c r="BH337"/>
  <c r="BG337"/>
  <c r="BF337"/>
  <c r="T337"/>
  <c r="R337"/>
  <c r="P337"/>
  <c r="BI335"/>
  <c r="BH335"/>
  <c r="BG335"/>
  <c r="BF335"/>
  <c r="T335"/>
  <c r="R335"/>
  <c r="P335"/>
  <c r="BI333"/>
  <c r="BH333"/>
  <c r="BG333"/>
  <c r="BF333"/>
  <c r="T333"/>
  <c r="R333"/>
  <c r="P333"/>
  <c r="BI329"/>
  <c r="BH329"/>
  <c r="BG329"/>
  <c r="BF329"/>
  <c r="T329"/>
  <c r="R329"/>
  <c r="P329"/>
  <c r="BI325"/>
  <c r="BH325"/>
  <c r="BG325"/>
  <c r="BF325"/>
  <c r="T325"/>
  <c r="R325"/>
  <c r="P325"/>
  <c r="BI317"/>
  <c r="BH317"/>
  <c r="BG317"/>
  <c r="BF317"/>
  <c r="T317"/>
  <c r="R317"/>
  <c r="P317"/>
  <c r="BI314"/>
  <c r="BH314"/>
  <c r="BG314"/>
  <c r="BF314"/>
  <c r="T314"/>
  <c r="R314"/>
  <c r="P314"/>
  <c r="BI309"/>
  <c r="BH309"/>
  <c r="BG309"/>
  <c r="BF309"/>
  <c r="T309"/>
  <c r="R309"/>
  <c r="P309"/>
  <c r="BI303"/>
  <c r="BH303"/>
  <c r="BG303"/>
  <c r="BF303"/>
  <c r="T303"/>
  <c r="R303"/>
  <c r="P303"/>
  <c r="BI298"/>
  <c r="BH298"/>
  <c r="BG298"/>
  <c r="BF298"/>
  <c r="T298"/>
  <c r="R298"/>
  <c r="P298"/>
  <c r="BI293"/>
  <c r="BH293"/>
  <c r="BG293"/>
  <c r="BF293"/>
  <c r="T293"/>
  <c r="R293"/>
  <c r="P293"/>
  <c r="BI288"/>
  <c r="BH288"/>
  <c r="BG288"/>
  <c r="BF288"/>
  <c r="T288"/>
  <c r="R288"/>
  <c r="P288"/>
  <c r="BI285"/>
  <c r="BH285"/>
  <c r="BG285"/>
  <c r="BF285"/>
  <c r="T285"/>
  <c r="R285"/>
  <c r="P285"/>
  <c r="BI279"/>
  <c r="BH279"/>
  <c r="BG279"/>
  <c r="BF279"/>
  <c r="T279"/>
  <c r="R279"/>
  <c r="P279"/>
  <c r="BI273"/>
  <c r="BH273"/>
  <c r="BG273"/>
  <c r="BF273"/>
  <c r="T273"/>
  <c r="R273"/>
  <c r="P273"/>
  <c r="BI267"/>
  <c r="BH267"/>
  <c r="BG267"/>
  <c r="BF267"/>
  <c r="T267"/>
  <c r="R267"/>
  <c r="P267"/>
  <c r="BI262"/>
  <c r="BH262"/>
  <c r="BG262"/>
  <c r="BF262"/>
  <c r="T262"/>
  <c r="R262"/>
  <c r="P262"/>
  <c r="BI260"/>
  <c r="BH260"/>
  <c r="BG260"/>
  <c r="BF260"/>
  <c r="T260"/>
  <c r="R260"/>
  <c r="P260"/>
  <c r="BI253"/>
  <c r="BH253"/>
  <c r="BG253"/>
  <c r="BF253"/>
  <c r="T253"/>
  <c r="R253"/>
  <c r="P253"/>
  <c r="BI251"/>
  <c r="BH251"/>
  <c r="BG251"/>
  <c r="BF251"/>
  <c r="T251"/>
  <c r="R251"/>
  <c r="P251"/>
  <c r="BI247"/>
  <c r="BH247"/>
  <c r="BG247"/>
  <c r="BF247"/>
  <c r="T247"/>
  <c r="R247"/>
  <c r="P247"/>
  <c r="BI242"/>
  <c r="BH242"/>
  <c r="BG242"/>
  <c r="BF242"/>
  <c r="T242"/>
  <c r="R242"/>
  <c r="P242"/>
  <c r="BI238"/>
  <c r="BH238"/>
  <c r="BG238"/>
  <c r="BF238"/>
  <c r="T238"/>
  <c r="R238"/>
  <c r="P238"/>
  <c r="BI233"/>
  <c r="BH233"/>
  <c r="BG233"/>
  <c r="BF233"/>
  <c r="T233"/>
  <c r="R233"/>
  <c r="P233"/>
  <c r="BI230"/>
  <c r="BH230"/>
  <c r="BG230"/>
  <c r="BF230"/>
  <c r="T230"/>
  <c r="R230"/>
  <c r="P230"/>
  <c r="BI227"/>
  <c r="BH227"/>
  <c r="BG227"/>
  <c r="BF227"/>
  <c r="T227"/>
  <c r="R227"/>
  <c r="P227"/>
  <c r="BI224"/>
  <c r="BH224"/>
  <c r="BG224"/>
  <c r="BF224"/>
  <c r="T224"/>
  <c r="R224"/>
  <c r="P224"/>
  <c r="BI221"/>
  <c r="BH221"/>
  <c r="BG221"/>
  <c r="BF221"/>
  <c r="T221"/>
  <c r="R221"/>
  <c r="P221"/>
  <c r="BI207"/>
  <c r="BH207"/>
  <c r="BG207"/>
  <c r="BF207"/>
  <c r="T207"/>
  <c r="R207"/>
  <c r="P207"/>
  <c r="BI203"/>
  <c r="BH203"/>
  <c r="BG203"/>
  <c r="BF203"/>
  <c r="T203"/>
  <c r="R203"/>
  <c r="P203"/>
  <c r="BI185"/>
  <c r="BH185"/>
  <c r="BG185"/>
  <c r="BF185"/>
  <c r="T185"/>
  <c r="R185"/>
  <c r="P185"/>
  <c r="BI182"/>
  <c r="BH182"/>
  <c r="BG182"/>
  <c r="BF182"/>
  <c r="T182"/>
  <c r="R182"/>
  <c r="P182"/>
  <c r="BI177"/>
  <c r="BH177"/>
  <c r="BG177"/>
  <c r="BF177"/>
  <c r="T177"/>
  <c r="R177"/>
  <c r="P177"/>
  <c r="BI174"/>
  <c r="BH174"/>
  <c r="BG174"/>
  <c r="BF174"/>
  <c r="T174"/>
  <c r="R174"/>
  <c r="P174"/>
  <c r="BI172"/>
  <c r="BH172"/>
  <c r="BG172"/>
  <c r="BF172"/>
  <c r="T172"/>
  <c r="R172"/>
  <c r="P172"/>
  <c r="BI163"/>
  <c r="BH163"/>
  <c r="BG163"/>
  <c r="BF163"/>
  <c r="T163"/>
  <c r="R163"/>
  <c r="P163"/>
  <c r="BI148"/>
  <c r="BH148"/>
  <c r="BG148"/>
  <c r="BF148"/>
  <c r="T148"/>
  <c r="R148"/>
  <c r="P148"/>
  <c r="BI146"/>
  <c r="BH146"/>
  <c r="BG146"/>
  <c r="BF146"/>
  <c r="T146"/>
  <c r="R146"/>
  <c r="P146"/>
  <c r="BI139"/>
  <c r="BH139"/>
  <c r="BG139"/>
  <c r="BF139"/>
  <c r="T139"/>
  <c r="R139"/>
  <c r="P139"/>
  <c r="BI137"/>
  <c r="BH137"/>
  <c r="BG137"/>
  <c r="BF137"/>
  <c r="T137"/>
  <c r="R137"/>
  <c r="P137"/>
  <c r="BI131"/>
  <c r="BH131"/>
  <c r="BG131"/>
  <c r="BF131"/>
  <c r="T131"/>
  <c r="R131"/>
  <c r="P131"/>
  <c r="BI129"/>
  <c r="BH129"/>
  <c r="BG129"/>
  <c r="BF129"/>
  <c r="T129"/>
  <c r="R129"/>
  <c r="P129"/>
  <c r="BI126"/>
  <c r="BH126"/>
  <c r="BG126"/>
  <c r="BF126"/>
  <c r="T126"/>
  <c r="R126"/>
  <c r="P126"/>
  <c r="BI105"/>
  <c r="BH105"/>
  <c r="BG105"/>
  <c r="BF105"/>
  <c r="T105"/>
  <c r="R105"/>
  <c r="P105"/>
  <c r="BI93"/>
  <c r="BH93"/>
  <c r="BG93"/>
  <c r="BF93"/>
  <c r="T93"/>
  <c r="R93"/>
  <c r="P93"/>
  <c r="J86"/>
  <c r="F86"/>
  <c r="F84"/>
  <c r="E82"/>
  <c r="J54"/>
  <c r="F54"/>
  <c r="F52"/>
  <c r="E50"/>
  <c r="J24"/>
  <c r="E24"/>
  <c r="J87"/>
  <c r="J23"/>
  <c r="J18"/>
  <c r="E18"/>
  <c r="F55"/>
  <c r="J17"/>
  <c r="J12"/>
  <c r="J84"/>
  <c r="E7"/>
  <c r="E80"/>
  <c i="1" r="L50"/>
  <c r="AM50"/>
  <c r="AM49"/>
  <c r="L49"/>
  <c r="AM47"/>
  <c r="L47"/>
  <c r="L45"/>
  <c r="L44"/>
  <c i="7" r="J91"/>
  <c i="6" r="BK98"/>
  <c r="J92"/>
  <c r="BK86"/>
  <c i="3" r="J275"/>
  <c r="J252"/>
  <c r="BK234"/>
  <c r="BK203"/>
  <c r="BK169"/>
  <c r="J134"/>
  <c r="J121"/>
  <c r="BK95"/>
  <c i="2" r="J454"/>
  <c r="J448"/>
  <c r="J420"/>
  <c r="BK363"/>
  <c r="J325"/>
  <c r="BK251"/>
  <c r="J207"/>
  <c r="BK182"/>
  <c r="BK172"/>
  <c r="BK148"/>
  <c r="BK129"/>
  <c i="7" r="BK85"/>
  <c i="6" r="J98"/>
  <c r="BK90"/>
  <c i="3" r="J289"/>
  <c r="J258"/>
  <c r="BK231"/>
  <c r="J198"/>
  <c r="J166"/>
  <c r="J129"/>
  <c r="J117"/>
  <c r="J105"/>
  <c i="2" r="BK460"/>
  <c r="BK456"/>
  <c r="BK448"/>
  <c r="BK423"/>
  <c r="BK404"/>
  <c r="J396"/>
  <c r="J352"/>
  <c r="BK337"/>
  <c r="J279"/>
  <c r="BK262"/>
  <c r="J238"/>
  <c r="BK185"/>
  <c r="J148"/>
  <c i="4" r="J86"/>
  <c i="3" r="BK252"/>
  <c r="J240"/>
  <c r="J225"/>
  <c r="BK216"/>
  <c r="BK198"/>
  <c r="J148"/>
  <c r="J109"/>
  <c r="J98"/>
  <c i="2" r="BK446"/>
  <c r="BK431"/>
  <c r="BK420"/>
  <c r="J414"/>
  <c r="J407"/>
  <c r="BK396"/>
  <c r="J380"/>
  <c r="J337"/>
  <c r="BK309"/>
  <c r="BK293"/>
  <c r="BK279"/>
  <c r="BK253"/>
  <c r="J242"/>
  <c r="BK207"/>
  <c r="J172"/>
  <c r="BK126"/>
  <c i="1" r="AS54"/>
  <c i="3" r="J243"/>
  <c r="BK219"/>
  <c r="BK211"/>
  <c r="BK176"/>
  <c r="J139"/>
  <c r="BK117"/>
  <c r="BK98"/>
  <c r="BK85"/>
  <c i="2" r="BK414"/>
  <c r="BK392"/>
  <c r="BK368"/>
  <c r="BK333"/>
  <c r="BK317"/>
  <c r="J298"/>
  <c r="J262"/>
  <c r="J253"/>
  <c r="J230"/>
  <c r="BK137"/>
  <c r="J126"/>
  <c i="5" r="J34"/>
  <c i="1" r="AW58"/>
  <c i="4" r="F37"/>
  <c i="1" r="BD57"/>
  <c i="5" r="F35"/>
  <c i="1" r="BB58"/>
  <c i="7" r="J88"/>
  <c i="6" r="J100"/>
  <c r="J90"/>
  <c i="5" r="J86"/>
  <c i="3" r="J262"/>
  <c r="J246"/>
  <c r="J231"/>
  <c r="J194"/>
  <c r="BK166"/>
  <c r="BK145"/>
  <c r="BK113"/>
  <c r="J90"/>
  <c i="2" r="BK451"/>
  <c r="BK428"/>
  <c r="BK417"/>
  <c r="BK352"/>
  <c r="J273"/>
  <c r="BK224"/>
  <c r="J177"/>
  <c r="BK163"/>
  <c r="BK139"/>
  <c i="7" r="BK88"/>
  <c i="6" r="BK100"/>
  <c r="BK92"/>
  <c i="5" r="BK86"/>
  <c i="3" r="J266"/>
  <c r="BK237"/>
  <c r="BK225"/>
  <c r="J169"/>
  <c r="J145"/>
  <c r="J125"/>
  <c r="BK109"/>
  <c r="J88"/>
  <c i="2" r="J456"/>
  <c r="BK434"/>
  <c r="J410"/>
  <c r="BK401"/>
  <c r="J363"/>
  <c r="BK341"/>
  <c r="J293"/>
  <c r="J267"/>
  <c r="BK242"/>
  <c r="BK227"/>
  <c r="J221"/>
  <c r="J139"/>
  <c i="3" r="BK278"/>
  <c r="J249"/>
  <c r="J234"/>
  <c r="J222"/>
  <c r="J203"/>
  <c r="J172"/>
  <c r="J101"/>
  <c r="BK92"/>
  <c i="2" r="BK437"/>
  <c r="J423"/>
  <c r="BK412"/>
  <c r="J392"/>
  <c r="BK358"/>
  <c r="J333"/>
  <c r="J303"/>
  <c r="BK288"/>
  <c r="BK267"/>
  <c r="J251"/>
  <c r="J227"/>
  <c r="J203"/>
  <c r="J131"/>
  <c r="J93"/>
  <c i="3" r="BK292"/>
  <c r="BK289"/>
  <c r="J278"/>
  <c r="J269"/>
  <c r="BK240"/>
  <c r="J216"/>
  <c r="BK194"/>
  <c r="BK152"/>
  <c r="BK134"/>
  <c r="J95"/>
  <c i="2" r="J451"/>
  <c r="J412"/>
  <c r="BK380"/>
  <c r="J335"/>
  <c r="BK325"/>
  <c r="J309"/>
  <c r="J288"/>
  <c r="BK260"/>
  <c r="J233"/>
  <c r="BK177"/>
  <c r="BK146"/>
  <c r="J129"/>
  <c r="BK93"/>
  <c i="5" r="F37"/>
  <c i="1" r="BD58"/>
  <c i="4" r="J34"/>
  <c i="1" r="AW57"/>
  <c i="7" r="J85"/>
  <c i="6" r="J103"/>
  <c r="BK95"/>
  <c i="3" r="J281"/>
  <c r="BK266"/>
  <c r="BK249"/>
  <c r="J237"/>
  <c r="BK213"/>
  <c r="J190"/>
  <c r="J152"/>
  <c r="BK125"/>
  <c r="BK101"/>
  <c r="BK88"/>
  <c i="2" r="J446"/>
  <c r="J401"/>
  <c r="BK335"/>
  <c r="J317"/>
  <c r="BK230"/>
  <c r="BK203"/>
  <c r="BK174"/>
  <c r="J146"/>
  <c i="7" r="BK91"/>
  <c i="6" r="BK103"/>
  <c r="J95"/>
  <c r="J86"/>
  <c i="3" r="BK269"/>
  <c r="BK246"/>
  <c r="J228"/>
  <c r="BK172"/>
  <c r="BK148"/>
  <c r="BK142"/>
  <c r="BK121"/>
  <c r="J113"/>
  <c r="J85"/>
  <c i="2" r="J460"/>
  <c r="BK454"/>
  <c r="J431"/>
  <c r="BK407"/>
  <c r="J368"/>
  <c r="J358"/>
  <c r="BK347"/>
  <c r="BK314"/>
  <c r="BK273"/>
  <c r="J247"/>
  <c r="BK233"/>
  <c r="J224"/>
  <c r="J174"/>
  <c r="J137"/>
  <c i="3" r="BK262"/>
  <c r="BK243"/>
  <c r="BK228"/>
  <c r="J219"/>
  <c r="J211"/>
  <c r="J176"/>
  <c r="BK139"/>
  <c r="BK90"/>
  <c i="2" r="J434"/>
  <c r="J428"/>
  <c r="J417"/>
  <c r="BK410"/>
  <c r="J404"/>
  <c r="BK386"/>
  <c r="J341"/>
  <c r="BK329"/>
  <c r="BK298"/>
  <c r="BK285"/>
  <c r="J260"/>
  <c r="BK247"/>
  <c r="BK221"/>
  <c r="J182"/>
  <c r="BK105"/>
  <c i="4" r="BK86"/>
  <c i="3" r="J292"/>
  <c r="BK281"/>
  <c r="BK275"/>
  <c r="BK258"/>
  <c r="BK222"/>
  <c r="J213"/>
  <c r="BK190"/>
  <c r="J142"/>
  <c r="BK129"/>
  <c r="BK105"/>
  <c r="J92"/>
  <c i="2" r="J437"/>
  <c r="J386"/>
  <c r="J347"/>
  <c r="J329"/>
  <c r="J314"/>
  <c r="BK303"/>
  <c r="J285"/>
  <c r="BK238"/>
  <c r="J185"/>
  <c r="J163"/>
  <c r="BK131"/>
  <c r="J105"/>
  <c i="4" r="F35"/>
  <c i="1" r="BB57"/>
  <c i="5" r="F36"/>
  <c i="1" r="BC58"/>
  <c i="4" r="F36"/>
  <c i="1" r="BC57"/>
  <c i="2" l="1" r="R92"/>
  <c r="P220"/>
  <c r="BK237"/>
  <c r="J237"/>
  <c r="J63"/>
  <c r="BK272"/>
  <c r="J272"/>
  <c r="J64"/>
  <c r="BK328"/>
  <c r="J328"/>
  <c r="J65"/>
  <c r="BK346"/>
  <c r="BK345"/>
  <c r="J345"/>
  <c r="J66"/>
  <c r="BK430"/>
  <c r="J430"/>
  <c r="J68"/>
  <c r="BK445"/>
  <c r="J445"/>
  <c r="J69"/>
  <c i="3" r="P84"/>
  <c r="P83"/>
  <c r="P82"/>
  <c i="1" r="AU56"/>
  <c i="2" r="P92"/>
  <c r="T220"/>
  <c r="R237"/>
  <c r="P272"/>
  <c r="R328"/>
  <c r="R346"/>
  <c r="P430"/>
  <c r="P445"/>
  <c i="3" r="BK84"/>
  <c r="J84"/>
  <c r="J61"/>
  <c i="2" r="BK92"/>
  <c r="BK220"/>
  <c r="J220"/>
  <c r="J62"/>
  <c r="P237"/>
  <c r="R272"/>
  <c r="P328"/>
  <c r="P346"/>
  <c r="P345"/>
  <c r="R430"/>
  <c r="R445"/>
  <c i="3" r="R84"/>
  <c r="R83"/>
  <c r="R82"/>
  <c i="6" r="P89"/>
  <c r="T89"/>
  <c r="P97"/>
  <c r="T97"/>
  <c i="7" r="P84"/>
  <c r="P83"/>
  <c r="P82"/>
  <c i="1" r="AU60"/>
  <c i="2" r="T92"/>
  <c r="R220"/>
  <c r="T237"/>
  <c r="T272"/>
  <c r="T328"/>
  <c r="T346"/>
  <c r="T345"/>
  <c r="T430"/>
  <c r="T445"/>
  <c i="3" r="T84"/>
  <c r="T83"/>
  <c r="T82"/>
  <c i="6" r="BK89"/>
  <c r="J89"/>
  <c r="J62"/>
  <c r="R89"/>
  <c r="BK97"/>
  <c r="J97"/>
  <c r="J63"/>
  <c r="R97"/>
  <c i="7" r="BK84"/>
  <c r="J84"/>
  <c r="J61"/>
  <c r="R84"/>
  <c r="R83"/>
  <c r="R82"/>
  <c r="T84"/>
  <c r="T83"/>
  <c r="T82"/>
  <c i="2" r="F87"/>
  <c r="BE139"/>
  <c r="BE146"/>
  <c r="BE172"/>
  <c r="BE182"/>
  <c r="BE203"/>
  <c r="BE221"/>
  <c r="BE224"/>
  <c r="BE242"/>
  <c r="BE262"/>
  <c r="BE267"/>
  <c r="BE273"/>
  <c r="BE285"/>
  <c r="BE335"/>
  <c r="BE341"/>
  <c r="BE358"/>
  <c r="BE404"/>
  <c r="BE407"/>
  <c r="BE420"/>
  <c r="BE423"/>
  <c r="BE428"/>
  <c r="BE431"/>
  <c r="BE446"/>
  <c r="BK459"/>
  <c r="J459"/>
  <c r="J70"/>
  <c i="3" r="E48"/>
  <c r="J76"/>
  <c r="J79"/>
  <c r="BE88"/>
  <c r="BE105"/>
  <c r="BE121"/>
  <c r="BE145"/>
  <c r="BE169"/>
  <c r="BE172"/>
  <c r="BE198"/>
  <c r="BE225"/>
  <c r="BE231"/>
  <c r="BE246"/>
  <c r="BE289"/>
  <c r="BE292"/>
  <c i="4" r="J52"/>
  <c r="F55"/>
  <c i="6" r="BE92"/>
  <c i="2" r="E48"/>
  <c r="J55"/>
  <c r="BE129"/>
  <c r="BE137"/>
  <c r="BE148"/>
  <c r="BE163"/>
  <c r="BE174"/>
  <c r="BE230"/>
  <c r="BE233"/>
  <c r="BE279"/>
  <c r="BE314"/>
  <c r="BE363"/>
  <c r="BE451"/>
  <c i="3" r="BE85"/>
  <c r="BE125"/>
  <c r="BE142"/>
  <c r="BE166"/>
  <c r="BE194"/>
  <c r="BE237"/>
  <c r="BE275"/>
  <c r="BE281"/>
  <c r="BK291"/>
  <c r="J291"/>
  <c r="J62"/>
  <c i="4" r="J55"/>
  <c i="2" r="J52"/>
  <c r="BE105"/>
  <c r="BE126"/>
  <c r="BE131"/>
  <c r="BE177"/>
  <c r="BE185"/>
  <c r="BE227"/>
  <c r="BE247"/>
  <c r="BE251"/>
  <c r="BE253"/>
  <c r="BE303"/>
  <c r="BE317"/>
  <c r="BE325"/>
  <c r="BE329"/>
  <c r="BE347"/>
  <c r="BE380"/>
  <c r="BE410"/>
  <c r="BE414"/>
  <c r="BE417"/>
  <c r="BE434"/>
  <c r="BE437"/>
  <c r="BE454"/>
  <c r="BE456"/>
  <c r="BE460"/>
  <c i="3" r="BE90"/>
  <c r="BE92"/>
  <c r="BE95"/>
  <c r="BE98"/>
  <c r="BE117"/>
  <c r="BE129"/>
  <c r="BE134"/>
  <c r="BE152"/>
  <c r="BE176"/>
  <c r="BE190"/>
  <c r="BE203"/>
  <c r="BE211"/>
  <c r="BE213"/>
  <c r="BE216"/>
  <c r="BE219"/>
  <c r="BE249"/>
  <c r="BE258"/>
  <c r="BE262"/>
  <c r="BE269"/>
  <c r="BE278"/>
  <c i="4" r="BK85"/>
  <c r="J85"/>
  <c r="J62"/>
  <c i="5" r="E48"/>
  <c r="J52"/>
  <c r="F55"/>
  <c r="BK85"/>
  <c r="J85"/>
  <c r="J62"/>
  <c i="6" r="E48"/>
  <c r="J52"/>
  <c r="J55"/>
  <c r="BE90"/>
  <c r="BE95"/>
  <c r="BE98"/>
  <c r="BE100"/>
  <c r="BE103"/>
  <c r="BK85"/>
  <c r="J85"/>
  <c r="J61"/>
  <c i="7" r="E48"/>
  <c r="J52"/>
  <c r="J55"/>
  <c r="F79"/>
  <c r="BE91"/>
  <c i="2" r="BE93"/>
  <c r="BE207"/>
  <c r="BE238"/>
  <c r="BE260"/>
  <c r="BE288"/>
  <c r="BE293"/>
  <c r="BE298"/>
  <c r="BE309"/>
  <c r="BE333"/>
  <c r="BE337"/>
  <c r="BE352"/>
  <c r="BE368"/>
  <c r="BE386"/>
  <c r="BE392"/>
  <c r="BE396"/>
  <c r="BE401"/>
  <c r="BE412"/>
  <c r="BE448"/>
  <c i="3" r="F55"/>
  <c r="BE101"/>
  <c r="BE109"/>
  <c r="BE113"/>
  <c r="BE139"/>
  <c r="BE148"/>
  <c r="BE222"/>
  <c r="BE228"/>
  <c r="BE234"/>
  <c r="BE240"/>
  <c r="BE243"/>
  <c r="BE252"/>
  <c r="BE266"/>
  <c i="4" r="E48"/>
  <c r="BE86"/>
  <c i="5" r="J55"/>
  <c r="BE86"/>
  <c i="6" r="F55"/>
  <c r="BE86"/>
  <c i="7" r="BE85"/>
  <c r="BE88"/>
  <c r="BK90"/>
  <c r="J90"/>
  <c r="J62"/>
  <c i="3" r="F35"/>
  <c i="1" r="BB56"/>
  <c i="2" r="F36"/>
  <c i="1" r="BC55"/>
  <c i="2" r="F34"/>
  <c i="1" r="BA55"/>
  <c i="6" r="F35"/>
  <c i="1" r="BB59"/>
  <c i="3" r="F34"/>
  <c i="1" r="BA56"/>
  <c i="6" r="F36"/>
  <c i="1" r="BC59"/>
  <c i="7" r="F34"/>
  <c i="1" r="BA60"/>
  <c i="2" r="F37"/>
  <c i="1" r="BD55"/>
  <c i="7" r="J34"/>
  <c i="1" r="AW60"/>
  <c i="4" r="F34"/>
  <c i="1" r="BA57"/>
  <c i="2" r="F35"/>
  <c i="1" r="BB55"/>
  <c i="3" r="F36"/>
  <c i="1" r="BC56"/>
  <c i="3" r="J34"/>
  <c i="1" r="AW56"/>
  <c i="6" r="F34"/>
  <c i="1" r="BA59"/>
  <c i="7" r="F35"/>
  <c i="1" r="BB60"/>
  <c i="7" r="F36"/>
  <c i="1" r="BC60"/>
  <c i="5" r="F34"/>
  <c i="1" r="BA58"/>
  <c i="3" r="F37"/>
  <c i="1" r="BD56"/>
  <c i="7" r="F37"/>
  <c i="1" r="BD60"/>
  <c i="6" r="J34"/>
  <c i="1" r="AW59"/>
  <c i="6" r="F37"/>
  <c i="1" r="BD59"/>
  <c i="4" r="J33"/>
  <c i="1" r="AV57"/>
  <c r="AT57"/>
  <c i="2" r="J34"/>
  <c i="1" r="AW55"/>
  <c i="5" r="J33"/>
  <c i="1" r="AV58"/>
  <c r="AT58"/>
  <c i="6" l="1" r="R84"/>
  <c r="R83"/>
  <c r="T84"/>
  <c r="T83"/>
  <c r="P84"/>
  <c r="P83"/>
  <c i="1" r="AU59"/>
  <c i="2" r="BK91"/>
  <c r="J91"/>
  <c r="J60"/>
  <c r="R345"/>
  <c r="T91"/>
  <c r="T90"/>
  <c r="R91"/>
  <c r="R90"/>
  <c r="P91"/>
  <c r="P90"/>
  <c i="1" r="AU55"/>
  <c i="2" r="J346"/>
  <c r="J67"/>
  <c i="3" r="BK83"/>
  <c r="J83"/>
  <c r="J60"/>
  <c i="2" r="J92"/>
  <c r="J61"/>
  <c i="4" r="BK84"/>
  <c r="J84"/>
  <c r="J61"/>
  <c i="5" r="BK84"/>
  <c r="J84"/>
  <c r="J61"/>
  <c i="6" r="BK84"/>
  <c r="J84"/>
  <c r="J60"/>
  <c i="7" r="BK83"/>
  <c r="J83"/>
  <c r="J60"/>
  <c i="5" r="F33"/>
  <c i="1" r="AZ58"/>
  <c r="BD54"/>
  <c r="W33"/>
  <c r="BB54"/>
  <c r="AX54"/>
  <c i="3" r="F33"/>
  <c i="1" r="AZ56"/>
  <c r="BA54"/>
  <c r="W30"/>
  <c i="2" r="J33"/>
  <c i="1" r="AV55"/>
  <c r="AT55"/>
  <c i="2" r="F33"/>
  <c i="1" r="AZ55"/>
  <c r="AU54"/>
  <c i="4" r="F33"/>
  <c i="1" r="AZ57"/>
  <c i="6" r="F33"/>
  <c i="1" r="AZ59"/>
  <c i="7" r="F33"/>
  <c i="1" r="AZ60"/>
  <c i="6" r="J33"/>
  <c i="1" r="AV59"/>
  <c r="AT59"/>
  <c r="BC54"/>
  <c r="W32"/>
  <c i="3" r="J33"/>
  <c i="1" r="AV56"/>
  <c r="AT56"/>
  <c i="7" r="J33"/>
  <c i="1" r="AV60"/>
  <c r="AT60"/>
  <c i="2" l="1" r="BK90"/>
  <c r="J90"/>
  <c r="J59"/>
  <c i="3" r="BK82"/>
  <c r="J82"/>
  <c i="4" r="BK83"/>
  <c r="J83"/>
  <c r="J60"/>
  <c i="6" r="BK83"/>
  <c r="J83"/>
  <c r="J59"/>
  <c i="7" r="BK82"/>
  <c r="J82"/>
  <c r="J59"/>
  <c i="5" r="BK83"/>
  <c r="J83"/>
  <c r="J60"/>
  <c i="1" r="AZ54"/>
  <c r="AV54"/>
  <c r="AK29"/>
  <c r="AW54"/>
  <c r="AK30"/>
  <c r="W31"/>
  <c r="AY54"/>
  <c i="3" r="J30"/>
  <c i="1" r="AG56"/>
  <c r="AN56"/>
  <c i="3" l="1" r="J39"/>
  <c r="J59"/>
  <c i="5" r="BK82"/>
  <c r="J82"/>
  <c r="J59"/>
  <c i="4" r="BK82"/>
  <c r="J82"/>
  <c r="J59"/>
  <c i="2" r="J30"/>
  <c i="1" r="AG55"/>
  <c r="AN55"/>
  <c r="AT54"/>
  <c r="W29"/>
  <c i="7" r="J30"/>
  <c i="1" r="AG60"/>
  <c r="AN60"/>
  <c i="6" r="J30"/>
  <c i="1" r="AG59"/>
  <c r="AN59"/>
  <c i="2" l="1" r="J39"/>
  <c i="6" r="J39"/>
  <c i="7" r="J39"/>
  <c i="4" r="J30"/>
  <c i="1" r="AG57"/>
  <c r="AN57"/>
  <c i="5" r="J30"/>
  <c i="1" r="AG58"/>
  <c r="AN58"/>
  <c i="4" l="1" r="J39"/>
  <c i="5" r="J39"/>
  <c i="1" r="AG54"/>
  <c r="AK26"/>
  <c r="AK35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<sst xmlns="http://schemas.openxmlformats.org/spreadsheetml/2006/main">
  <si>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</si>
  <si>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</si>
  <si>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</si>
  <si>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</si>
  <si>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</si>
  <si>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{33989cd5-1e34-45c4-877d-25a6573ce697}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</si>
  <si>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</si>
  <si>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</si>
  <si>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</si>
  <si>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</si>
  <si>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</si>
  <si>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</si>
  <si>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</si>
  <si>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</si>
  <si>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2019J-113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</si>
  <si>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</si>
  <si>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</si>
  <si>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Napojení páteřní cyklostezky na Slavkovský Les v Březové - část Tisová</t>
  </si>
  <si>
    <t>KSO:</t>
  </si>
  <si>
    <t/>
  </si>
  <si>
    <t>CC-CZ:</t>
  </si>
  <si>
    <t>Místo:</t>
  </si>
  <si>
    <t xml:space="preserve">Šabina, Hlavno </t>
  </si>
  <si>
    <t>Datum:</t>
  </si>
  <si>
    <t>16. 10. 2019</t>
  </si>
  <si>
    <t>Zadavatel:</t>
  </si>
  <si>
    <t>IČ:</t>
  </si>
  <si>
    <t xml:space="preserve">Mikroregion Sokolov - východ </t>
  </si>
  <si>
    <t>DIČ:</t>
  </si>
  <si>
    <t>Uchazeč:</t>
  </si>
  <si>
    <t>Vyplň údaj</t>
  </si>
  <si>
    <t>Projektant:</t>
  </si>
  <si>
    <t>IČ26342669</t>
  </si>
  <si>
    <t>Pontika s.r.o.</t>
  </si>
  <si>
    <t>True</t>
  </si>
  <si>
    <t>Zpracovatel:</t>
  </si>
  <si>
    <t xml:space="preserve"> </t>
  </si>
  <si>
    <t>Poznámka:</t>
  </si>
  <si>
    <t>Soupis prací je sestaven za využití položek Cenové soustavy ÚRS. Cenové a technické podmínky položek Cenové soustavy ÚRS, které nejsou uvedeny v soupisu prací (tzv. úvodní části katalogů) jsou neomezeně dálkově k dispozici na www.cs-urs.cz . Položky soupisu prací, které nemají ve sloupci "Cenová soustava" uveden žádný údaj (nebo R-položka), nepocházá z Cenové soustavy ÚRS._x000d_
Nedílnou součástí Rozpočtu a Výkazu výměr je projektová dokumentace. Nabídkové ceny mohou být vytvářeny dle Výkazu výměr pouze s projektem a jeho Výkazem výměr.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</si>
  <si>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</si>
  <si>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</si>
  <si>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</si>
  <si>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</si>
  <si>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</si>
  <si>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</si>
  <si>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</si>
  <si>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</si>
  <si>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</si>
  <si>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</si>
  <si>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</si>
  <si>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</si>
  <si>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</si>
  <si>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</si>
  <si>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</si>
  <si>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</si>
  <si>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</si>
  <si>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</si>
  <si>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</si>
  <si>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</si>
  <si>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</si>
  <si>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</si>
  <si>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</si>
  <si>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</si>
  <si>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</si>
  <si>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</si>
  <si>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</si>
  <si>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</si>
  <si>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</si>
  <si>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</si>
  <si>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</si>
  <si>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</si>
  <si>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</si>
  <si>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</si>
  <si>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</si>
  <si>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</si>
  <si>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</si>
  <si>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</si>
  <si>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</si>
  <si>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101</t>
  </si>
  <si>
    <t xml:space="preserve">Cyklostezka </t>
  </si>
  <si>
    <t>STA</t>
  </si>
  <si>
    <t>1</t>
  </si>
  <si>
    <t>{86b24a21-6aee-45bd-a11f-068406daf154}</t>
  </si>
  <si>
    <t>2</t>
  </si>
  <si>
    <t>SO 101.1</t>
  </si>
  <si>
    <t>Cyklostezka - neuznatelné náklady</t>
  </si>
  <si>
    <t>{4a337f82-70e0-4b85-82a1-78ab7e13e583}</t>
  </si>
  <si>
    <t>SO 201</t>
  </si>
  <si>
    <t>Most přes Arnoltovský potok</t>
  </si>
  <si>
    <t>{83df86cd-cfe3-4281-babf-ebe9f66512a3}</t>
  </si>
  <si>
    <t>SO 202</t>
  </si>
  <si>
    <t>Lávka přes Ohři</t>
  </si>
  <si>
    <t>{3e75686b-9659-4ce2-9f15-0787e13fa9ed}</t>
  </si>
  <si>
    <t>VON.1</t>
  </si>
  <si>
    <t>Vedlejší a ostatní náklady</t>
  </si>
  <si>
    <t>{c0d1b33a-cfa5-4214-9caf-6d1009c2afa1}</t>
  </si>
  <si>
    <t>VON.2</t>
  </si>
  <si>
    <t xml:space="preserve">Vedlejší a ostatní náklady - neuznatelné náklady </t>
  </si>
  <si>
    <t>{1ee07b36-39b0-465c-b359-c8e253270f26}</t>
  </si>
  <si>
    <t>KRYCÍ LIST SOUPISU PRACÍ</t>
  </si>
  <si>
    <t>Objekt:</t>
  </si>
  <si>
    <t xml:space="preserve">SO 101 - Cyklostezka 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</si>
  <si>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</si>
  <si>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</si>
  <si>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</si>
  <si>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</si>
  <si>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</si>
  <si>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</si>
  <si>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</si>
  <si>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</si>
  <si>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</si>
  <si>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</si>
  <si>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</si>
  <si>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  91 - Doplňující konstrukce a práce pozemních komunikací, letišť a ploch</t>
  </si>
  <si>
    <t xml:space="preserve">      96 - Bourání konstrukcí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</si>
  <si>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</si>
  <si>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</si>
  <si>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</si>
  <si>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</si>
  <si>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</si>
  <si>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</si>
  <si>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</si>
  <si>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</si>
  <si>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</si>
  <si>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</si>
  <si>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</si>
  <si>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</si>
  <si>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</si>
  <si>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</si>
  <si>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</si>
  <si>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</si>
  <si>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</si>
  <si>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</si>
  <si>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</si>
  <si>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</si>
  <si>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121101102</t>
  </si>
  <si>
    <t>Sejmutí ornice s přemístěním na vzdálenost do 100 m</t>
  </si>
  <si>
    <t>m3</t>
  </si>
  <si>
    <t>CS ÚRS 2019 02</t>
  </si>
  <si>
    <t>4</t>
  </si>
  <si>
    <t>714837772</t>
  </si>
  <si>
    <t>PP</t>
  </si>
  <si>
    <t>Sejmutí ornice nebo lesní půdy s vodorovným přemístěním na hromady v místě upotřebení nebo na dočasné či trvalé skládky se složením, na vzdálenost přes 50 do 100 m</t>
  </si>
  <si>
    <t>VV</t>
  </si>
  <si>
    <t>"km 0,228 - 0,265"</t>
  </si>
  <si>
    <t>(265-228)*0,1*(2,5-0,8)</t>
  </si>
  <si>
    <t>"km 0,265 - 0,310"</t>
  </si>
  <si>
    <t>(310-265)*0,1*4,0</t>
  </si>
  <si>
    <t>"km 0,310 - 0,350"</t>
  </si>
  <si>
    <t>(350-310)*0,1*4,0</t>
  </si>
  <si>
    <t>"km 0,350 - 0,421"</t>
  </si>
  <si>
    <t>(421-350)*0,1*2,5</t>
  </si>
  <si>
    <t>"km 1,590 - 1,730"</t>
  </si>
  <si>
    <t>(1730-1590)*0,1*4,0</t>
  </si>
  <si>
    <t>122202201</t>
  </si>
  <si>
    <t>Odkopávky a prokopávky nezapažené pro silnice objemu do 100 m3 v hornině tř. 3</t>
  </si>
  <si>
    <t>-616632943</t>
  </si>
  <si>
    <t>Odkopávky a prokopávky nezapažené pro silnice s přemístěním výkopku v příčných profilech na vzdálenost do 15 m nebo s naložením na dopravní prostředek v hornině tř. 3 do 100 m3</t>
  </si>
  <si>
    <t>"km 0,205 - 0,228"</t>
  </si>
  <si>
    <t>(228-205)*0,37*4,0</t>
  </si>
  <si>
    <t>(265-228)*0,32*2,5</t>
  </si>
  <si>
    <t>"km 0,228-0,265 - odečet dlažby"</t>
  </si>
  <si>
    <t>-(265,0-228,0)*0,1*0,8</t>
  </si>
  <si>
    <t>(310-265)*0,32*6,5</t>
  </si>
  <si>
    <t>(350-310)*0,075*7,0</t>
  </si>
  <si>
    <t>(421-350)*0,275*2,5</t>
  </si>
  <si>
    <t>(1730-1590)*0,4*4,0+1,0*0,23*4,5</t>
  </si>
  <si>
    <t>"sanace podloží tl. 250 mm"</t>
  </si>
  <si>
    <t>"km 1,575-1,761"</t>
  </si>
  <si>
    <t>(1761-1575)*0,25*6,5</t>
  </si>
  <si>
    <t>"km 1,806-1,840"</t>
  </si>
  <si>
    <t>(1840-1806)*0,25*6,5</t>
  </si>
  <si>
    <t>3</t>
  </si>
  <si>
    <t>131201201</t>
  </si>
  <si>
    <t>Hloubení jam zapažených v hornině tř. 3 objemu do 100 m3</t>
  </si>
  <si>
    <t>-641901608</t>
  </si>
  <si>
    <t>Hloubení zapažených jam a zářezů s urovnáním dna do předepsaného profilu a spádu v hornině tř. 3 do 100 m3</t>
  </si>
  <si>
    <t>" vsakovacích jam " 2,0*2,0*1,7*2</t>
  </si>
  <si>
    <t>131201209</t>
  </si>
  <si>
    <t>Příplatek za lepivost u hloubení jam zapažených v hornině tř. 3</t>
  </si>
  <si>
    <t>539759363</t>
  </si>
  <si>
    <t>Hloubení zapažených jam a zářezů s urovnáním dna do předepsaného profilu a spádu Příplatek k cenám za lepivost horniny tř. 3</t>
  </si>
  <si>
    <t>5</t>
  </si>
  <si>
    <t>132201101</t>
  </si>
  <si>
    <t>Hloubení rýh š do 600 mm v hornině tř. 3 objemu do 100 m3</t>
  </si>
  <si>
    <t>8106598</t>
  </si>
  <si>
    <t>Hloubení zapažených i nezapažených rýh šířky do 600 mm s urovnáním dna do předepsaného profilu a spádu v hornině tř. 3 do 100 m3</t>
  </si>
  <si>
    <t>" prohloubení odkopávky pro drenážní potrubí " (98,0+38,0)*(0,2+0,6)/2*0,5</t>
  </si>
  <si>
    <t>" prohloubení odkopávky pro příkop " (90,0+82,0)*(0,2+1,2)/2*0,5</t>
  </si>
  <si>
    <t xml:space="preserve">" pro kamennou patku záhozu "(28,0+90,0)*0,5*0,5 </t>
  </si>
  <si>
    <t>6</t>
  </si>
  <si>
    <t>132201109</t>
  </si>
  <si>
    <t>Příplatek za lepivost k hloubení rýh š do 600 mm v hornině tř. 3</t>
  </si>
  <si>
    <t>-1758380311</t>
  </si>
  <si>
    <t>Hloubení zapažených i nezapažených rýh šířky do 600 mm s urovnáním dna do předepsaného profilu a spádu v hornině tř. 3 Příplatek k cenám za lepivost horniny tř. 3</t>
  </si>
  <si>
    <t>7</t>
  </si>
  <si>
    <t>132301201</t>
  </si>
  <si>
    <t>Hloubení rýh š do 2000 mm v hornině tř. 4 objemu do 100 m3</t>
  </si>
  <si>
    <t>847608876</t>
  </si>
  <si>
    <t>Hloubení zapažených i nezapažených rýh šířky přes 600 do 2 000 mm s urovnáním dna do předepsaného profilu a spádu v hornině tř. 4 do 100 m3</t>
  </si>
  <si>
    <t xml:space="preserve">"pro propustky pr.500 mm " </t>
  </si>
  <si>
    <t xml:space="preserve">" ve staničení  1,587 " 7,0*(2,1+1,2)*0,7</t>
  </si>
  <si>
    <t xml:space="preserve">" ve staničení  1,742 " 7,0*(2,1+1,2)*0,7</t>
  </si>
  <si>
    <t xml:space="preserve">"úprava rýhy pro zatrubnění stávajícího výtoku  pr.150 mm " </t>
  </si>
  <si>
    <t xml:space="preserve">" ve staničení  1,629 " 5,0*1,0*1,0</t>
  </si>
  <si>
    <t>8</t>
  </si>
  <si>
    <t>132301209</t>
  </si>
  <si>
    <t>Příplatek za lepivost k hloubení rýh š do 2000 mm v hornině tř. 4</t>
  </si>
  <si>
    <t>2004216887</t>
  </si>
  <si>
    <t>Hloubení zapažených i nezapažených rýh šířky přes 600 do 2 000 mm s urovnáním dna do předepsaného profilu a spádu v hornině tř. 4 Příplatek k cenám za lepivost horniny tř. 4</t>
  </si>
  <si>
    <t>9</t>
  </si>
  <si>
    <t>162601102</t>
  </si>
  <si>
    <t>Vodorovné přemístění do 5000 m výkopku/sypaniny z horniny tř. 1 až 4</t>
  </si>
  <si>
    <t>-2031006370</t>
  </si>
  <si>
    <t>Vodorovné přemístění výkopku nebo sypaniny po suchu na obvyklém dopravním prostředku, bez naložení výkopku, avšak se složením bez rozhrnutí z horniny tř. 1 až 4 na vzdálenost přes 4 000 do 5 000 m</t>
  </si>
  <si>
    <t xml:space="preserve">" skládka Březová - jenom zemina " </t>
  </si>
  <si>
    <t>" odkopy " 806,628</t>
  </si>
  <si>
    <t>"jámy vsakovacích jam drenáží " 2,0*2,0*1,7*2</t>
  </si>
  <si>
    <t>" odpočet zemin uložených do násypů " -554,035</t>
  </si>
  <si>
    <t>10</t>
  </si>
  <si>
    <t>171101103</t>
  </si>
  <si>
    <t>Uložení sypaniny z hornin soudržných do násypů zhutněných do 100 % PS</t>
  </si>
  <si>
    <t>-466917908</t>
  </si>
  <si>
    <t>Uložení sypaniny do násypů s rozprostřením sypaniny ve vrstvách a s hrubým urovnáním zhutněných s uzavřením povrchu násypu z hornin soudržných s předepsanou mírou zhutnění v procentech výsledků zkoušek Proctor-Standard (dále jen PS) přes 96 do 100 % PS</t>
  </si>
  <si>
    <t>"průměrný průřez odečetn z AutoCadu"</t>
  </si>
  <si>
    <t>"km 0,350-0,421"</t>
  </si>
  <si>
    <t>(421,0-350,0)*0,485</t>
  </si>
  <si>
    <t>"km 1,730 - 1,761"</t>
  </si>
  <si>
    <t>(1761-1730)*7,6</t>
  </si>
  <si>
    <t>"km 1,805-1,845"</t>
  </si>
  <si>
    <t>(1845-1805)*7,1</t>
  </si>
  <si>
    <t>11</t>
  </si>
  <si>
    <t>171201201</t>
  </si>
  <si>
    <t>Uložení sypaniny na skládky</t>
  </si>
  <si>
    <t>98906863</t>
  </si>
  <si>
    <t>12</t>
  </si>
  <si>
    <t>171201211</t>
  </si>
  <si>
    <t>Poplatek za uložení stavebního odpadu - zeminy a kameniva na skládce</t>
  </si>
  <si>
    <t>t</t>
  </si>
  <si>
    <t>306626876</t>
  </si>
  <si>
    <t>Poplatek za uložení stavebního odpadu na skládce (skládkovné) zeminy a kameniva zatříděného do Katalogu odpadů pod kódem 170 504</t>
  </si>
  <si>
    <t>449,933*2 'Přepočtené koeficientem množství</t>
  </si>
  <si>
    <t>13</t>
  </si>
  <si>
    <t>175111101</t>
  </si>
  <si>
    <t>Obsypání potrubí ručně sypaninou bez prohození sítem, uloženou do 3 m</t>
  </si>
  <si>
    <t>-1176595246</t>
  </si>
  <si>
    <t>Obsypání potrubí ručně sypaninou z vhodných hornin tř. 1 až 4 nebo materiálem připraveným podél výkopu ve vzdálenosti do 3 m od jeho kraje, pro jakoukoliv hloubku výkopu a míru zhutnění bez prohození sypaniny sítem</t>
  </si>
  <si>
    <t xml:space="preserve">" ve staničení  1,587 " 7,0*(1,2*0,9-3,14*0,25*0,25) </t>
  </si>
  <si>
    <t xml:space="preserve">" ve staničení  1,742 " 7,0*(1,2*0,9-3,14*0,25*0,25) </t>
  </si>
  <si>
    <t>14</t>
  </si>
  <si>
    <t>M</t>
  </si>
  <si>
    <t>58331345</t>
  </si>
  <si>
    <t>kamenivo těžené drobné frakce 0/4</t>
  </si>
  <si>
    <t>46044716</t>
  </si>
  <si>
    <t>12,372*2 'Přepočtené koeficientem množství</t>
  </si>
  <si>
    <t>181202305</t>
  </si>
  <si>
    <t>Úprava pláně na násypech se zhutněním</t>
  </si>
  <si>
    <t>m2</t>
  </si>
  <si>
    <t>-2059942188</t>
  </si>
  <si>
    <t>Úprava pláně na stavbách dálnic strojně na násypech se zhutněním</t>
  </si>
  <si>
    <t>(228-205)*4,0</t>
  </si>
  <si>
    <t>(265-228)*2,5</t>
  </si>
  <si>
    <t>-(265,0-228,0)*0,8</t>
  </si>
  <si>
    <t>(310-265)*6,5</t>
  </si>
  <si>
    <t>(350-310)*7,0</t>
  </si>
  <si>
    <t>(421-350)*2,5</t>
  </si>
  <si>
    <t>(1730-1590)*4,0</t>
  </si>
  <si>
    <t>(1840-1806)*4,0</t>
  </si>
  <si>
    <t>16</t>
  </si>
  <si>
    <t>162301101</t>
  </si>
  <si>
    <t>Vodorovné přemístění do 500 m výkopku/sypaniny z horniny tř. 1 až 4</t>
  </si>
  <si>
    <t>-2125618847</t>
  </si>
  <si>
    <t>Vodorovné přemístění výkopku nebo sypaniny po suchu na obvyklém dopravním prostředku, bez naložení výkopku, avšak se složením bez rozhrnutí z horniny tř. 1 až 4 na vzdálenost přes 50 do 500 m</t>
  </si>
  <si>
    <t>"přemístění ornice na meziskládku "</t>
  </si>
  <si>
    <t>114,04</t>
  </si>
  <si>
    <t>17</t>
  </si>
  <si>
    <t>182201101</t>
  </si>
  <si>
    <t>Svahování násypů</t>
  </si>
  <si>
    <t>-454667467</t>
  </si>
  <si>
    <t>Svahování trvalých svahů do projektovaných profilů s potřebným přemístěním výkopku při svahování násypů v jakékoliv hornině</t>
  </si>
  <si>
    <t>" příprava svahu pod kamenným záhozem "</t>
  </si>
  <si>
    <t>" ve staničení 0,265-0,293 " 28,0*(0,5+1,3)/2</t>
  </si>
  <si>
    <t>" ve staničení 0,305-0,330" 25,0*(0,5+2,1)/2</t>
  </si>
  <si>
    <t>" ve staničení 0,333-0,358" 25,0*1,3</t>
  </si>
  <si>
    <t>" ve staničení 0,333-0,368 - na druhé straně bez patky " 35,0*1,5</t>
  </si>
  <si>
    <t>" ve staničení 0,358-0,398" 40,0*2,2</t>
  </si>
  <si>
    <t xml:space="preserve">" pod zatravnění k lávce " </t>
  </si>
  <si>
    <t>"km 1,730-1,761"</t>
  </si>
  <si>
    <t>(1761-1730)*(2,5+2,8)</t>
  </si>
  <si>
    <t>(1845-1805)*(2,6+2,7)</t>
  </si>
  <si>
    <t>Zakládání</t>
  </si>
  <si>
    <t>18</t>
  </si>
  <si>
    <t>211521111</t>
  </si>
  <si>
    <t>Výplň odvodňovacích žeber nebo trativodů kamenivem hrubým drceným frakce 63 až 125 mm</t>
  </si>
  <si>
    <t>1088156335</t>
  </si>
  <si>
    <t>Výplň kamenivem do rýh odvodňovacích žeber nebo trativodů bez zhutnění, s úpravou povrchu výplně kamenivem hrubým drceným frakce 63 až 125 mm</t>
  </si>
  <si>
    <t xml:space="preserve">" vsakovacích jam - zásyp štěrkem "  2,0*2,0*1,5*2</t>
  </si>
  <si>
    <t>19</t>
  </si>
  <si>
    <t>211531111</t>
  </si>
  <si>
    <t>Výplň odvodňovacích žeber nebo trativodů kamenivem hrubým drceným frakce 16 až 63 mm</t>
  </si>
  <si>
    <t>-2018294561</t>
  </si>
  <si>
    <t>Výplň kamenivem do rýh odvodňovacích žeber nebo trativodů bez zhutnění, s úpravou povrchu výplně kamenivem hrubým drceným frakce 16 až 63 mm</t>
  </si>
  <si>
    <t>" rýhy drenáží " (98,0+38,0)*(0,2+0,6)/2*0,5</t>
  </si>
  <si>
    <t>20</t>
  </si>
  <si>
    <t>211971121</t>
  </si>
  <si>
    <t>Zřízení opláštění žeber nebo trativodů geotextilií v rýze nebo zářezu sklonu přes 1:2 š do 2,5 m</t>
  </si>
  <si>
    <t>-349610034</t>
  </si>
  <si>
    <t>Zřízení opláštění výplně z geotextilie odvodňovacích žeber nebo trativodů v rýze nebo zářezu se stěnami svislými nebo šikmými o sklonu přes 1:2 při rozvinuté šířce opláštění do 2,5 m</t>
  </si>
  <si>
    <t xml:space="preserve">" vsakovacích jam - zásyp štěrkem "  (2,0*2,0*2+2,0*1,5*4)*2</t>
  </si>
  <si>
    <t>69311068</t>
  </si>
  <si>
    <t>geotextilie netkaná separační, ochranná, filtrační, drenážní PP 300g/m2</t>
  </si>
  <si>
    <t>1127635829</t>
  </si>
  <si>
    <t>40*1,2 'Přepočtené koeficientem množství</t>
  </si>
  <si>
    <t>22</t>
  </si>
  <si>
    <t>212755214</t>
  </si>
  <si>
    <t>Trativody z drenážních trubek plastových flexibilních D 100 mm bez lože</t>
  </si>
  <si>
    <t>m</t>
  </si>
  <si>
    <t>1636811505</t>
  </si>
  <si>
    <t>Trativody bez lože z drenážních trubek plastových flexibilních D 100 mm</t>
  </si>
  <si>
    <t xml:space="preserve">" ve staničení 0,235-0,333 "  98,0</t>
  </si>
  <si>
    <t>" ve staničení 1,710-1,7480 " 38,0</t>
  </si>
  <si>
    <t>Vodorovné konstrukce</t>
  </si>
  <si>
    <t>23</t>
  </si>
  <si>
    <t>451572111</t>
  </si>
  <si>
    <t>Lože pod potrubí otevřený výkop z kameniva drobného těženého</t>
  </si>
  <si>
    <t>-1963618616</t>
  </si>
  <si>
    <t>Lože pod potrubí, stoky a drobné objekty v otevřeném výkopu z kameniva drobného těženého 0 až 4 mm</t>
  </si>
  <si>
    <t xml:space="preserve">" zatrubnění stávajícího výtoku  pr.150 mm " </t>
  </si>
  <si>
    <t xml:space="preserve">" ve staničení  1,629 " 5,0*0,8*0,15</t>
  </si>
  <si>
    <t>24</t>
  </si>
  <si>
    <t>451573111</t>
  </si>
  <si>
    <t>Lože pod potrubí otevřený výkop ze štěrkopísku</t>
  </si>
  <si>
    <t>1717208237</t>
  </si>
  <si>
    <t>Lože pod potrubí, stoky a drobné objekty v otevřeném výkopu z písku a štěrkopísku do 63 mm</t>
  </si>
  <si>
    <t xml:space="preserve">" ve staničení  1,587 " 7,0*1,5*0,15</t>
  </si>
  <si>
    <t xml:space="preserve">" ve staničení  1,742 " 7,0*1,5*0,15</t>
  </si>
  <si>
    <t>25</t>
  </si>
  <si>
    <t>461211721</t>
  </si>
  <si>
    <t>Patka z lomového kamene pro dlažbu na sucho s vyspárováním cementovou maltou</t>
  </si>
  <si>
    <t>-1577749229</t>
  </si>
  <si>
    <t>Patka z lomového kamene lomařsky upraveného pro dlažbu zděná na sucho s vyspárováním cementovou maltou</t>
  </si>
  <si>
    <t>" ve staničení 0,265-0,293 " 28,0*0,5*0,5</t>
  </si>
  <si>
    <t>" ve staničení 0,310-0,400" 90,0*0,5*0,5</t>
  </si>
  <si>
    <t>26</t>
  </si>
  <si>
    <t>462451111</t>
  </si>
  <si>
    <t>Prolití kamenného záhozu maltou MC5</t>
  </si>
  <si>
    <t>-1904427265</t>
  </si>
  <si>
    <t>Prolití konstrukce z kamene kamenného záhozu cementovou maltou MC-5</t>
  </si>
  <si>
    <t>27</t>
  </si>
  <si>
    <t>462512270</t>
  </si>
  <si>
    <t>Zához z lomového kamene s proštěrkováním z terénu hmotnost do 200 kg</t>
  </si>
  <si>
    <t>1320936390</t>
  </si>
  <si>
    <t>Zához z lomového kamene neupraveného záhozového s proštěrkováním z terénu, hmotnosti jednotlivých kamenů do 200 kg</t>
  </si>
  <si>
    <t>" ve staničení 0,265-0,293 " 28,0*(0,5+1,3)/2*0,3</t>
  </si>
  <si>
    <t>" ve staničení 0,305-0,330" 25,0*(0,5+2,1)/2*0,3</t>
  </si>
  <si>
    <t>" ve staničení 0,333-0,358" 25,0*1,3*0,3</t>
  </si>
  <si>
    <t>" ve staničení 0,333-0,368 - na druhé straně bez patky " 35,0*1,5*0,3</t>
  </si>
  <si>
    <t>" ve staničení 0,358-0,398" 40,0*2,2*0,3</t>
  </si>
  <si>
    <t>28</t>
  </si>
  <si>
    <t>462519002</t>
  </si>
  <si>
    <t>Příplatek za urovnání ploch záhozu z lomového kamene hmotnost do 200 kg</t>
  </si>
  <si>
    <t>-1666550835</t>
  </si>
  <si>
    <t>Zához z lomového kamene neupraveného záhozového Příplatek k cenám za urovnání viditelných ploch záhozu z kamene, hmotnosti jednotlivých kamenů do 200 kg</t>
  </si>
  <si>
    <t>29</t>
  </si>
  <si>
    <t>451311511</t>
  </si>
  <si>
    <t>Podklad pod dlažbu z betonu prostého pro prostředí s mrazovými cykly C 25/30 tl do 100 mm</t>
  </si>
  <si>
    <t>-1655320298</t>
  </si>
  <si>
    <t>Podklad pod dlažbu z betonu prostého pro prostředí s mrazovými cykly tř. C 25/30 tl. do 100 mm</t>
  </si>
  <si>
    <t xml:space="preserve">"u propustků pr.500 mm " </t>
  </si>
  <si>
    <t xml:space="preserve">" ve staničení  1,587 " 2,0*0,6</t>
  </si>
  <si>
    <t xml:space="preserve">" ve staničení  1,742 " 2,0*0,6</t>
  </si>
  <si>
    <t>30</t>
  </si>
  <si>
    <t>465513127</t>
  </si>
  <si>
    <t>Dlažba z lomového kamene na cementovou maltu s vyspárováním tl 200 mm</t>
  </si>
  <si>
    <t>-1913074979</t>
  </si>
  <si>
    <t>Dlažba z lomového kamene lomařsky upraveného na cementovou maltu, s vyspárováním cementovou maltou, tl. kamene 200 mm</t>
  </si>
  <si>
    <t>Komunikace pozemní</t>
  </si>
  <si>
    <t>31</t>
  </si>
  <si>
    <t>564851111</t>
  </si>
  <si>
    <t>Podklad ze štěrkodrtě ŠD tl 150 mm</t>
  </si>
  <si>
    <t>541131205</t>
  </si>
  <si>
    <t>Podklad ze štěrkodrti ŠD s rozprostřením a zhutněním, po zhutnění tl. 150 mm</t>
  </si>
  <si>
    <t>P</t>
  </si>
  <si>
    <t>Poznámka k položce:_x000d_
Edef, 2 min 45 MPa</t>
  </si>
  <si>
    <t xml:space="preserve">"km 0,205 - 0,421"  345,0+285,0</t>
  </si>
  <si>
    <t xml:space="preserve">"km 1,575-1,761"  560,0</t>
  </si>
  <si>
    <t>" km 1,806-1,84 " (1840-1806)*3,0+5,0</t>
  </si>
  <si>
    <t>32</t>
  </si>
  <si>
    <t>564871111</t>
  </si>
  <si>
    <t>Podklad ze štěrkodrtě ŠD tl 250 mm</t>
  </si>
  <si>
    <t>-1353621608</t>
  </si>
  <si>
    <t>Podklad ze štěrkodrti ŠD s rozprostřením a zhutněním, po zhutnění tl. 250 mm</t>
  </si>
  <si>
    <t>(1761-1575)*6,5</t>
  </si>
  <si>
    <t>" km 1,806-1,84 " (1840-1806)*6,5+7,0</t>
  </si>
  <si>
    <t>33</t>
  </si>
  <si>
    <t>564921411</t>
  </si>
  <si>
    <t>Podklad z asfaltového recyklátu tl 60 mm</t>
  </si>
  <si>
    <t>194171939</t>
  </si>
  <si>
    <t>Podklad nebo podsyp z asfaltového recyklátu s rozprostřením a zhutněním, po zhutnění tl. 60 mm</t>
  </si>
  <si>
    <t xml:space="preserve">"začátek cyklostezky až 0,1167"  400,0</t>
  </si>
  <si>
    <t>34</t>
  </si>
  <si>
    <t>564952111</t>
  </si>
  <si>
    <t>Podklad z mechanicky zpevněného kameniva MZK tl 150 mm</t>
  </si>
  <si>
    <t>633713866</t>
  </si>
  <si>
    <t>Podklad z mechanicky zpevněného kameniva MZK (minerální beton) s rozprostřením a s hutněním, po zhutnění tl. 150 mm</t>
  </si>
  <si>
    <t>35</t>
  </si>
  <si>
    <t>565145111</t>
  </si>
  <si>
    <t>Asfaltový beton vrstva podkladní ACP 16 (obalované kamenivo OKS) tl 60 mm š do 3 m</t>
  </si>
  <si>
    <t>-2131985443</t>
  </si>
  <si>
    <t>Asfaltový beton vrstva podkladní ACP 16 (obalované kamenivo střednězrnné - OKS) s rozprostřením a zhutněním v pruhu šířky do 3 m, po zhutnění tl. 60 mm</t>
  </si>
  <si>
    <t>36</t>
  </si>
  <si>
    <t>569903311</t>
  </si>
  <si>
    <t>Zřízení zemních krajnic se zhutněním</t>
  </si>
  <si>
    <t>-607236680</t>
  </si>
  <si>
    <t>Zřízení zemních krajnic z hornin jakékoliv třídy se zhutněním</t>
  </si>
  <si>
    <t xml:space="preserve">"km 0,205 - 0,421"  (421,0-205,0)*2*0,5*0,35</t>
  </si>
  <si>
    <t xml:space="preserve">"km 1,575-1,761"  (1761-1575)*2*0,5*0,35</t>
  </si>
  <si>
    <t>" km 1,806-1,84 " (1840-1806)*2*0,5*0,35</t>
  </si>
  <si>
    <t>37</t>
  </si>
  <si>
    <t>573211107</t>
  </si>
  <si>
    <t>Postřik živičný spojovací z asfaltu v množství 0,30 kg/m2</t>
  </si>
  <si>
    <t>-308226011</t>
  </si>
  <si>
    <t>Postřik spojovací PS bez posypu kamenivem z asfaltu silničního, v množství 0,30 kg/m2</t>
  </si>
  <si>
    <t>38</t>
  </si>
  <si>
    <t>577133111</t>
  </si>
  <si>
    <t>Asfaltový beton vrstva obrusná ACO 8 (ABJ) tl 40 mm š do 3 m z nemodifikovaného asfaltu</t>
  </si>
  <si>
    <t>1606172130</t>
  </si>
  <si>
    <t>Asfaltový beton vrstva obrusná ACO 8 (ABJ) s rozprostřením a se zhutněním z nemodifikovaného asfaltu v pruhu šířky do 3 m, po zhutnění tl. 40 mm</t>
  </si>
  <si>
    <t>39</t>
  </si>
  <si>
    <t>577134211R</t>
  </si>
  <si>
    <t>Asfaltový beton vrstva obrusná ACO 11 (ABS) tř. III tl 40 mm š do 3 m z nemodifikovaného asfaltu</t>
  </si>
  <si>
    <t>-817168897</t>
  </si>
  <si>
    <t>Asfaltový beton vrstva obrusná ACO 11 (ABS) s rozprostřením a se zhutněním z nemodifikovaného asfaltu v pruhu šířky do 3 m tř. III, po zhutnění tl. 40 mm</t>
  </si>
  <si>
    <t>40</t>
  </si>
  <si>
    <t>596212210</t>
  </si>
  <si>
    <t>Kladení zámkové dlažby pozemních komunikací tl 80 mm skupiny A pl do 50 m2</t>
  </si>
  <si>
    <t>1267364482</t>
  </si>
  <si>
    <t>Kladení dlažby z betonových zámkových dlaždic pozemních komunikací s ložem z kameniva těženého nebo drceného tl. do 50 mm, s vyplněním spár, s dvojitým hutněním vibrováním a se smetením přebytečného materiálu na krajnici tl. 80 mm skupiny A, pro plochy do 50 m2</t>
  </si>
  <si>
    <t xml:space="preserve">" pruh dlažby š.40 cm  - varovný pás " </t>
  </si>
  <si>
    <t xml:space="preserve">" ve staničení  0,022 " 5,0*0,4</t>
  </si>
  <si>
    <t xml:space="preserve">" ve staničení  0,204 " 2,5*0,4</t>
  </si>
  <si>
    <t xml:space="preserve">" ve staničení  0,422 " 6,0*0,4</t>
  </si>
  <si>
    <t xml:space="preserve">" ve staničení  1,55 " 6,0*0,4</t>
  </si>
  <si>
    <t xml:space="preserve">" ve staničení  1,85 " 3,0*0,4</t>
  </si>
  <si>
    <t>41</t>
  </si>
  <si>
    <t>59245226</t>
  </si>
  <si>
    <t>dlažba tvar obdélník betonová pro nevidomé 200x100x80mm barevná</t>
  </si>
  <si>
    <t>1585379743</t>
  </si>
  <si>
    <t>9*1,1 'Přepočtené koeficientem množství</t>
  </si>
  <si>
    <t>Trubní vedení</t>
  </si>
  <si>
    <t>42</t>
  </si>
  <si>
    <t>811311111</t>
  </si>
  <si>
    <t>Montáž potrubí z trub betonových s polodrážkou otevřený výkop sklon do 20 % DN 150</t>
  </si>
  <si>
    <t>28459375</t>
  </si>
  <si>
    <t>Montáž potrubí z trub betonových s polodrážkou v otevřeném výkopu ve sklonu do 20 % DN 150</t>
  </si>
  <si>
    <t xml:space="preserve">" ve staničení  1,629 " 5,0</t>
  </si>
  <si>
    <t>43</t>
  </si>
  <si>
    <t>59221006</t>
  </si>
  <si>
    <t>trouba betonová přímá DN 150 dl 100cm</t>
  </si>
  <si>
    <t>1138520715</t>
  </si>
  <si>
    <t>44</t>
  </si>
  <si>
    <t>899331111</t>
  </si>
  <si>
    <t>Výšková úprava uličního vstupu nebo vpusti do 200 mm zvýšením poklopu</t>
  </si>
  <si>
    <t>kus</t>
  </si>
  <si>
    <t>1391439771</t>
  </si>
  <si>
    <t>45</t>
  </si>
  <si>
    <t>899623171</t>
  </si>
  <si>
    <t>Obetonování potrubí nebo zdiva stok betonem prostým tř. C 25/30 v otevřeném výkopu</t>
  </si>
  <si>
    <t>447386143</t>
  </si>
  <si>
    <t>Obetonování potrubí nebo zdiva stok betonem prostým v otevřeném výkopu, beton tř. C 25/30</t>
  </si>
  <si>
    <t xml:space="preserve">" ve staničení  1,629 " 5,0*0,8*0,5</t>
  </si>
  <si>
    <t>46</t>
  </si>
  <si>
    <t>899643111</t>
  </si>
  <si>
    <t>Bednění pro obetonování potrubí otevřený výkop</t>
  </si>
  <si>
    <t>638014494</t>
  </si>
  <si>
    <t>Bednění pro obetonování potrubí v otevřeném výkopu</t>
  </si>
  <si>
    <t xml:space="preserve">" ve staničení  1,629 " 5,0*0,5*2</t>
  </si>
  <si>
    <t>Ostatní konstrukce a práce, bourání</t>
  </si>
  <si>
    <t>91</t>
  </si>
  <si>
    <t>Doplňující konstrukce a práce pozemních komunikací, letišť a ploch</t>
  </si>
  <si>
    <t>47</t>
  </si>
  <si>
    <t>916231213</t>
  </si>
  <si>
    <t>Osazení chodníkového obrubníku betonového stojatého s boční opěrou do lože z betonu prostého</t>
  </si>
  <si>
    <t>-784444552</t>
  </si>
  <si>
    <t>Osazení chodníkového obrubníku betonového se zřízením lože, s vyplněním a zatřením spár cementovou maltou stojatého s boční opěrou z betonu prostého, do lože z betonu prostého</t>
  </si>
  <si>
    <t xml:space="preserve">"km 0,205 - 0,421"  (421,0-205,0)*2</t>
  </si>
  <si>
    <t xml:space="preserve">"km 1,575-1,761"  (1761,0-1575,0)*2</t>
  </si>
  <si>
    <t>" km 1,806-1,84 " (1840-1806)*2+2</t>
  </si>
  <si>
    <t>48</t>
  </si>
  <si>
    <t>59217016</t>
  </si>
  <si>
    <t>obrubník betonový chodníkový 1000x80x250mm</t>
  </si>
  <si>
    <t>251033502</t>
  </si>
  <si>
    <t>874*1,01 'Přepočtené koeficientem množství</t>
  </si>
  <si>
    <t>49</t>
  </si>
  <si>
    <t>919721102</t>
  </si>
  <si>
    <t>Geomříž pro stabilizaci podkladu tkaná z polyesteru podélná pevnost v tahu do 80 kN/m</t>
  </si>
  <si>
    <t>2080700789</t>
  </si>
  <si>
    <t>Geomříž pro stabilizaci podkladu tkaná z polyesteru, podélná pevnost v tahu přes 50 do 80 kN/m</t>
  </si>
  <si>
    <t>"sanace podloží 50% z plochy"</t>
  </si>
  <si>
    <t>(1761-1575)*6,5*0,5</t>
  </si>
  <si>
    <t>50</t>
  </si>
  <si>
    <t>919726202</t>
  </si>
  <si>
    <t>Geotextilie pro vyztužení, separaci a filtraci tkaná z PP podélná pevnost v tahu do 50 kN/m</t>
  </si>
  <si>
    <t>1355100207</t>
  </si>
  <si>
    <t>Geotextilie tkaná pro vyztužení, separaci nebo filtraci z polypropylenu, podélná pevnost v tahu přes 15 do 50 kN/m</t>
  </si>
  <si>
    <t>51</t>
  </si>
  <si>
    <t>919735112</t>
  </si>
  <si>
    <t>Řezání stávajícího živičného krytu hl do 100 mm</t>
  </si>
  <si>
    <t>1703094635</t>
  </si>
  <si>
    <t>Řezání stávajícího živičného krytu nebo podkladu hloubky přes 50 do 100 mm</t>
  </si>
  <si>
    <t xml:space="preserve">" řezání stávajícího živičného krytu " </t>
  </si>
  <si>
    <t xml:space="preserve">"km 0,0219 -  0,1177"  2*3,0</t>
  </si>
  <si>
    <t xml:space="preserve">"km 0,205 - 0,421"  3*3,0+11,0</t>
  </si>
  <si>
    <t xml:space="preserve">"km 1,575-1,761"  5,0+7,0</t>
  </si>
  <si>
    <t xml:space="preserve">" řezání nového živičného pruhu pro varovný pás " </t>
  </si>
  <si>
    <t xml:space="preserve">" ve staničení  0,022 " 2*5,0</t>
  </si>
  <si>
    <t xml:space="preserve">" ve staničení  0,204 " 2*2,5</t>
  </si>
  <si>
    <t xml:space="preserve">" ve staničení  0,422 " 2*6,0</t>
  </si>
  <si>
    <t xml:space="preserve">" ve staničení  1,55 " 2*6,0</t>
  </si>
  <si>
    <t xml:space="preserve">" ve staničení  1,85 " 2*3,0</t>
  </si>
  <si>
    <t>52</t>
  </si>
  <si>
    <t>938908411</t>
  </si>
  <si>
    <t>Čištění vozovek splachováním vodou</t>
  </si>
  <si>
    <t>-1462304266</t>
  </si>
  <si>
    <t>Čištění vozovek splachováním vodou povrchu podkladu nebo krytu živičného, betonového nebo dlážděného</t>
  </si>
  <si>
    <t>53</t>
  </si>
  <si>
    <t>938909331</t>
  </si>
  <si>
    <t>Čištění vozovek metením ručně podkladu nebo krytu betonového nebo živičného</t>
  </si>
  <si>
    <t>556849237</t>
  </si>
  <si>
    <t>Čištění vozovek metením bláta, prachu nebo hlinitého nánosu s odklizením na hromady na vzdálenost do 20 m nebo naložením na dopravní prostředek ručně povrchu podkladu nebo krytu betonového nebo živičného</t>
  </si>
  <si>
    <t>54</t>
  </si>
  <si>
    <t>938909411</t>
  </si>
  <si>
    <t>Čištění vozovek odkopem ručně ulehlého nánosu tl do 5 cm</t>
  </si>
  <si>
    <t>1945037926</t>
  </si>
  <si>
    <t>Čištění vozovek odkopem ručně ulehlého nánosu z povrchu podkladu nebo krytu s odklizením na hromady na vzdálenost do 20 m nebo naložením na dopravní prostředek tloušťky vrstvy do 5 cm</t>
  </si>
  <si>
    <t>"čištění stávajících cest"</t>
  </si>
  <si>
    <t>55</t>
  </si>
  <si>
    <t>914111111</t>
  </si>
  <si>
    <t>Montáž svislé dopravní značky do velikosti 1 m2 objímkami na sloupek nebo konzolu</t>
  </si>
  <si>
    <t>-908544734</t>
  </si>
  <si>
    <t>Montáž svislé dopravní značky základní velikosti do 1 m2 objímkami na sloupky nebo konzoly</t>
  </si>
  <si>
    <t>" kruhové C9a a C9b " 5+4</t>
  </si>
  <si>
    <t xml:space="preserve">" obdélníkové  E12a" 2</t>
  </si>
  <si>
    <t>" obdélníkové IS 21a,21b a IS 21c" 1+2+2</t>
  </si>
  <si>
    <t>56</t>
  </si>
  <si>
    <t>40445620</t>
  </si>
  <si>
    <t>zákazové, příkazové dopravní značky B1-B34, C1-15 700mm</t>
  </si>
  <si>
    <t>1165968466</t>
  </si>
  <si>
    <t>57</t>
  </si>
  <si>
    <t>40445650</t>
  </si>
  <si>
    <t>dodatkové tabulky E7, E12, E13 500x300mm</t>
  </si>
  <si>
    <t>-1220410508</t>
  </si>
  <si>
    <t>" obdélníkové E12a" 2</t>
  </si>
  <si>
    <t>58</t>
  </si>
  <si>
    <t>40445639</t>
  </si>
  <si>
    <t>informativní značky směrové IS 18a, IS21 300x200mm</t>
  </si>
  <si>
    <t>523251089</t>
  </si>
  <si>
    <t>59</t>
  </si>
  <si>
    <t>914511111</t>
  </si>
  <si>
    <t>Montáž sloupku dopravních značek délky do 3,5 m s betonovým základem</t>
  </si>
  <si>
    <t>1964147425</t>
  </si>
  <si>
    <t>Montáž sloupku dopravních značek délky do 3,5 m do betonového základu</t>
  </si>
  <si>
    <t>60</t>
  </si>
  <si>
    <t>40445230</t>
  </si>
  <si>
    <t>sloupek pro dopravní značku Zn D 70mm v 3,5m</t>
  </si>
  <si>
    <t>1599476107</t>
  </si>
  <si>
    <t>61</t>
  </si>
  <si>
    <t>915211122</t>
  </si>
  <si>
    <t>Vodorovné dopravní značení dělící čáry přerušované š 125 mm retroreflexní bílý plast</t>
  </si>
  <si>
    <t>-908411521</t>
  </si>
  <si>
    <t>Vodorovné dopravní značení stříkaným plastem dělící čára šířky 125 mm přerušovaná bílá retroreflexní</t>
  </si>
  <si>
    <t xml:space="preserve">" 0,0219 až 0,1167"  95,8</t>
  </si>
  <si>
    <t>62</t>
  </si>
  <si>
    <t>915311112</t>
  </si>
  <si>
    <t>Předformátované vodorovné dopravní značení dopravní značky do 2 m2</t>
  </si>
  <si>
    <t>-2033407344</t>
  </si>
  <si>
    <t>Vodorovné značení předformovaným termoplastem dopravní značky barevné velikosti do 2 m2</t>
  </si>
  <si>
    <t>" piktogramy cyklista " 6</t>
  </si>
  <si>
    <t>63</t>
  </si>
  <si>
    <t>919441211</t>
  </si>
  <si>
    <t>Čelo propustku z lomového kamene pro propustek z trub DN 300 až 500</t>
  </si>
  <si>
    <t>1635554278</t>
  </si>
  <si>
    <t>Čelo propustku včetně římsy ze zdiva z lomového kamene, pro propustek z trub DN 300 až 500 mm</t>
  </si>
  <si>
    <t>" čel propustku z obou stran " 2*2</t>
  </si>
  <si>
    <t>64</t>
  </si>
  <si>
    <t>919551113</t>
  </si>
  <si>
    <t>Zřízení propustku z trub plastových PE rýhovaných se spojkami nebo s hrdlem DN 500 mm</t>
  </si>
  <si>
    <t>969926641</t>
  </si>
  <si>
    <t>Zřízení propustku z trub plastových polyetylenových rýhovaných se spojkami nebo s hrdlem DN 500 mm</t>
  </si>
  <si>
    <t xml:space="preserve">" ve staničení  1,587 " 7,0</t>
  </si>
  <si>
    <t xml:space="preserve">" ve staničení  1,742 " 7,0</t>
  </si>
  <si>
    <t>65</t>
  </si>
  <si>
    <t>28617048</t>
  </si>
  <si>
    <t>trubka kanalizační PP korugovaná DN 500x6000 mm SN 10</t>
  </si>
  <si>
    <t>-219772705</t>
  </si>
  <si>
    <t>96</t>
  </si>
  <si>
    <t>Bourání konstrukcí</t>
  </si>
  <si>
    <t>66</t>
  </si>
  <si>
    <t>113106122</t>
  </si>
  <si>
    <t>Rozebrání dlažeb z kamenných dlaždic komunikací pro pěší ručně</t>
  </si>
  <si>
    <t>259085592</t>
  </si>
  <si>
    <t>Rozebrání dlažeb komunikací pro pěší s přemístěním hmot na skládku na vzdálenost do 3 m nebo s naložením na dopravní prostředek s ložem z kameniva nebo živice a s jakoukoliv výplní spár ručně z kamenných dlaždic nebo desek</t>
  </si>
  <si>
    <t xml:space="preserve">"km 0,228-0,265"   (265,0-228,0)*0,8</t>
  </si>
  <si>
    <t>67</t>
  </si>
  <si>
    <t>113154123</t>
  </si>
  <si>
    <t>Frézování živičného krytu tl 50 mm pruh š 1 m pl do 500 m2 bez překážek v trase</t>
  </si>
  <si>
    <t>261230083</t>
  </si>
  <si>
    <t>Frézování živičného podkladu nebo krytu s naložením na dopravní prostředek plochy do 500 m2 bez překážek v trase pruhu šířky přes 0,5 m do 1 m, tloušťky vrstvy 50 mm</t>
  </si>
  <si>
    <t>68</t>
  </si>
  <si>
    <t>113107042</t>
  </si>
  <si>
    <t>Odstranění podkladu živičných tl 100 mm při překopech ručně</t>
  </si>
  <si>
    <t>-930467538</t>
  </si>
  <si>
    <t>Odstranění podkladů nebo krytů při překopech inženýrských sítí s přemístěním hmot na skládku ve vzdálenosti do 3 m nebo s naložením na dopravní prostředek ručně živičných, o tl. vrstvy přes 50 do 100 mm</t>
  </si>
  <si>
    <t xml:space="preserve">" pruh pro dlažbu š.40 cm  - varovný pás " </t>
  </si>
  <si>
    <t>997</t>
  </si>
  <si>
    <t>Přesun sutě</t>
  </si>
  <si>
    <t>69</t>
  </si>
  <si>
    <t>997221551</t>
  </si>
  <si>
    <t>Vodorovná doprava suti ze sypkých materiálů do 1 km</t>
  </si>
  <si>
    <t>1246002290</t>
  </si>
  <si>
    <t>Vodorovná doprava suti bez naložení, ale se složením a s hrubým urovnáním ze sypkých materiálů, na vzdálenost do 1 km</t>
  </si>
  <si>
    <t>70</t>
  </si>
  <si>
    <t>997221559</t>
  </si>
  <si>
    <t>Příplatek ZKD 1 km u vodorovné dopravy suti ze sypkých materiálů</t>
  </si>
  <si>
    <t>1345799237</t>
  </si>
  <si>
    <t>Vodorovná doprava suti bez naložení, ale se složením a s hrubým urovnáním Příplatek k ceně za každý další i započatý 1 km přes 1 km</t>
  </si>
  <si>
    <t>148,016*24 'Přepočtené koeficientem množství</t>
  </si>
  <si>
    <t>71</t>
  </si>
  <si>
    <t>997221815</t>
  </si>
  <si>
    <t>Poplatek za uložení na skládce (skládkovné) stavebního odpadu betonového kód odpadu 170 101</t>
  </si>
  <si>
    <t>-485968023</t>
  </si>
  <si>
    <t>Poplatek za uložení stavebního odpadu na skládce (skládkovné) z prostého betonu zatříděného do Katalogu odpadů pod kódem 170 101</t>
  </si>
  <si>
    <t>6,956</t>
  </si>
  <si>
    <t>72</t>
  </si>
  <si>
    <t>997221845</t>
  </si>
  <si>
    <t>Poplatek za uložení na skládce (skládkovné) odpadu asfaltového bez dehtu kód odpadu 170 302</t>
  </si>
  <si>
    <t>-1976491568</t>
  </si>
  <si>
    <t>Poplatek za uložení stavebního odpadu na skládce (skládkovné) asfaltového bez obsahu dehtu zatříděného do Katalogu odpadů pod kódem 170 302</t>
  </si>
  <si>
    <t>73</t>
  </si>
  <si>
    <t>-2021365152</t>
  </si>
  <si>
    <t>148,16-(6,956+53,18)</t>
  </si>
  <si>
    <t>998</t>
  </si>
  <si>
    <t>Přesun hmot</t>
  </si>
  <si>
    <t>74</t>
  </si>
  <si>
    <t>998225111</t>
  </si>
  <si>
    <t>Přesun hmot pro pozemní komunikace s krytem z kamene, monolitickým betonovým nebo živičným</t>
  </si>
  <si>
    <t>-1785665143</t>
  </si>
  <si>
    <t>Přesun hmot pro komunikace s krytem z kameniva, monolitickým betonovým nebo živičným dopravní vzdálenost do 200 m jakékoliv délky objektu</t>
  </si>
  <si>
    <t>SO 101.1 - Cyklostezka - neuznatelné náklady</t>
  </si>
  <si>
    <t>111201101</t>
  </si>
  <si>
    <t>Odstranění křovin a stromů průměru kmene do 100 mm i s kořeny z celkové plochy do 1000 m2</t>
  </si>
  <si>
    <t>518396494</t>
  </si>
  <si>
    <t>Odstranění křovin a stromů s odstraněním kořenů průměru kmene do 100 mm do sklonu terénu 1 : 5, při celkové ploše do 1 000 m2</t>
  </si>
  <si>
    <t>" část 3 " 40,0+320,0</t>
  </si>
  <si>
    <t>111201401</t>
  </si>
  <si>
    <t>Spálení křovin a stromů průměru kmene do 100 mm</t>
  </si>
  <si>
    <t>-361237379</t>
  </si>
  <si>
    <t>Spálení odstraněných křovin a stromů na hromadách průměru kmene do 100 mm pro jakoukoliv plochu</t>
  </si>
  <si>
    <t>111211131</t>
  </si>
  <si>
    <t>Spálení listnatého klestu se snášením D do 30 cm ve svahu do 1:3</t>
  </si>
  <si>
    <t>304324844</t>
  </si>
  <si>
    <t>Pálení větví stromů se snášením na hromady listnatých v rovině nebo ve svahu do 1:3, průměru kmene do 30 cm</t>
  </si>
  <si>
    <t>111211132</t>
  </si>
  <si>
    <t>Spálení listnatého klestu se snášením D přes 30 cm ve svahu do 1:3</t>
  </si>
  <si>
    <t>1305663477</t>
  </si>
  <si>
    <t>Pálení větví stromů se snášením na hromady listnatých v rovině nebo ve svahu do 1:3, průměru kmene přes 30 cm</t>
  </si>
  <si>
    <t>4+12+10+8+8+4</t>
  </si>
  <si>
    <t>112101101</t>
  </si>
  <si>
    <t>Odstranění stromů listnatých průměru kmene do 300 mm</t>
  </si>
  <si>
    <t>-2000971011</t>
  </si>
  <si>
    <t>Odstranění stromů s odřezáním kmene a s odvětvením listnatých, průměru kmene přes 100 do 300 mm</t>
  </si>
  <si>
    <t>" část 3 " 6</t>
  </si>
  <si>
    <t>112101102</t>
  </si>
  <si>
    <t>Odstranění stromů listnatých průměru kmene do 500 mm</t>
  </si>
  <si>
    <t>-422236363</t>
  </si>
  <si>
    <t>Odstranění stromů s odřezáním kmene a s odvětvením listnatých, průměru kmene přes 300 do 500 mm</t>
  </si>
  <si>
    <t>" 3.část " 4</t>
  </si>
  <si>
    <t>112101103</t>
  </si>
  <si>
    <t>Odstranění stromů listnatých průměru kmene do 700 mm</t>
  </si>
  <si>
    <t>-578828051</t>
  </si>
  <si>
    <t>Odstranění stromů s odřezáním kmene a s odvětvením listnatých, průměru kmene přes 500 do 700 mm</t>
  </si>
  <si>
    <t>"1.část " 8</t>
  </si>
  <si>
    <t>"3.část " 4</t>
  </si>
  <si>
    <t>112101104</t>
  </si>
  <si>
    <t>Odstranění stromů listnatých průměru kmene do 900 mm</t>
  </si>
  <si>
    <t>1004742711</t>
  </si>
  <si>
    <t>Odstranění stromů s odřezáním kmene a s odvětvením listnatých, průměru kmene přes 700 do 900 mm</t>
  </si>
  <si>
    <t>"1.část " 2</t>
  </si>
  <si>
    <t>"3.část " 8</t>
  </si>
  <si>
    <t>112101105</t>
  </si>
  <si>
    <t>Odstranění stromů listnatých průměru kmene do 1100 mm</t>
  </si>
  <si>
    <t>-634565730</t>
  </si>
  <si>
    <t>Odstranění stromů s odřezáním kmene a s odvětvením listnatých, průměru kmene přes 900 do 1100 mm</t>
  </si>
  <si>
    <t>"3.část " 6</t>
  </si>
  <si>
    <t>112101106</t>
  </si>
  <si>
    <t>Odstranění stromů listnatých průměru kmene do 1300 mm</t>
  </si>
  <si>
    <t>491355703</t>
  </si>
  <si>
    <t>Odstranění stromů s odřezáním kmene a s odvětvením listnatých, průměru kmene přes 1100 do 1300 mm</t>
  </si>
  <si>
    <t>"1.část " 4</t>
  </si>
  <si>
    <t>112101107</t>
  </si>
  <si>
    <t>Odstranění stromů listnatých průměru kmene do 1500 mm</t>
  </si>
  <si>
    <t>-741239009</t>
  </si>
  <si>
    <t>Odstranění stromů s odřezáním kmene a s odvětvením listnatých, průměru kmene přes 1300 do 1500 mm</t>
  </si>
  <si>
    <t>"3.část " 2</t>
  </si>
  <si>
    <t>112201101</t>
  </si>
  <si>
    <t>Odstranění pařezů D do 300 mm</t>
  </si>
  <si>
    <t>706615948</t>
  </si>
  <si>
    <t>Odstranění pařezů s jejich vykopáním, vytrháním nebo odstřelením, s přesekáním kořenů průměru přes 100 do 300 mm</t>
  </si>
  <si>
    <t>" listnatých "</t>
  </si>
  <si>
    <t>112201102</t>
  </si>
  <si>
    <t>Odstranění pařezů D do 500 mm</t>
  </si>
  <si>
    <t>2007771294</t>
  </si>
  <si>
    <t>Odstranění pařezů s jejich vykopáním, vytrháním nebo odstřelením, s přesekáním kořenů průměru přes 300 do 500 mm</t>
  </si>
  <si>
    <t>112201103</t>
  </si>
  <si>
    <t>Odstranění pařezů D do 700 mm</t>
  </si>
  <si>
    <t>-442954559</t>
  </si>
  <si>
    <t>Odstranění pařezů s jejich vykopáním, vytrháním nebo odstřelením, s přesekáním kořenů průměru přes 500 do 700 mm</t>
  </si>
  <si>
    <t>112201104</t>
  </si>
  <si>
    <t>Odstranění pařezů D do 900 mm</t>
  </si>
  <si>
    <t>-1743713583</t>
  </si>
  <si>
    <t>Odstranění pařezů s jejich vykopáním, vytrháním nebo odstřelením, s přesekáním kořenů průměru přes 700 do 900 mm</t>
  </si>
  <si>
    <t>112201105</t>
  </si>
  <si>
    <t>Odstranění pařezů D přes 900 mm</t>
  </si>
  <si>
    <t>-1614661547</t>
  </si>
  <si>
    <t>Odstranění pařezů s jejich vykopáním, vytrháním nebo odstřelením, s přesekáním kořenů průměru přes 900 mm</t>
  </si>
  <si>
    <t>" listnatých " 8+8+4</t>
  </si>
  <si>
    <t>162301401</t>
  </si>
  <si>
    <t>Vodorovné přemístění větví stromů listnatých do 5 km D kmene do 300 mm</t>
  </si>
  <si>
    <t>2020786746</t>
  </si>
  <si>
    <t>Vodorovné přemístění větví, kmenů nebo pařezů s naložením, složením a dopravou do 5000 m větví stromů listnatých, průměru kmene přes 100 do 300 mm</t>
  </si>
  <si>
    <t>" část 3 "6</t>
  </si>
  <si>
    <t>162301402</t>
  </si>
  <si>
    <t>Vodorovné přemístění větví stromů listnatých do 5 km D kmene do 500 mm</t>
  </si>
  <si>
    <t>-700039491</t>
  </si>
  <si>
    <t>Vodorovné přemístění větví, kmenů nebo pařezů s naložením, složením a dopravou do 5000 m větví stromů listnatých, průměru kmene přes 300 do 500 mm</t>
  </si>
  <si>
    <t>162301403</t>
  </si>
  <si>
    <t>Vodorovné přemístění větví stromů listnatých do 5 km D kmene do 700 mm</t>
  </si>
  <si>
    <t>1151732191</t>
  </si>
  <si>
    <t>Vodorovné přemístění větví, kmenů nebo pařezů s naložením, složením a dopravou do 5000 m větví stromů listnatých, průměru kmene přes 500 do 700 mm</t>
  </si>
  <si>
    <t>162301404</t>
  </si>
  <si>
    <t>Vodorovné přemístění větví stromů listnatých do 5 km D kmene do 900 mm</t>
  </si>
  <si>
    <t>492574063</t>
  </si>
  <si>
    <t>Vodorovné přemístění větví, kmenů nebo pařezů s naložením, složením a dopravou do 5000 m větví stromů listnatých, průměru kmene přes 700 do 900 mm</t>
  </si>
  <si>
    <t>" do pr. 900 mm "</t>
  </si>
  <si>
    <t>" do pr. 1100 mm "</t>
  </si>
  <si>
    <t>" do pr. 1300 mm "</t>
  </si>
  <si>
    <t>" do pr. 1500 mm a více"</t>
  </si>
  <si>
    <t>162301411</t>
  </si>
  <si>
    <t>Vodorovné přemístění kmenů stromů listnatých do 5 km D kmene do 300 mm</t>
  </si>
  <si>
    <t>1080517752</t>
  </si>
  <si>
    <t>Vodorovné přemístění větví, kmenů nebo pařezů s naložením, složením a dopravou do 5000 m kmenů stromů listnatých, průměru přes 100 do 300 mm</t>
  </si>
  <si>
    <t>162301412</t>
  </si>
  <si>
    <t>Vodorovné přemístění kmenů stromů listnatých do 5 km D kmene do 500 mm</t>
  </si>
  <si>
    <t>1945886500</t>
  </si>
  <si>
    <t>Vodorovné přemístění větví, kmenů nebo pařezů s naložením, složením a dopravou do 5000 m kmenů stromů listnatých, průměru přes 300 do 500 mm</t>
  </si>
  <si>
    <t>162301413</t>
  </si>
  <si>
    <t>Vodorovné přemístění kmenů stromů listnatých do 5 km D kmene do 700 mm</t>
  </si>
  <si>
    <t>1068552833</t>
  </si>
  <si>
    <t>Vodorovné přemístění větví, kmenů nebo pařezů s naložením, složením a dopravou do 5000 m kmenů stromů listnatých, průměru přes 500 do 700 mm</t>
  </si>
  <si>
    <t>162301414</t>
  </si>
  <si>
    <t>Vodorovné přemístění kmenů stromů listnatých do 5 km D kmene do 900 mm</t>
  </si>
  <si>
    <t>368472984</t>
  </si>
  <si>
    <t>Vodorovné přemístění větví, kmenů nebo pařezů s naložením, složením a dopravou do 5000 m kmenů stromů listnatých, průměru přes 700 do 900 mm</t>
  </si>
  <si>
    <t>162301421</t>
  </si>
  <si>
    <t>Vodorovné přemístění pařezů do 5 km D do 300 mm</t>
  </si>
  <si>
    <t>-1224725976</t>
  </si>
  <si>
    <t>Vodorovné přemístění větví, kmenů nebo pařezů s naložením, složením a dopravou do 5000 m pařezů kmenů, průměru přes 100 do 300 mm</t>
  </si>
  <si>
    <t>162301422</t>
  </si>
  <si>
    <t>Vodorovné přemístění pařezů do 5 km D do 500 mm</t>
  </si>
  <si>
    <t>1727656909</t>
  </si>
  <si>
    <t>Vodorovné přemístění větví, kmenů nebo pařezů s naložením, složením a dopravou do 5000 m pařezů kmenů, průměru přes 300 do 500 mm</t>
  </si>
  <si>
    <t>162301423</t>
  </si>
  <si>
    <t>Vodorovné přemístění pařezů do 5 km D do 700 mm</t>
  </si>
  <si>
    <t>1260340702</t>
  </si>
  <si>
    <t>Vodorovné přemístění větví, kmenů nebo pařezů s naložením, složením a dopravou do 5000 m pařezů kmenů, průměru přes 500 do 700 mm</t>
  </si>
  <si>
    <t>162301424</t>
  </si>
  <si>
    <t>Vodorovné přemístění pařezů do 5 km D do 900 mm</t>
  </si>
  <si>
    <t>-392179521</t>
  </si>
  <si>
    <t>Vodorovné přemístění větví, kmenů nebo pařezů s naložením, složením a dopravou do 5000 m pařezů kmenů, průměru přes 700 do 900 mm</t>
  </si>
  <si>
    <t>" přes pr. 900 mm "</t>
  </si>
  <si>
    <t>162301501</t>
  </si>
  <si>
    <t>Vodorovné přemístění křovin do 5 km D kmene do 100 mm</t>
  </si>
  <si>
    <t>1096830929</t>
  </si>
  <si>
    <t>Vodorovné přemístění smýcených křovin do průměru kmene 100 mm na vzdálenost do 5 000 m</t>
  </si>
  <si>
    <t>162301901</t>
  </si>
  <si>
    <t>Příplatek k vodorovnému přemístění větví stromů listnatých D kmene do 300 mm ZKD 5 km</t>
  </si>
  <si>
    <t>1763249873</t>
  </si>
  <si>
    <t>Vodorovné přemístění větví, kmenů nebo pařezů s naložením, složením a dopravou Příplatek k cenám za každých dalších i započatých 5000 m přes 5000 m větví stromů listnatých, průměru kmene přes 100 do 300 mm</t>
  </si>
  <si>
    <t>6*4 'Přepočtené koeficientem množství</t>
  </si>
  <si>
    <t>162301902</t>
  </si>
  <si>
    <t>Příplatek k vodorovnému přemístění větví stromů listnatých D kmene do 500 mm ZKD 5 km</t>
  </si>
  <si>
    <t>1606373421</t>
  </si>
  <si>
    <t>Vodorovné přemístění větví, kmenů nebo pařezů s naložením, složením a dopravou Příplatek k cenám za každých dalších i započatých 5000 m přes 5000 m větví stromů listnatých, průměru kmene přes 300 do 500 mm</t>
  </si>
  <si>
    <t>4*4 'Přepočtené koeficientem množství</t>
  </si>
  <si>
    <t>162301903</t>
  </si>
  <si>
    <t>Příplatek k vodorovnému přemístění větví stromů listnatých D kmene do 700 mm ZKD 5 km</t>
  </si>
  <si>
    <t>-590285860</t>
  </si>
  <si>
    <t>Vodorovné přemístění větví, kmenů nebo pařezů s naložením, složením a dopravou Příplatek k cenám za každých dalších i započatých 5000 m přes 5000 m větví stromů listnatých, průměru kmene přes 500 do 700 mm</t>
  </si>
  <si>
    <t>12*4 'Přepočtené koeficientem množství</t>
  </si>
  <si>
    <t>162301904</t>
  </si>
  <si>
    <t>Příplatek k vodorovnému přemístění větví stromů listnatých D kmene do 900 mm ZKD 5 km</t>
  </si>
  <si>
    <t>-1279736968</t>
  </si>
  <si>
    <t>Vodorovné přemístění větví, kmenů nebo pařezů s naložením, složením a dopravou Příplatek k cenám za každých dalších i započatých 5000 m přes 5000 m větví stromů listnatých, průměru kmene přes 700 do 900 mm</t>
  </si>
  <si>
    <t>30*4 'Přepočtené koeficientem množství</t>
  </si>
  <si>
    <t>162301911</t>
  </si>
  <si>
    <t>Příplatek k vodorovnému přemístění kmenů stromů listnatých D kmene do 300 mm ZKD 5 km</t>
  </si>
  <si>
    <t>-143028495</t>
  </si>
  <si>
    <t>Vodorovné přemístění větví, kmenů nebo pařezů s naložením, složením a dopravou Příplatek k cenám za každých dalších i započatých 5000 m přes 5000 m kmenů stromů listnatých, o průměru přes 100 do 300 mm</t>
  </si>
  <si>
    <t>162301912</t>
  </si>
  <si>
    <t>Příplatek k vodorovnému přemístění kmenů stromů listnatých D kmene do 500 mm ZKD 5 km</t>
  </si>
  <si>
    <t>297535254</t>
  </si>
  <si>
    <t>Vodorovné přemístění větví, kmenů nebo pařezů s naložením, složením a dopravou Příplatek k cenám za každých dalších i započatých 5000 m přes 5000 m kmenů stromů listnatých, o průměru přes 300 do 500 mm</t>
  </si>
  <si>
    <t>162301913</t>
  </si>
  <si>
    <t>Příplatek k vodorovnému přemístění kmenů stromů listnatých D kmene do 700 mm ZKD 5 km</t>
  </si>
  <si>
    <t>562484680</t>
  </si>
  <si>
    <t>Vodorovné přemístění větví, kmenů nebo pařezů s naložením, složením a dopravou Příplatek k cenám za každých dalších i započatých 5000 m přes 5000 m kmenů stromů listnatých, o průměru přes 500 do 700 mm</t>
  </si>
  <si>
    <t>162301914</t>
  </si>
  <si>
    <t>Příplatek k vodorovnému přemístění kmenů stromů listnatých D kmene do 900 mm ZKD 5 km</t>
  </si>
  <si>
    <t>-1260876303</t>
  </si>
  <si>
    <t>Vodorovné přemístění větví, kmenů nebo pařezů s naložením, složením a dopravou Příplatek k cenám za každých dalších i započatých 5000 m přes 5000 m kmenů stromů listnatých, o průměru přes 700 do 900 mm</t>
  </si>
  <si>
    <t>162301921</t>
  </si>
  <si>
    <t>Příplatek k vodorovnému přemístění pařezů D 300 mm ZKD 5 km</t>
  </si>
  <si>
    <t>995817369</t>
  </si>
  <si>
    <t>Vodorovné přemístění větví, kmenů nebo pařezů s naložením, složením a dopravou Příplatek k cenám za každých dalších i započatých 5000 m přes 5000 m pařezů kmenů, průměru přes 100 do 300 mm</t>
  </si>
  <si>
    <t>162301922</t>
  </si>
  <si>
    <t>Příplatek k vodorovnému přemístění pařezů D 500 mm ZKD 5 km</t>
  </si>
  <si>
    <t>-1546274647</t>
  </si>
  <si>
    <t>Vodorovné přemístění větví, kmenů nebo pařezů s naložením, složením a dopravou Příplatek k cenám za každých dalších i započatých 5000 m přes 5000 m pařezů kmenů, průměru přes 300 do 500 mm</t>
  </si>
  <si>
    <t>162301923</t>
  </si>
  <si>
    <t>Příplatek k vodorovnému přemístění pařezů D 700 mm ZKD 5 km</t>
  </si>
  <si>
    <t>1160281761</t>
  </si>
  <si>
    <t>Vodorovné přemístění větví, kmenů nebo pařezů s naložením, složením a dopravou Příplatek k cenám za každých dalších i započatých 5000 m přes 5000 m pařezů kmenů, průměru přes 500 do 700 mm</t>
  </si>
  <si>
    <t>162301924</t>
  </si>
  <si>
    <t>Příplatek k vodorovnému přemístění pařezů D 900 mm ZKD 5 km</t>
  </si>
  <si>
    <t>967403984</t>
  </si>
  <si>
    <t>Vodorovné přemístění větví, kmenů nebo pařezů s naložením, složením a dopravou Příplatek k cenám za každých dalších i započatých 5000 m přes 5000 m pařezů kmenů, průměru přes 700 do 900 mm</t>
  </si>
  <si>
    <t>997013811</t>
  </si>
  <si>
    <t>Poplatek za uložení na skládce (skládkovné) stavebního odpadu dřevěného kód odpadu 170 201</t>
  </si>
  <si>
    <t>944690644</t>
  </si>
  <si>
    <t>Poplatek za uložení stavebního odpadu na skládce (skládkovné) dřevěného zatříděného do Katalogu odpadů pod kódem 170 201</t>
  </si>
  <si>
    <t>" stromů - kmenů a pařezů stromů - skládka Vřesová 850,0 kg/m3" 52*4,0*3,14*0,45*0,45*850,0*0,001</t>
  </si>
  <si>
    <t>-1917496858</t>
  </si>
  <si>
    <t>(310-265)*0,1*2,5</t>
  </si>
  <si>
    <t>(350-310)*0,1*3,0</t>
  </si>
  <si>
    <t>159579999</t>
  </si>
  <si>
    <t xml:space="preserve">"přemístění ornice na meziskládku  zpět pro rozprostření"</t>
  </si>
  <si>
    <t>23,25+137,29</t>
  </si>
  <si>
    <t>167101101</t>
  </si>
  <si>
    <t>Nakládání výkopku z hornin tř. 1 až 4 do 100 m3</t>
  </si>
  <si>
    <t>1033271807</t>
  </si>
  <si>
    <t>Nakládání, skládání a překládání neulehlého výkopku nebo sypaniny nakládání, množství do 100 m3, z hornin tř. 1 až 4</t>
  </si>
  <si>
    <t>"ornice zpět pro rozprostření"</t>
  </si>
  <si>
    <t>398,64*0,25+376,3*0,1</t>
  </si>
  <si>
    <t>181301104</t>
  </si>
  <si>
    <t>Rozprostření ornice tl vrstvy do 250 mm pl do 500 m2 v rovině nebo ve svahu do 1:5</t>
  </si>
  <si>
    <t>510834722</t>
  </si>
  <si>
    <t>Rozprostření a urovnání ornice v rovině nebo ve svahu sklonu do 1:5 při souvislé ploše do 500 m2, tl. vrstvy přes 200 do 250 mm</t>
  </si>
  <si>
    <t>(137,29-376,3*0,1)/0,25</t>
  </si>
  <si>
    <t>182301121</t>
  </si>
  <si>
    <t>Rozprostření ornice pl do 500 m2 ve svahu přes 1:5 tl vrstvy do 100 mm</t>
  </si>
  <si>
    <t>-1624718715</t>
  </si>
  <si>
    <t>Rozprostření a urovnání ornice ve svahu sklonu přes 1:5 při souvislé ploše do 500 m2, tl. vrstvy do 100 mm</t>
  </si>
  <si>
    <t>181411122</t>
  </si>
  <si>
    <t>Založení lučního trávníku výsevem plochy do 1000 m2 ve svahu do 1:2</t>
  </si>
  <si>
    <t>397126669</t>
  </si>
  <si>
    <t>Založení trávníku na půdě předem připravené plochy do 1000 m2 výsevem včetně utažení lučního na svahu přes 1:5 do 1:2</t>
  </si>
  <si>
    <t>398,64+376,3</t>
  </si>
  <si>
    <t>005724740</t>
  </si>
  <si>
    <t>osivo směs travní krajinná-svahová</t>
  </si>
  <si>
    <t>kg</t>
  </si>
  <si>
    <t>987317706</t>
  </si>
  <si>
    <t>774,94*0,015 'Přepočtené koeficientem množství</t>
  </si>
  <si>
    <t>184102110</t>
  </si>
  <si>
    <t>Výsadba dřeviny s balem D do 0,1 m do jamky se zalitím v rovině a svahu do 1:5</t>
  </si>
  <si>
    <t>184053900</t>
  </si>
  <si>
    <t>Výsadba dřeviny s balem do předem vyhloubené jamky se zalitím v rovině nebo na svahu do 1:5, při průměru balu do 100 mm</t>
  </si>
  <si>
    <t xml:space="preserve">" oživení  vrbovými řízky pr.3-5 cm dl.0,5 " </t>
  </si>
  <si>
    <t>" ve staničení 0,265-0,293 " 28,0*(0,5+1,3)/2*2+0,6</t>
  </si>
  <si>
    <t>" ve staničení 0,305-0,330" 25,0*(0,5+2,1)/2*2</t>
  </si>
  <si>
    <t>" ve staničení 0,333-0,358" 25,0*1,3*2</t>
  </si>
  <si>
    <t>" ve staničení 0,333-0,368 - na druhé straně bez patky " 35,0*1,5*2</t>
  </si>
  <si>
    <t>" ve staničení 0,358-0,398" 40,0*2,2*2</t>
  </si>
  <si>
    <t>02650480R</t>
  </si>
  <si>
    <t>Vrbový proutek pr.3-5 cm dl.50cm</t>
  </si>
  <si>
    <t>89251474</t>
  </si>
  <si>
    <t>Vrba jíva (Salix caprea) 200-250cm ZB</t>
  </si>
  <si>
    <t>-1515458611</t>
  </si>
  <si>
    <t>SO 201 - Most přes Arnoltovský potok</t>
  </si>
  <si>
    <t>91960001</t>
  </si>
  <si>
    <t>Most přes Arnoltovský potok dle přiloženého podrobného rozpočtu</t>
  </si>
  <si>
    <t>kpl</t>
  </si>
  <si>
    <t>-1860796261</t>
  </si>
  <si>
    <t>SO 202 - Lávka přes Ohři</t>
  </si>
  <si>
    <t>91960002</t>
  </si>
  <si>
    <t>Lávka přes Ohři dle přiloženého podrobného rozpočtu</t>
  </si>
  <si>
    <t>-1733214759</t>
  </si>
  <si>
    <t>VON.1 - Vedlejší a ostatní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</si>
  <si>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</si>
  <si>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</si>
  <si>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</si>
  <si>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</si>
  <si>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VRN</t>
  </si>
  <si>
    <t>Vedlejší rozpočtové náklady</t>
  </si>
  <si>
    <t>VRN1</t>
  </si>
  <si>
    <t>Průzkumné, geodetické a projektové práce</t>
  </si>
  <si>
    <t>010001000</t>
  </si>
  <si>
    <t xml:space="preserve">Geodetické práce a zaměření skutečného provedení stavby  </t>
  </si>
  <si>
    <t>soubor</t>
  </si>
  <si>
    <t>1024</t>
  </si>
  <si>
    <t>2007766294</t>
  </si>
  <si>
    <t xml:space="preserve">Geodetické práce a zaměření skutečného provedení stavby </t>
  </si>
  <si>
    <t xml:space="preserve">" vytýčení obvodu staveniště pro účely kácení lesní zeleně " 1 </t>
  </si>
  <si>
    <t>VRN3</t>
  </si>
  <si>
    <t>Zařízení staveniště</t>
  </si>
  <si>
    <t>030001000</t>
  </si>
  <si>
    <t>33760934</t>
  </si>
  <si>
    <t>035103001</t>
  </si>
  <si>
    <t>Pronájem ploch</t>
  </si>
  <si>
    <t>2012171882</t>
  </si>
  <si>
    <t>Poznámka k položce:_x000d_
veřejných i soukromých</t>
  </si>
  <si>
    <t>039203000</t>
  </si>
  <si>
    <t>Úprava terénu po zrušení zařízení staveniště</t>
  </si>
  <si>
    <t>1414331528</t>
  </si>
  <si>
    <t>VRN4</t>
  </si>
  <si>
    <t>Inženýrská činnost</t>
  </si>
  <si>
    <t>041403000</t>
  </si>
  <si>
    <t>Koordinátor BOZP na staveništi</t>
  </si>
  <si>
    <t>34160992</t>
  </si>
  <si>
    <t>043194000</t>
  </si>
  <si>
    <t>Ostatní zkoušky</t>
  </si>
  <si>
    <t>soubo</t>
  </si>
  <si>
    <t>-433381608</t>
  </si>
  <si>
    <t xml:space="preserve">Poznámka k položce:_x000d_
zatěžovací zkoužky na pláni a vozovkových vrstev_x000d_
vypracování mostního listu_x000d_
první hlavní prohlídka_x000d_
</t>
  </si>
  <si>
    <t>045002000</t>
  </si>
  <si>
    <t>Kompletační a koordinační činnost</t>
  </si>
  <si>
    <t>1925642814</t>
  </si>
  <si>
    <t xml:space="preserve">VON.2 - Vedlejší a ostatní náklady - neuznatelné náklady </t>
  </si>
  <si>
    <t>013244000</t>
  </si>
  <si>
    <t>Dokumentace pro provádění stavby</t>
  </si>
  <si>
    <t>1608865941</t>
  </si>
  <si>
    <t>Poznámka k položce:_x000d_
vypracování RDS a VTD</t>
  </si>
  <si>
    <t>013254000</t>
  </si>
  <si>
    <t>Dokumentace skutečného provedení stavby</t>
  </si>
  <si>
    <t>844890968</t>
  </si>
  <si>
    <t>041103000</t>
  </si>
  <si>
    <t>Autorský dozor projektanta</t>
  </si>
  <si>
    <t>163517866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</si>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</sst>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7" fillId="0" borderId="0" applyNumberFormat="0" applyFill="0" applyBorder="0" applyAlignment="0" applyProtection="0"/>
  </cellStyleXfs>
  <cellXfs count="34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7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5" fillId="0" borderId="23" xfId="0" applyFont="1" applyBorder="1" applyAlignment="1" applyProtection="1">
      <alignment horizontal="center" vertical="center"/>
    </xf>
    <xf numFmtId="49" fontId="35" fillId="0" borderId="23" xfId="0" applyNumberFormat="1" applyFont="1" applyBorder="1" applyAlignment="1" applyProtection="1">
      <alignment horizontal="left" vertical="center" wrapText="1"/>
    </xf>
    <xf numFmtId="0" fontId="35" fillId="0" borderId="23" xfId="0" applyFont="1" applyBorder="1" applyAlignment="1" applyProtection="1">
      <alignment horizontal="left" vertical="center" wrapText="1"/>
    </xf>
    <xf numFmtId="0" fontId="35" fillId="0" borderId="23" xfId="0" applyFont="1" applyBorder="1" applyAlignment="1" applyProtection="1">
      <alignment horizontal="center" vertical="center" wrapText="1"/>
    </xf>
    <xf numFmtId="167" fontId="35" fillId="0" borderId="23" xfId="0" applyNumberFormat="1" applyFont="1" applyBorder="1" applyAlignment="1" applyProtection="1">
      <alignment vertical="center"/>
    </xf>
    <xf numFmtId="4" fontId="35" fillId="2" borderId="23" xfId="0" applyNumberFormat="1" applyFont="1" applyFill="1" applyBorder="1" applyAlignment="1" applyProtection="1">
      <alignment vertical="center"/>
      <protection locked="0"/>
    </xf>
    <xf numFmtId="4" fontId="35" fillId="0" borderId="23" xfId="0" applyNumberFormat="1" applyFont="1" applyBorder="1" applyAlignment="1" applyProtection="1">
      <alignment vertical="center"/>
    </xf>
    <xf numFmtId="0" fontId="36" fillId="0" borderId="4" xfId="0" applyFont="1" applyBorder="1" applyAlignment="1">
      <alignment vertical="center"/>
    </xf>
    <xf numFmtId="0" fontId="35" fillId="2" borderId="15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37" fillId="0" borderId="0" xfId="0" applyFont="1" applyAlignment="1" applyProtection="1">
      <alignment vertical="center" wrapText="1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8" fillId="0" borderId="24" xfId="0" applyFont="1" applyBorder="1" applyAlignment="1">
      <alignment vertical="center" wrapText="1"/>
    </xf>
    <xf numFmtId="0" fontId="38" fillId="0" borderId="25" xfId="0" applyFont="1" applyBorder="1" applyAlignment="1">
      <alignment vertical="center" wrapText="1"/>
    </xf>
    <xf numFmtId="0" fontId="38" fillId="0" borderId="26" xfId="0" applyFont="1" applyBorder="1" applyAlignment="1">
      <alignment vertical="center" wrapText="1"/>
    </xf>
    <xf numFmtId="0" fontId="38" fillId="0" borderId="27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7" xfId="0" applyFont="1" applyBorder="1" applyAlignment="1">
      <alignment vertical="center" wrapText="1"/>
    </xf>
    <xf numFmtId="0" fontId="40" fillId="0" borderId="29" xfId="0" applyFont="1" applyBorder="1" applyAlignment="1">
      <alignment horizontal="left" wrapText="1"/>
    </xf>
    <xf numFmtId="0" fontId="38" fillId="0" borderId="28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27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vertical="center"/>
    </xf>
    <xf numFmtId="49" fontId="41" fillId="0" borderId="1" xfId="0" applyNumberFormat="1" applyFont="1" applyBorder="1" applyAlignment="1">
      <alignment horizontal="left" vertical="center" wrapText="1"/>
    </xf>
    <xf numFmtId="49" fontId="41" fillId="0" borderId="1" xfId="0" applyNumberFormat="1" applyFont="1" applyBorder="1" applyAlignment="1">
      <alignment vertical="center" wrapText="1"/>
    </xf>
    <xf numFmtId="0" fontId="38" fillId="0" borderId="30" xfId="0" applyFont="1" applyBorder="1" applyAlignment="1">
      <alignment vertical="center" wrapText="1"/>
    </xf>
    <xf numFmtId="0" fontId="43" fillId="0" borderId="29" xfId="0" applyFont="1" applyBorder="1" applyAlignment="1">
      <alignment vertical="center" wrapText="1"/>
    </xf>
    <xf numFmtId="0" fontId="38" fillId="0" borderId="31" xfId="0" applyFont="1" applyBorder="1" applyAlignment="1">
      <alignment vertical="center" wrapText="1"/>
    </xf>
    <xf numFmtId="0" fontId="38" fillId="0" borderId="1" xfId="0" applyFont="1" applyBorder="1" applyAlignment="1">
      <alignment vertical="top"/>
    </xf>
    <xf numFmtId="0" fontId="38" fillId="0" borderId="0" xfId="0" applyFont="1" applyAlignment="1">
      <alignment vertical="top"/>
    </xf>
    <xf numFmtId="0" fontId="38" fillId="0" borderId="24" xfId="0" applyFont="1" applyBorder="1" applyAlignment="1">
      <alignment horizontal="left" vertical="center"/>
    </xf>
    <xf numFmtId="0" fontId="38" fillId="0" borderId="25" xfId="0" applyFont="1" applyBorder="1" applyAlignment="1">
      <alignment horizontal="left" vertical="center"/>
    </xf>
    <xf numFmtId="0" fontId="38" fillId="0" borderId="26" xfId="0" applyFont="1" applyBorder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8" fillId="0" borderId="28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40" fillId="0" borderId="29" xfId="0" applyFont="1" applyBorder="1" applyAlignment="1">
      <alignment horizontal="center" vertical="center"/>
    </xf>
    <xf numFmtId="0" fontId="44" fillId="0" borderId="29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1" fillId="0" borderId="1" xfId="0" applyFont="1" applyFill="1" applyBorder="1" applyAlignment="1">
      <alignment horizontal="left" vertical="center"/>
    </xf>
    <xf numFmtId="0" fontId="41" fillId="0" borderId="1" xfId="0" applyFont="1" applyFill="1" applyBorder="1" applyAlignment="1">
      <alignment horizontal="center" vertical="center"/>
    </xf>
    <xf numFmtId="0" fontId="38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/>
    </xf>
    <xf numFmtId="0" fontId="42" fillId="0" borderId="30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vertical="center" wrapText="1"/>
    </xf>
    <xf numFmtId="0" fontId="42" fillId="0" borderId="3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center" vertical="top"/>
    </xf>
    <xf numFmtId="0" fontId="42" fillId="0" borderId="30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0" fillId="0" borderId="1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41" fillId="0" borderId="1" xfId="0" applyFont="1" applyBorder="1" applyAlignment="1">
      <alignment vertical="top"/>
    </xf>
    <xf numFmtId="49" fontId="41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0" fillId="0" borderId="29" xfId="0" applyFont="1" applyBorder="1" applyAlignment="1">
      <alignment horizontal="left"/>
    </xf>
    <xf numFmtId="0" fontId="44" fillId="0" borderId="29" xfId="0" applyFont="1" applyBorder="1" applyAlignment="1"/>
    <xf numFmtId="0" fontId="38" fillId="0" borderId="27" xfId="0" applyFont="1" applyBorder="1" applyAlignment="1">
      <alignment vertical="top"/>
    </xf>
    <xf numFmtId="0" fontId="38" fillId="0" borderId="28" xfId="0" applyFont="1" applyBorder="1" applyAlignment="1">
      <alignment vertical="top"/>
    </xf>
    <xf numFmtId="0" fontId="38" fillId="0" borderId="30" xfId="0" applyFont="1" applyBorder="1" applyAlignment="1">
      <alignment vertical="top"/>
    </xf>
    <xf numFmtId="0" fontId="38" fillId="0" borderId="29" xfId="0" applyFont="1" applyBorder="1" applyAlignment="1">
      <alignment vertical="top"/>
    </xf>
    <xf numFmtId="0" fontId="38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styles" Target="styles.xml" /><Relationship Id="rId10" Type="http://schemas.openxmlformats.org/officeDocument/2006/relationships/theme" Target="theme/theme1.xml" /><Relationship Id="rId11" Type="http://schemas.openxmlformats.org/officeDocument/2006/relationships/calcChain" Target="calcChain.xml" /><Relationship Id="rId12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851563" style="1" customWidth="1"/>
    <col min="2" max="2" width="1.710938" style="1" customWidth="1"/>
    <col min="3" max="3" width="4.421875" style="1" customWidth="1"/>
    <col min="4" max="4" width="2.851563" style="1" customWidth="1"/>
    <col min="5" max="5" width="2.851563" style="1" customWidth="1"/>
    <col min="6" max="6" width="2.851563" style="1" customWidth="1"/>
    <col min="7" max="7" width="2.851563" style="1" customWidth="1"/>
    <col min="8" max="8" width="2.851563" style="1" customWidth="1"/>
    <col min="9" max="9" width="2.851563" style="1" customWidth="1"/>
    <col min="10" max="10" width="2.851563" style="1" customWidth="1"/>
    <col min="11" max="11" width="2.851563" style="1" customWidth="1"/>
    <col min="12" max="12" width="2.851563" style="1" customWidth="1"/>
    <col min="13" max="13" width="2.851563" style="1" customWidth="1"/>
    <col min="14" max="14" width="2.851563" style="1" customWidth="1"/>
    <col min="15" max="15" width="2.851563" style="1" customWidth="1"/>
    <col min="16" max="16" width="2.851563" style="1" customWidth="1"/>
    <col min="17" max="17" width="2.851563" style="1" customWidth="1"/>
    <col min="18" max="18" width="2.851563" style="1" customWidth="1"/>
    <col min="19" max="19" width="2.851563" style="1" customWidth="1"/>
    <col min="20" max="20" width="2.851563" style="1" customWidth="1"/>
    <col min="21" max="21" width="2.851563" style="1" customWidth="1"/>
    <col min="22" max="22" width="2.851563" style="1" customWidth="1"/>
    <col min="23" max="23" width="2.851563" style="1" customWidth="1"/>
    <col min="24" max="24" width="2.851563" style="1" customWidth="1"/>
    <col min="25" max="25" width="2.851563" style="1" customWidth="1"/>
    <col min="26" max="26" width="2.851563" style="1" customWidth="1"/>
    <col min="27" max="27" width="2.851563" style="1" customWidth="1"/>
    <col min="28" max="28" width="2.851563" style="1" customWidth="1"/>
    <col min="29" max="29" width="2.851563" style="1" customWidth="1"/>
    <col min="30" max="30" width="2.851563" style="1" customWidth="1"/>
    <col min="31" max="31" width="2.851563" style="1" customWidth="1"/>
    <col min="32" max="32" width="2.851563" style="1" customWidth="1"/>
    <col min="33" max="33" width="2.851563" style="1" customWidth="1"/>
    <col min="34" max="34" width="3.574219" style="1" customWidth="1"/>
    <col min="35" max="35" width="42.28125" style="1" customWidth="1"/>
    <col min="36" max="36" width="2.574219" style="1" customWidth="1"/>
    <col min="37" max="37" width="2.574219" style="1" customWidth="1"/>
    <col min="38" max="38" width="8.851563" style="1" customWidth="1"/>
    <col min="39" max="39" width="3.574219" style="1" customWidth="1"/>
    <col min="40" max="40" width="14.28125" style="1" customWidth="1"/>
    <col min="41" max="41" width="8.003906" style="1" customWidth="1"/>
    <col min="42" max="42" width="4.421875" style="1" customWidth="1"/>
    <col min="43" max="43" width="16.71094" style="1" customWidth="1"/>
    <col min="44" max="44" width="14.57422" style="1" customWidth="1"/>
    <col min="45" max="45" width="27.71094" style="1" hidden="1" customWidth="1"/>
    <col min="46" max="46" width="27.71094" style="1" hidden="1" customWidth="1"/>
    <col min="47" max="47" width="27.71094" style="1" hidden="1" customWidth="1"/>
    <col min="48" max="48" width="23.14063" style="1" hidden="1" customWidth="1"/>
    <col min="49" max="49" width="23.14063" style="1" hidden="1" customWidth="1"/>
    <col min="50" max="50" width="26.71094" style="1" hidden="1" customWidth="1"/>
    <col min="51" max="51" width="26.71094" style="1" hidden="1" customWidth="1"/>
    <col min="52" max="52" width="23.14063" style="1" hidden="1" customWidth="1"/>
    <col min="53" max="53" width="20.57422" style="1" hidden="1" customWidth="1"/>
    <col min="54" max="54" width="26.71094" style="1" hidden="1" customWidth="1"/>
    <col min="55" max="55" width="23.14063" style="1" hidden="1" customWidth="1"/>
    <col min="56" max="56" width="20.57422" style="1" hidden="1" customWidth="1"/>
    <col min="57" max="57" width="71.14063" style="1" customWidth="1"/>
    <col min="71" max="71" width="9.140625" style="1" hidden="1"/>
    <col min="72" max="72" width="9.140625" style="1" hidden="1"/>
    <col min="73" max="73" width="9.140625" style="1" hidden="1"/>
    <col min="74" max="74" width="9.140625" style="1" hidden="1"/>
    <col min="75" max="75" width="9.140625" style="1" hidden="1"/>
    <col min="76" max="76" width="9.140625" style="1" hidden="1"/>
    <col min="77" max="77" width="9.140625" style="1" hidden="1"/>
    <col min="78" max="78" width="9.140625" style="1" hidden="1"/>
    <col min="79" max="79" width="9.140625" style="1" hidden="1"/>
    <col min="80" max="80" width="9.140625" style="1" hidden="1"/>
    <col min="81" max="81" width="9.140625" style="1" hidden="1"/>
    <col min="82" max="82" width="9.140625" style="1" hidden="1"/>
    <col min="83" max="83" width="9.140625" style="1" hidden="1"/>
    <col min="84" max="84" width="9.140625" style="1" hidden="1"/>
    <col min="85" max="85" width="9.140625" style="1" hidden="1"/>
    <col min="86" max="86" width="9.140625" style="1" hidden="1"/>
    <col min="87" max="87" width="9.140625" style="1" hidden="1"/>
    <col min="88" max="88" width="9.140625" style="1" hidden="1"/>
    <col min="89" max="89" width="9.140625" style="1" hidden="1"/>
    <col min="90" max="90" width="9.140625" style="1" hidden="1"/>
    <col min="91" max="91" width="9.140625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19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20</v>
      </c>
      <c r="AL7" s="22"/>
      <c r="AM7" s="22"/>
      <c r="AN7" s="27" t="s">
        <v>19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21</v>
      </c>
      <c r="E8" s="22"/>
      <c r="F8" s="22"/>
      <c r="G8" s="22"/>
      <c r="H8" s="22"/>
      <c r="I8" s="22"/>
      <c r="J8" s="22"/>
      <c r="K8" s="27" t="s">
        <v>22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23</v>
      </c>
      <c r="AL8" s="22"/>
      <c r="AM8" s="22"/>
      <c r="AN8" s="33" t="s">
        <v>24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25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26</v>
      </c>
      <c r="AL10" s="22"/>
      <c r="AM10" s="22"/>
      <c r="AN10" s="27" t="s">
        <v>19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27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28</v>
      </c>
      <c r="AL11" s="22"/>
      <c r="AM11" s="22"/>
      <c r="AN11" s="27" t="s">
        <v>19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29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26</v>
      </c>
      <c r="AL13" s="22"/>
      <c r="AM13" s="22"/>
      <c r="AN13" s="34" t="s">
        <v>30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30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28</v>
      </c>
      <c r="AL14" s="22"/>
      <c r="AM14" s="22"/>
      <c r="AN14" s="34" t="s">
        <v>30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31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26</v>
      </c>
      <c r="AL16" s="22"/>
      <c r="AM16" s="22"/>
      <c r="AN16" s="27" t="s">
        <v>32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33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28</v>
      </c>
      <c r="AL17" s="22"/>
      <c r="AM17" s="22"/>
      <c r="AN17" s="27" t="s">
        <v>19</v>
      </c>
      <c r="AO17" s="22"/>
      <c r="AP17" s="22"/>
      <c r="AQ17" s="22"/>
      <c r="AR17" s="20"/>
      <c r="BE17" s="31"/>
      <c r="BS17" s="17" t="s">
        <v>34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35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26</v>
      </c>
      <c r="AL19" s="22"/>
      <c r="AM19" s="22"/>
      <c r="AN19" s="27" t="s">
        <v>19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36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28</v>
      </c>
      <c r="AL20" s="22"/>
      <c r="AM20" s="22"/>
      <c r="AN20" s="27" t="s">
        <v>19</v>
      </c>
      <c r="AO20" s="22"/>
      <c r="AP20" s="22"/>
      <c r="AQ20" s="22"/>
      <c r="AR20" s="20"/>
      <c r="BE20" s="31"/>
      <c r="BS20" s="17" t="s">
        <v>34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37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72" customHeight="1">
      <c r="B23" s="21"/>
      <c r="C23" s="22"/>
      <c r="D23" s="22"/>
      <c r="E23" s="36" t="s">
        <v>38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39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ROUND(AG54,2)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40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41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42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43</v>
      </c>
      <c r="E29" s="47"/>
      <c r="F29" s="32" t="s">
        <v>44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ROUND(AZ54,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ROUND(AV54,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45</v>
      </c>
      <c r="G30" s="47"/>
      <c r="H30" s="47"/>
      <c r="I30" s="47"/>
      <c r="J30" s="47"/>
      <c r="K30" s="47"/>
      <c r="L30" s="48">
        <v>0.14999999999999999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ROUND(BA54,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ROUND(AW54,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46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ROUND(BB54,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47</v>
      </c>
      <c r="G32" s="47"/>
      <c r="H32" s="47"/>
      <c r="I32" s="47"/>
      <c r="J32" s="47"/>
      <c r="K32" s="47"/>
      <c r="L32" s="48">
        <v>0.14999999999999999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ROUND(BC54,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48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ROUND(BD54,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3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8"/>
    </row>
    <row r="35" s="2" customFormat="1" ht="25.92" customHeight="1">
      <c r="A35" s="38"/>
      <c r="B35" s="39"/>
      <c r="C35" s="52"/>
      <c r="D35" s="53" t="s">
        <v>49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50</v>
      </c>
      <c r="U35" s="54"/>
      <c r="V35" s="54"/>
      <c r="W35" s="54"/>
      <c r="X35" s="56" t="s">
        <v>51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6.96" customHeight="1">
      <c r="A37" s="38"/>
      <c r="B37" s="59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44"/>
      <c r="BE37" s="38"/>
    </row>
    <row r="41" s="2" customFormat="1" ht="6.96" customHeight="1">
      <c r="A41" s="38"/>
      <c r="B41" s="61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44"/>
      <c r="BE41" s="38"/>
    </row>
    <row r="42" s="2" customFormat="1" ht="24.96" customHeight="1">
      <c r="A42" s="38"/>
      <c r="B42" s="39"/>
      <c r="C42" s="23" t="s">
        <v>52</v>
      </c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4"/>
      <c r="BE42" s="38"/>
    </row>
    <row r="43" s="2" customFormat="1" ht="6.96" customHeight="1">
      <c r="A43" s="38"/>
      <c r="B43" s="39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4"/>
      <c r="BE43" s="38"/>
    </row>
    <row r="44" s="4" customFormat="1" ht="12" customHeight="1">
      <c r="A44" s="4"/>
      <c r="B44" s="63"/>
      <c r="C44" s="32" t="s">
        <v>13</v>
      </c>
      <c r="D44" s="64"/>
      <c r="E44" s="64"/>
      <c r="F44" s="64"/>
      <c r="G44" s="64"/>
      <c r="H44" s="64"/>
      <c r="I44" s="64"/>
      <c r="J44" s="64"/>
      <c r="K44" s="64"/>
      <c r="L44" s="64" t="str">
        <f>K5</f>
        <v>2019J-113</v>
      </c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5"/>
      <c r="BE44" s="4"/>
    </row>
    <row r="45" s="5" customFormat="1" ht="36.96" customHeight="1">
      <c r="A45" s="5"/>
      <c r="B45" s="66"/>
      <c r="C45" s="67" t="s">
        <v>16</v>
      </c>
      <c r="D45" s="68"/>
      <c r="E45" s="68"/>
      <c r="F45" s="68"/>
      <c r="G45" s="68"/>
      <c r="H45" s="68"/>
      <c r="I45" s="68"/>
      <c r="J45" s="68"/>
      <c r="K45" s="68"/>
      <c r="L45" s="69" t="str">
        <f>K6</f>
        <v>Napojení páteřní cyklostezky na Slavkovský Les v Březové - část Tisová</v>
      </c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70"/>
      <c r="BE45" s="5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4"/>
      <c r="BE46" s="38"/>
    </row>
    <row r="47" s="2" customFormat="1" ht="12" customHeight="1">
      <c r="A47" s="38"/>
      <c r="B47" s="39"/>
      <c r="C47" s="32" t="s">
        <v>21</v>
      </c>
      <c r="D47" s="40"/>
      <c r="E47" s="40"/>
      <c r="F47" s="40"/>
      <c r="G47" s="40"/>
      <c r="H47" s="40"/>
      <c r="I47" s="40"/>
      <c r="J47" s="40"/>
      <c r="K47" s="40"/>
      <c r="L47" s="71" t="str">
        <f>IF(K8="","",K8)</f>
        <v xml:space="preserve">Šabina, Hlavno 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32" t="s">
        <v>23</v>
      </c>
      <c r="AJ47" s="40"/>
      <c r="AK47" s="40"/>
      <c r="AL47" s="40"/>
      <c r="AM47" s="72" t="str">
        <f>IF(AN8= "","",AN8)</f>
        <v>16. 10. 2019</v>
      </c>
      <c r="AN47" s="72"/>
      <c r="AO47" s="40"/>
      <c r="AP47" s="40"/>
      <c r="AQ47" s="40"/>
      <c r="AR47" s="44"/>
      <c r="BE47" s="38"/>
    </row>
    <row r="48" s="2" customFormat="1" ht="6.96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4"/>
      <c r="BE48" s="38"/>
    </row>
    <row r="49" s="2" customFormat="1" ht="15.6" customHeight="1">
      <c r="A49" s="38"/>
      <c r="B49" s="39"/>
      <c r="C49" s="32" t="s">
        <v>25</v>
      </c>
      <c r="D49" s="40"/>
      <c r="E49" s="40"/>
      <c r="F49" s="40"/>
      <c r="G49" s="40"/>
      <c r="H49" s="40"/>
      <c r="I49" s="40"/>
      <c r="J49" s="40"/>
      <c r="K49" s="40"/>
      <c r="L49" s="64" t="str">
        <f>IF(E11= "","",E11)</f>
        <v xml:space="preserve">Mikroregion Sokolov - východ </v>
      </c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32" t="s">
        <v>31</v>
      </c>
      <c r="AJ49" s="40"/>
      <c r="AK49" s="40"/>
      <c r="AL49" s="40"/>
      <c r="AM49" s="73" t="str">
        <f>IF(E17="","",E17)</f>
        <v>Pontika s.r.o.</v>
      </c>
      <c r="AN49" s="64"/>
      <c r="AO49" s="64"/>
      <c r="AP49" s="64"/>
      <c r="AQ49" s="40"/>
      <c r="AR49" s="44"/>
      <c r="AS49" s="74" t="s">
        <v>53</v>
      </c>
      <c r="AT49" s="75"/>
      <c r="AU49" s="76"/>
      <c r="AV49" s="76"/>
      <c r="AW49" s="76"/>
      <c r="AX49" s="76"/>
      <c r="AY49" s="76"/>
      <c r="AZ49" s="76"/>
      <c r="BA49" s="76"/>
      <c r="BB49" s="76"/>
      <c r="BC49" s="76"/>
      <c r="BD49" s="77"/>
      <c r="BE49" s="38"/>
    </row>
    <row r="50" s="2" customFormat="1" ht="15.6" customHeight="1">
      <c r="A50" s="38"/>
      <c r="B50" s="39"/>
      <c r="C50" s="32" t="s">
        <v>29</v>
      </c>
      <c r="D50" s="40"/>
      <c r="E50" s="40"/>
      <c r="F50" s="40"/>
      <c r="G50" s="40"/>
      <c r="H50" s="40"/>
      <c r="I50" s="40"/>
      <c r="J50" s="40"/>
      <c r="K50" s="40"/>
      <c r="L50" s="64" t="str">
        <f>IF(E14= "Vyplň údaj","",E14)</f>
        <v/>
      </c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32" t="s">
        <v>35</v>
      </c>
      <c r="AJ50" s="40"/>
      <c r="AK50" s="40"/>
      <c r="AL50" s="40"/>
      <c r="AM50" s="73" t="str">
        <f>IF(E20="","",E20)</f>
        <v xml:space="preserve"> </v>
      </c>
      <c r="AN50" s="64"/>
      <c r="AO50" s="64"/>
      <c r="AP50" s="64"/>
      <c r="AQ50" s="40"/>
      <c r="AR50" s="44"/>
      <c r="AS50" s="78"/>
      <c r="AT50" s="79"/>
      <c r="AU50" s="80"/>
      <c r="AV50" s="80"/>
      <c r="AW50" s="80"/>
      <c r="AX50" s="80"/>
      <c r="AY50" s="80"/>
      <c r="AZ50" s="80"/>
      <c r="BA50" s="80"/>
      <c r="BB50" s="80"/>
      <c r="BC50" s="80"/>
      <c r="BD50" s="81"/>
      <c r="BE50" s="38"/>
    </row>
    <row r="51" s="2" customFormat="1" ht="10.8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4"/>
      <c r="AS51" s="82"/>
      <c r="AT51" s="83"/>
      <c r="AU51" s="84"/>
      <c r="AV51" s="84"/>
      <c r="AW51" s="84"/>
      <c r="AX51" s="84"/>
      <c r="AY51" s="84"/>
      <c r="AZ51" s="84"/>
      <c r="BA51" s="84"/>
      <c r="BB51" s="84"/>
      <c r="BC51" s="84"/>
      <c r="BD51" s="85"/>
      <c r="BE51" s="38"/>
    </row>
    <row r="52" s="2" customFormat="1" ht="29.28" customHeight="1">
      <c r="A52" s="38"/>
      <c r="B52" s="39"/>
      <c r="C52" s="86" t="s">
        <v>54</v>
      </c>
      <c r="D52" s="87"/>
      <c r="E52" s="87"/>
      <c r="F52" s="87"/>
      <c r="G52" s="87"/>
      <c r="H52" s="88"/>
      <c r="I52" s="89" t="s">
        <v>55</v>
      </c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90" t="s">
        <v>56</v>
      </c>
      <c r="AH52" s="87"/>
      <c r="AI52" s="87"/>
      <c r="AJ52" s="87"/>
      <c r="AK52" s="87"/>
      <c r="AL52" s="87"/>
      <c r="AM52" s="87"/>
      <c r="AN52" s="89" t="s">
        <v>57</v>
      </c>
      <c r="AO52" s="87"/>
      <c r="AP52" s="87"/>
      <c r="AQ52" s="91" t="s">
        <v>58</v>
      </c>
      <c r="AR52" s="44"/>
      <c r="AS52" s="92" t="s">
        <v>59</v>
      </c>
      <c r="AT52" s="93" t="s">
        <v>60</v>
      </c>
      <c r="AU52" s="93" t="s">
        <v>61</v>
      </c>
      <c r="AV52" s="93" t="s">
        <v>62</v>
      </c>
      <c r="AW52" s="93" t="s">
        <v>63</v>
      </c>
      <c r="AX52" s="93" t="s">
        <v>64</v>
      </c>
      <c r="AY52" s="93" t="s">
        <v>65</v>
      </c>
      <c r="AZ52" s="93" t="s">
        <v>66</v>
      </c>
      <c r="BA52" s="93" t="s">
        <v>67</v>
      </c>
      <c r="BB52" s="93" t="s">
        <v>68</v>
      </c>
      <c r="BC52" s="93" t="s">
        <v>69</v>
      </c>
      <c r="BD52" s="94" t="s">
        <v>70</v>
      </c>
      <c r="BE52" s="38"/>
    </row>
    <row r="53" s="2" customFormat="1" ht="10.8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4"/>
      <c r="AS53" s="95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7"/>
      <c r="BE53" s="38"/>
    </row>
    <row r="54" s="6" customFormat="1" ht="32.4" customHeight="1">
      <c r="A54" s="6"/>
      <c r="B54" s="98"/>
      <c r="C54" s="99" t="s">
        <v>71</v>
      </c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1">
        <f>ROUND(SUM(AG55:AG60),2)</f>
        <v>0</v>
      </c>
      <c r="AH54" s="101"/>
      <c r="AI54" s="101"/>
      <c r="AJ54" s="101"/>
      <c r="AK54" s="101"/>
      <c r="AL54" s="101"/>
      <c r="AM54" s="101"/>
      <c r="AN54" s="102">
        <f>SUM(AG54,AT54)</f>
        <v>0</v>
      </c>
      <c r="AO54" s="102"/>
      <c r="AP54" s="102"/>
      <c r="AQ54" s="103" t="s">
        <v>19</v>
      </c>
      <c r="AR54" s="104"/>
      <c r="AS54" s="105">
        <f>ROUND(SUM(AS55:AS60),2)</f>
        <v>0</v>
      </c>
      <c r="AT54" s="106">
        <f>ROUND(SUM(AV54:AW54),2)</f>
        <v>0</v>
      </c>
      <c r="AU54" s="107">
        <f>ROUND(SUM(AU55:AU60),5)</f>
        <v>0</v>
      </c>
      <c r="AV54" s="106">
        <f>ROUND(AZ54*L29,2)</f>
        <v>0</v>
      </c>
      <c r="AW54" s="106">
        <f>ROUND(BA54*L30,2)</f>
        <v>0</v>
      </c>
      <c r="AX54" s="106">
        <f>ROUND(BB54*L29,2)</f>
        <v>0</v>
      </c>
      <c r="AY54" s="106">
        <f>ROUND(BC54*L30,2)</f>
        <v>0</v>
      </c>
      <c r="AZ54" s="106">
        <f>ROUND(SUM(AZ55:AZ60),2)</f>
        <v>0</v>
      </c>
      <c r="BA54" s="106">
        <f>ROUND(SUM(BA55:BA60),2)</f>
        <v>0</v>
      </c>
      <c r="BB54" s="106">
        <f>ROUND(SUM(BB55:BB60),2)</f>
        <v>0</v>
      </c>
      <c r="BC54" s="106">
        <f>ROUND(SUM(BC55:BC60),2)</f>
        <v>0</v>
      </c>
      <c r="BD54" s="108">
        <f>ROUND(SUM(BD55:BD60),2)</f>
        <v>0</v>
      </c>
      <c r="BE54" s="6"/>
      <c r="BS54" s="109" t="s">
        <v>72</v>
      </c>
      <c r="BT54" s="109" t="s">
        <v>73</v>
      </c>
      <c r="BU54" s="110" t="s">
        <v>74</v>
      </c>
      <c r="BV54" s="109" t="s">
        <v>75</v>
      </c>
      <c r="BW54" s="109" t="s">
        <v>5</v>
      </c>
      <c r="BX54" s="109" t="s">
        <v>76</v>
      </c>
      <c r="CL54" s="109" t="s">
        <v>19</v>
      </c>
    </row>
    <row r="55" s="7" customFormat="1" ht="14.4" customHeight="1">
      <c r="A55" s="111" t="s">
        <v>77</v>
      </c>
      <c r="B55" s="112"/>
      <c r="C55" s="113"/>
      <c r="D55" s="114" t="s">
        <v>78</v>
      </c>
      <c r="E55" s="114"/>
      <c r="F55" s="114"/>
      <c r="G55" s="114"/>
      <c r="H55" s="114"/>
      <c r="I55" s="115"/>
      <c r="J55" s="114" t="s">
        <v>79</v>
      </c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6">
        <f>'SO 101 - Cyklostezka '!J30</f>
        <v>0</v>
      </c>
      <c r="AH55" s="115"/>
      <c r="AI55" s="115"/>
      <c r="AJ55" s="115"/>
      <c r="AK55" s="115"/>
      <c r="AL55" s="115"/>
      <c r="AM55" s="115"/>
      <c r="AN55" s="116">
        <f>SUM(AG55,AT55)</f>
        <v>0</v>
      </c>
      <c r="AO55" s="115"/>
      <c r="AP55" s="115"/>
      <c r="AQ55" s="117" t="s">
        <v>80</v>
      </c>
      <c r="AR55" s="118"/>
      <c r="AS55" s="119">
        <v>0</v>
      </c>
      <c r="AT55" s="120">
        <f>ROUND(SUM(AV55:AW55),2)</f>
        <v>0</v>
      </c>
      <c r="AU55" s="121">
        <f>'SO 101 - Cyklostezka '!P90</f>
        <v>0</v>
      </c>
      <c r="AV55" s="120">
        <f>'SO 101 - Cyklostezka '!J33</f>
        <v>0</v>
      </c>
      <c r="AW55" s="120">
        <f>'SO 101 - Cyklostezka '!J34</f>
        <v>0</v>
      </c>
      <c r="AX55" s="120">
        <f>'SO 101 - Cyklostezka '!J35</f>
        <v>0</v>
      </c>
      <c r="AY55" s="120">
        <f>'SO 101 - Cyklostezka '!J36</f>
        <v>0</v>
      </c>
      <c r="AZ55" s="120">
        <f>'SO 101 - Cyklostezka '!F33</f>
        <v>0</v>
      </c>
      <c r="BA55" s="120">
        <f>'SO 101 - Cyklostezka '!F34</f>
        <v>0</v>
      </c>
      <c r="BB55" s="120">
        <f>'SO 101 - Cyklostezka '!F35</f>
        <v>0</v>
      </c>
      <c r="BC55" s="120">
        <f>'SO 101 - Cyklostezka '!F36</f>
        <v>0</v>
      </c>
      <c r="BD55" s="122">
        <f>'SO 101 - Cyklostezka '!F37</f>
        <v>0</v>
      </c>
      <c r="BE55" s="7"/>
      <c r="BT55" s="123" t="s">
        <v>81</v>
      </c>
      <c r="BV55" s="123" t="s">
        <v>75</v>
      </c>
      <c r="BW55" s="123" t="s">
        <v>82</v>
      </c>
      <c r="BX55" s="123" t="s">
        <v>5</v>
      </c>
      <c r="CL55" s="123" t="s">
        <v>19</v>
      </c>
      <c r="CM55" s="123" t="s">
        <v>83</v>
      </c>
    </row>
    <row r="56" s="7" customFormat="1" ht="24.6" customHeight="1">
      <c r="A56" s="111" t="s">
        <v>77</v>
      </c>
      <c r="B56" s="112"/>
      <c r="C56" s="113"/>
      <c r="D56" s="114" t="s">
        <v>84</v>
      </c>
      <c r="E56" s="114"/>
      <c r="F56" s="114"/>
      <c r="G56" s="114"/>
      <c r="H56" s="114"/>
      <c r="I56" s="115"/>
      <c r="J56" s="114" t="s">
        <v>85</v>
      </c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/>
      <c r="AC56" s="114"/>
      <c r="AD56" s="114"/>
      <c r="AE56" s="114"/>
      <c r="AF56" s="114"/>
      <c r="AG56" s="116">
        <f>'SO 101.1 - Cyklostezka - ...'!J30</f>
        <v>0</v>
      </c>
      <c r="AH56" s="115"/>
      <c r="AI56" s="115"/>
      <c r="AJ56" s="115"/>
      <c r="AK56" s="115"/>
      <c r="AL56" s="115"/>
      <c r="AM56" s="115"/>
      <c r="AN56" s="116">
        <f>SUM(AG56,AT56)</f>
        <v>0</v>
      </c>
      <c r="AO56" s="115"/>
      <c r="AP56" s="115"/>
      <c r="AQ56" s="117" t="s">
        <v>80</v>
      </c>
      <c r="AR56" s="118"/>
      <c r="AS56" s="119">
        <v>0</v>
      </c>
      <c r="AT56" s="120">
        <f>ROUND(SUM(AV56:AW56),2)</f>
        <v>0</v>
      </c>
      <c r="AU56" s="121">
        <f>'SO 101.1 - Cyklostezka - ...'!P82</f>
        <v>0</v>
      </c>
      <c r="AV56" s="120">
        <f>'SO 101.1 - Cyklostezka - ...'!J33</f>
        <v>0</v>
      </c>
      <c r="AW56" s="120">
        <f>'SO 101.1 - Cyklostezka - ...'!J34</f>
        <v>0</v>
      </c>
      <c r="AX56" s="120">
        <f>'SO 101.1 - Cyklostezka - ...'!J35</f>
        <v>0</v>
      </c>
      <c r="AY56" s="120">
        <f>'SO 101.1 - Cyklostezka - ...'!J36</f>
        <v>0</v>
      </c>
      <c r="AZ56" s="120">
        <f>'SO 101.1 - Cyklostezka - ...'!F33</f>
        <v>0</v>
      </c>
      <c r="BA56" s="120">
        <f>'SO 101.1 - Cyklostezka - ...'!F34</f>
        <v>0</v>
      </c>
      <c r="BB56" s="120">
        <f>'SO 101.1 - Cyklostezka - ...'!F35</f>
        <v>0</v>
      </c>
      <c r="BC56" s="120">
        <f>'SO 101.1 - Cyklostezka - ...'!F36</f>
        <v>0</v>
      </c>
      <c r="BD56" s="122">
        <f>'SO 101.1 - Cyklostezka - ...'!F37</f>
        <v>0</v>
      </c>
      <c r="BE56" s="7"/>
      <c r="BT56" s="123" t="s">
        <v>81</v>
      </c>
      <c r="BV56" s="123" t="s">
        <v>75</v>
      </c>
      <c r="BW56" s="123" t="s">
        <v>86</v>
      </c>
      <c r="BX56" s="123" t="s">
        <v>5</v>
      </c>
      <c r="CL56" s="123" t="s">
        <v>19</v>
      </c>
      <c r="CM56" s="123" t="s">
        <v>83</v>
      </c>
    </row>
    <row r="57" s="7" customFormat="1" ht="14.4" customHeight="1">
      <c r="A57" s="111" t="s">
        <v>77</v>
      </c>
      <c r="B57" s="112"/>
      <c r="C57" s="113"/>
      <c r="D57" s="114" t="s">
        <v>87</v>
      </c>
      <c r="E57" s="114"/>
      <c r="F57" s="114"/>
      <c r="G57" s="114"/>
      <c r="H57" s="114"/>
      <c r="I57" s="115"/>
      <c r="J57" s="114" t="s">
        <v>88</v>
      </c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4"/>
      <c r="AB57" s="114"/>
      <c r="AC57" s="114"/>
      <c r="AD57" s="114"/>
      <c r="AE57" s="114"/>
      <c r="AF57" s="114"/>
      <c r="AG57" s="116">
        <f>'SO 201 - Most přes Arnolt...'!J30</f>
        <v>0</v>
      </c>
      <c r="AH57" s="115"/>
      <c r="AI57" s="115"/>
      <c r="AJ57" s="115"/>
      <c r="AK57" s="115"/>
      <c r="AL57" s="115"/>
      <c r="AM57" s="115"/>
      <c r="AN57" s="116">
        <f>SUM(AG57,AT57)</f>
        <v>0</v>
      </c>
      <c r="AO57" s="115"/>
      <c r="AP57" s="115"/>
      <c r="AQ57" s="117" t="s">
        <v>80</v>
      </c>
      <c r="AR57" s="118"/>
      <c r="AS57" s="119">
        <v>0</v>
      </c>
      <c r="AT57" s="120">
        <f>ROUND(SUM(AV57:AW57),2)</f>
        <v>0</v>
      </c>
      <c r="AU57" s="121">
        <f>'SO 201 - Most přes Arnolt...'!P82</f>
        <v>0</v>
      </c>
      <c r="AV57" s="120">
        <f>'SO 201 - Most přes Arnolt...'!J33</f>
        <v>0</v>
      </c>
      <c r="AW57" s="120">
        <f>'SO 201 - Most přes Arnolt...'!J34</f>
        <v>0</v>
      </c>
      <c r="AX57" s="120">
        <f>'SO 201 - Most přes Arnolt...'!J35</f>
        <v>0</v>
      </c>
      <c r="AY57" s="120">
        <f>'SO 201 - Most přes Arnolt...'!J36</f>
        <v>0</v>
      </c>
      <c r="AZ57" s="120">
        <f>'SO 201 - Most přes Arnolt...'!F33</f>
        <v>0</v>
      </c>
      <c r="BA57" s="120">
        <f>'SO 201 - Most přes Arnolt...'!F34</f>
        <v>0</v>
      </c>
      <c r="BB57" s="120">
        <f>'SO 201 - Most přes Arnolt...'!F35</f>
        <v>0</v>
      </c>
      <c r="BC57" s="120">
        <f>'SO 201 - Most přes Arnolt...'!F36</f>
        <v>0</v>
      </c>
      <c r="BD57" s="122">
        <f>'SO 201 - Most přes Arnolt...'!F37</f>
        <v>0</v>
      </c>
      <c r="BE57" s="7"/>
      <c r="BT57" s="123" t="s">
        <v>81</v>
      </c>
      <c r="BV57" s="123" t="s">
        <v>75</v>
      </c>
      <c r="BW57" s="123" t="s">
        <v>89</v>
      </c>
      <c r="BX57" s="123" t="s">
        <v>5</v>
      </c>
      <c r="CL57" s="123" t="s">
        <v>19</v>
      </c>
      <c r="CM57" s="123" t="s">
        <v>83</v>
      </c>
    </row>
    <row r="58" s="7" customFormat="1" ht="14.4" customHeight="1">
      <c r="A58" s="111" t="s">
        <v>77</v>
      </c>
      <c r="B58" s="112"/>
      <c r="C58" s="113"/>
      <c r="D58" s="114" t="s">
        <v>90</v>
      </c>
      <c r="E58" s="114"/>
      <c r="F58" s="114"/>
      <c r="G58" s="114"/>
      <c r="H58" s="114"/>
      <c r="I58" s="115"/>
      <c r="J58" s="114" t="s">
        <v>91</v>
      </c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  <c r="AA58" s="114"/>
      <c r="AB58" s="114"/>
      <c r="AC58" s="114"/>
      <c r="AD58" s="114"/>
      <c r="AE58" s="114"/>
      <c r="AF58" s="114"/>
      <c r="AG58" s="116">
        <f>'SO 202 - Lávka přes Ohři'!J30</f>
        <v>0</v>
      </c>
      <c r="AH58" s="115"/>
      <c r="AI58" s="115"/>
      <c r="AJ58" s="115"/>
      <c r="AK58" s="115"/>
      <c r="AL58" s="115"/>
      <c r="AM58" s="115"/>
      <c r="AN58" s="116">
        <f>SUM(AG58,AT58)</f>
        <v>0</v>
      </c>
      <c r="AO58" s="115"/>
      <c r="AP58" s="115"/>
      <c r="AQ58" s="117" t="s">
        <v>80</v>
      </c>
      <c r="AR58" s="118"/>
      <c r="AS58" s="119">
        <v>0</v>
      </c>
      <c r="AT58" s="120">
        <f>ROUND(SUM(AV58:AW58),2)</f>
        <v>0</v>
      </c>
      <c r="AU58" s="121">
        <f>'SO 202 - Lávka přes Ohři'!P82</f>
        <v>0</v>
      </c>
      <c r="AV58" s="120">
        <f>'SO 202 - Lávka přes Ohři'!J33</f>
        <v>0</v>
      </c>
      <c r="AW58" s="120">
        <f>'SO 202 - Lávka přes Ohři'!J34</f>
        <v>0</v>
      </c>
      <c r="AX58" s="120">
        <f>'SO 202 - Lávka přes Ohři'!J35</f>
        <v>0</v>
      </c>
      <c r="AY58" s="120">
        <f>'SO 202 - Lávka přes Ohři'!J36</f>
        <v>0</v>
      </c>
      <c r="AZ58" s="120">
        <f>'SO 202 - Lávka přes Ohři'!F33</f>
        <v>0</v>
      </c>
      <c r="BA58" s="120">
        <f>'SO 202 - Lávka přes Ohři'!F34</f>
        <v>0</v>
      </c>
      <c r="BB58" s="120">
        <f>'SO 202 - Lávka přes Ohři'!F35</f>
        <v>0</v>
      </c>
      <c r="BC58" s="120">
        <f>'SO 202 - Lávka přes Ohři'!F36</f>
        <v>0</v>
      </c>
      <c r="BD58" s="122">
        <f>'SO 202 - Lávka přes Ohři'!F37</f>
        <v>0</v>
      </c>
      <c r="BE58" s="7"/>
      <c r="BT58" s="123" t="s">
        <v>81</v>
      </c>
      <c r="BV58" s="123" t="s">
        <v>75</v>
      </c>
      <c r="BW58" s="123" t="s">
        <v>92</v>
      </c>
      <c r="BX58" s="123" t="s">
        <v>5</v>
      </c>
      <c r="CL58" s="123" t="s">
        <v>19</v>
      </c>
      <c r="CM58" s="123" t="s">
        <v>83</v>
      </c>
    </row>
    <row r="59" s="7" customFormat="1" ht="14.4" customHeight="1">
      <c r="A59" s="111" t="s">
        <v>77</v>
      </c>
      <c r="B59" s="112"/>
      <c r="C59" s="113"/>
      <c r="D59" s="114" t="s">
        <v>93</v>
      </c>
      <c r="E59" s="114"/>
      <c r="F59" s="114"/>
      <c r="G59" s="114"/>
      <c r="H59" s="114"/>
      <c r="I59" s="115"/>
      <c r="J59" s="114" t="s">
        <v>94</v>
      </c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  <c r="AA59" s="114"/>
      <c r="AB59" s="114"/>
      <c r="AC59" s="114"/>
      <c r="AD59" s="114"/>
      <c r="AE59" s="114"/>
      <c r="AF59" s="114"/>
      <c r="AG59" s="116">
        <f>'VON.1 - Vedlejší a ostatn...'!J30</f>
        <v>0</v>
      </c>
      <c r="AH59" s="115"/>
      <c r="AI59" s="115"/>
      <c r="AJ59" s="115"/>
      <c r="AK59" s="115"/>
      <c r="AL59" s="115"/>
      <c r="AM59" s="115"/>
      <c r="AN59" s="116">
        <f>SUM(AG59,AT59)</f>
        <v>0</v>
      </c>
      <c r="AO59" s="115"/>
      <c r="AP59" s="115"/>
      <c r="AQ59" s="117" t="s">
        <v>80</v>
      </c>
      <c r="AR59" s="118"/>
      <c r="AS59" s="119">
        <v>0</v>
      </c>
      <c r="AT59" s="120">
        <f>ROUND(SUM(AV59:AW59),2)</f>
        <v>0</v>
      </c>
      <c r="AU59" s="121">
        <f>'VON.1 - Vedlejší a ostatn...'!P83</f>
        <v>0</v>
      </c>
      <c r="AV59" s="120">
        <f>'VON.1 - Vedlejší a ostatn...'!J33</f>
        <v>0</v>
      </c>
      <c r="AW59" s="120">
        <f>'VON.1 - Vedlejší a ostatn...'!J34</f>
        <v>0</v>
      </c>
      <c r="AX59" s="120">
        <f>'VON.1 - Vedlejší a ostatn...'!J35</f>
        <v>0</v>
      </c>
      <c r="AY59" s="120">
        <f>'VON.1 - Vedlejší a ostatn...'!J36</f>
        <v>0</v>
      </c>
      <c r="AZ59" s="120">
        <f>'VON.1 - Vedlejší a ostatn...'!F33</f>
        <v>0</v>
      </c>
      <c r="BA59" s="120">
        <f>'VON.1 - Vedlejší a ostatn...'!F34</f>
        <v>0</v>
      </c>
      <c r="BB59" s="120">
        <f>'VON.1 - Vedlejší a ostatn...'!F35</f>
        <v>0</v>
      </c>
      <c r="BC59" s="120">
        <f>'VON.1 - Vedlejší a ostatn...'!F36</f>
        <v>0</v>
      </c>
      <c r="BD59" s="122">
        <f>'VON.1 - Vedlejší a ostatn...'!F37</f>
        <v>0</v>
      </c>
      <c r="BE59" s="7"/>
      <c r="BT59" s="123" t="s">
        <v>81</v>
      </c>
      <c r="BV59" s="123" t="s">
        <v>75</v>
      </c>
      <c r="BW59" s="123" t="s">
        <v>95</v>
      </c>
      <c r="BX59" s="123" t="s">
        <v>5</v>
      </c>
      <c r="CL59" s="123" t="s">
        <v>19</v>
      </c>
      <c r="CM59" s="123" t="s">
        <v>83</v>
      </c>
    </row>
    <row r="60" s="7" customFormat="1" ht="24.6" customHeight="1">
      <c r="A60" s="111" t="s">
        <v>77</v>
      </c>
      <c r="B60" s="112"/>
      <c r="C60" s="113"/>
      <c r="D60" s="114" t="s">
        <v>96</v>
      </c>
      <c r="E60" s="114"/>
      <c r="F60" s="114"/>
      <c r="G60" s="114"/>
      <c r="H60" s="114"/>
      <c r="I60" s="115"/>
      <c r="J60" s="114" t="s">
        <v>97</v>
      </c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  <c r="AA60" s="114"/>
      <c r="AB60" s="114"/>
      <c r="AC60" s="114"/>
      <c r="AD60" s="114"/>
      <c r="AE60" s="114"/>
      <c r="AF60" s="114"/>
      <c r="AG60" s="116">
        <f>'VON.2 - Vedlejší a ostatn...'!J30</f>
        <v>0</v>
      </c>
      <c r="AH60" s="115"/>
      <c r="AI60" s="115"/>
      <c r="AJ60" s="115"/>
      <c r="AK60" s="115"/>
      <c r="AL60" s="115"/>
      <c r="AM60" s="115"/>
      <c r="AN60" s="116">
        <f>SUM(AG60,AT60)</f>
        <v>0</v>
      </c>
      <c r="AO60" s="115"/>
      <c r="AP60" s="115"/>
      <c r="AQ60" s="117" t="s">
        <v>80</v>
      </c>
      <c r="AR60" s="118"/>
      <c r="AS60" s="124">
        <v>0</v>
      </c>
      <c r="AT60" s="125">
        <f>ROUND(SUM(AV60:AW60),2)</f>
        <v>0</v>
      </c>
      <c r="AU60" s="126">
        <f>'VON.2 - Vedlejší a ostatn...'!P82</f>
        <v>0</v>
      </c>
      <c r="AV60" s="125">
        <f>'VON.2 - Vedlejší a ostatn...'!J33</f>
        <v>0</v>
      </c>
      <c r="AW60" s="125">
        <f>'VON.2 - Vedlejší a ostatn...'!J34</f>
        <v>0</v>
      </c>
      <c r="AX60" s="125">
        <f>'VON.2 - Vedlejší a ostatn...'!J35</f>
        <v>0</v>
      </c>
      <c r="AY60" s="125">
        <f>'VON.2 - Vedlejší a ostatn...'!J36</f>
        <v>0</v>
      </c>
      <c r="AZ60" s="125">
        <f>'VON.2 - Vedlejší a ostatn...'!F33</f>
        <v>0</v>
      </c>
      <c r="BA60" s="125">
        <f>'VON.2 - Vedlejší a ostatn...'!F34</f>
        <v>0</v>
      </c>
      <c r="BB60" s="125">
        <f>'VON.2 - Vedlejší a ostatn...'!F35</f>
        <v>0</v>
      </c>
      <c r="BC60" s="125">
        <f>'VON.2 - Vedlejší a ostatn...'!F36</f>
        <v>0</v>
      </c>
      <c r="BD60" s="127">
        <f>'VON.2 - Vedlejší a ostatn...'!F37</f>
        <v>0</v>
      </c>
      <c r="BE60" s="7"/>
      <c r="BT60" s="123" t="s">
        <v>81</v>
      </c>
      <c r="BV60" s="123" t="s">
        <v>75</v>
      </c>
      <c r="BW60" s="123" t="s">
        <v>98</v>
      </c>
      <c r="BX60" s="123" t="s">
        <v>5</v>
      </c>
      <c r="CL60" s="123" t="s">
        <v>19</v>
      </c>
      <c r="CM60" s="123" t="s">
        <v>83</v>
      </c>
    </row>
    <row r="61" s="2" customFormat="1" ht="30" customHeight="1">
      <c r="A61" s="38"/>
      <c r="B61" s="39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4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="2" customFormat="1" ht="6.96" customHeight="1">
      <c r="A62" s="38"/>
      <c r="B62" s="59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44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</sheetData>
  <sheetProtection sheet="1" formatColumns="0" formatRows="0" objects="1" scenarios="1" spinCount="100000" saltValue="a2luuZuw0A1XlIvqxZSeZIDpmmgNc7vE+7vhgo7YrScehomdSLCnX4Q2Ji5eQXGi660VE57gSbpYU75XAcSWpg==" hashValue="8zGoNa/Sj6MXg7cDeE0QjwtaNgtqwG2035aX6lpO/1+Wuy8eAFkaWmwMOCH4Io8/Y1dxMU2mT+VQY2TmbjMERw==" algorithmName="SHA-512" password="CC35"/>
  <mergeCells count="62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AN60:AP60"/>
    <mergeCell ref="AG60:AM60"/>
    <mergeCell ref="D60:H60"/>
    <mergeCell ref="J60:AF60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SO 101 - Cyklostezka '!C2" display="/"/>
    <hyperlink ref="A56" location="'SO 101.1 - Cyklostezka - ...'!C2" display="/"/>
    <hyperlink ref="A57" location="'SO 201 - Most přes Arnolt...'!C2" display="/"/>
    <hyperlink ref="A58" location="'SO 202 - Lávka přes Ohři'!C2" display="/"/>
    <hyperlink ref="A59" location="'VON.1 - Vedlejší a ostatn...'!C2" display="/"/>
    <hyperlink ref="A60" location="'VON.2 - Vedlejší a ostatn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54.42188" style="1" customWidth="1"/>
    <col min="7" max="7" width="8.003906" style="1" customWidth="1"/>
    <col min="8" max="8" width="12.28125" style="1" customWidth="1"/>
    <col min="9" max="9" width="21.57422" style="1" customWidth="1"/>
    <col min="10" max="10" width="21.57422" style="1" customWidth="1"/>
    <col min="11" max="11" width="21.57422" style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82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20"/>
      <c r="AT3" s="17" t="s">
        <v>83</v>
      </c>
    </row>
    <row r="4" s="1" customFormat="1" ht="24.96" customHeight="1">
      <c r="B4" s="20"/>
      <c r="D4" s="130" t="s">
        <v>99</v>
      </c>
      <c r="L4" s="20"/>
      <c r="M4" s="13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2" t="s">
        <v>16</v>
      </c>
      <c r="L6" s="20"/>
    </row>
    <row r="7" s="1" customFormat="1" ht="14.4" customHeight="1">
      <c r="B7" s="20"/>
      <c r="E7" s="133" t="str">
        <f>'Rekapitulace stavby'!K6</f>
        <v>Napojení páteřní cyklostezky na Slavkovský Les v Březové - část Tisová</v>
      </c>
      <c r="F7" s="132"/>
      <c r="G7" s="132"/>
      <c r="H7" s="132"/>
      <c r="L7" s="20"/>
    </row>
    <row r="8" s="2" customFormat="1" ht="12" customHeight="1">
      <c r="A8" s="38"/>
      <c r="B8" s="44"/>
      <c r="C8" s="38"/>
      <c r="D8" s="132" t="s">
        <v>100</v>
      </c>
      <c r="E8" s="38"/>
      <c r="F8" s="38"/>
      <c r="G8" s="38"/>
      <c r="H8" s="38"/>
      <c r="I8" s="38"/>
      <c r="J8" s="38"/>
      <c r="K8" s="38"/>
      <c r="L8" s="13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4.4" customHeight="1">
      <c r="A9" s="38"/>
      <c r="B9" s="44"/>
      <c r="C9" s="38"/>
      <c r="D9" s="38"/>
      <c r="E9" s="135" t="s">
        <v>101</v>
      </c>
      <c r="F9" s="38"/>
      <c r="G9" s="38"/>
      <c r="H9" s="38"/>
      <c r="I9" s="38"/>
      <c r="J9" s="38"/>
      <c r="K9" s="38"/>
      <c r="L9" s="13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3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2" t="s">
        <v>18</v>
      </c>
      <c r="E11" s="38"/>
      <c r="F11" s="136" t="s">
        <v>19</v>
      </c>
      <c r="G11" s="38"/>
      <c r="H11" s="38"/>
      <c r="I11" s="132" t="s">
        <v>20</v>
      </c>
      <c r="J11" s="136" t="s">
        <v>19</v>
      </c>
      <c r="K11" s="38"/>
      <c r="L11" s="13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2" t="s">
        <v>21</v>
      </c>
      <c r="E12" s="38"/>
      <c r="F12" s="136" t="s">
        <v>22</v>
      </c>
      <c r="G12" s="38"/>
      <c r="H12" s="38"/>
      <c r="I12" s="132" t="s">
        <v>23</v>
      </c>
      <c r="J12" s="137" t="str">
        <f>'Rekapitulace stavby'!AN8</f>
        <v>16. 10. 2019</v>
      </c>
      <c r="K12" s="38"/>
      <c r="L12" s="13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3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2" t="s">
        <v>25</v>
      </c>
      <c r="E14" s="38"/>
      <c r="F14" s="38"/>
      <c r="G14" s="38"/>
      <c r="H14" s="38"/>
      <c r="I14" s="132" t="s">
        <v>26</v>
      </c>
      <c r="J14" s="136" t="s">
        <v>19</v>
      </c>
      <c r="K14" s="38"/>
      <c r="L14" s="13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6" t="s">
        <v>27</v>
      </c>
      <c r="F15" s="38"/>
      <c r="G15" s="38"/>
      <c r="H15" s="38"/>
      <c r="I15" s="132" t="s">
        <v>28</v>
      </c>
      <c r="J15" s="136" t="s">
        <v>19</v>
      </c>
      <c r="K15" s="38"/>
      <c r="L15" s="13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3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2" t="s">
        <v>29</v>
      </c>
      <c r="E17" s="38"/>
      <c r="F17" s="38"/>
      <c r="G17" s="38"/>
      <c r="H17" s="38"/>
      <c r="I17" s="132" t="s">
        <v>26</v>
      </c>
      <c r="J17" s="33" t="str">
        <f>'Rekapitulace stavby'!AN13</f>
        <v>Vyplň údaj</v>
      </c>
      <c r="K17" s="38"/>
      <c r="L17" s="13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6"/>
      <c r="G18" s="136"/>
      <c r="H18" s="136"/>
      <c r="I18" s="132" t="s">
        <v>28</v>
      </c>
      <c r="J18" s="33" t="str">
        <f>'Rekapitulace stavby'!AN14</f>
        <v>Vyplň údaj</v>
      </c>
      <c r="K18" s="38"/>
      <c r="L18" s="13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3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2" t="s">
        <v>31</v>
      </c>
      <c r="E20" s="38"/>
      <c r="F20" s="38"/>
      <c r="G20" s="38"/>
      <c r="H20" s="38"/>
      <c r="I20" s="132" t="s">
        <v>26</v>
      </c>
      <c r="J20" s="136" t="s">
        <v>32</v>
      </c>
      <c r="K20" s="38"/>
      <c r="L20" s="13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6" t="s">
        <v>33</v>
      </c>
      <c r="F21" s="38"/>
      <c r="G21" s="38"/>
      <c r="H21" s="38"/>
      <c r="I21" s="132" t="s">
        <v>28</v>
      </c>
      <c r="J21" s="136" t="s">
        <v>19</v>
      </c>
      <c r="K21" s="38"/>
      <c r="L21" s="13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3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2" t="s">
        <v>35</v>
      </c>
      <c r="E23" s="38"/>
      <c r="F23" s="38"/>
      <c r="G23" s="38"/>
      <c r="H23" s="38"/>
      <c r="I23" s="132" t="s">
        <v>26</v>
      </c>
      <c r="J23" s="136" t="str">
        <f>IF('Rekapitulace stavby'!AN19="","",'Rekapitulace stavby'!AN19)</f>
        <v/>
      </c>
      <c r="K23" s="38"/>
      <c r="L23" s="13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6" t="str">
        <f>IF('Rekapitulace stavby'!E20="","",'Rekapitulace stavby'!E20)</f>
        <v xml:space="preserve"> </v>
      </c>
      <c r="F24" s="38"/>
      <c r="G24" s="38"/>
      <c r="H24" s="38"/>
      <c r="I24" s="132" t="s">
        <v>28</v>
      </c>
      <c r="J24" s="136" t="str">
        <f>IF('Rekapitulace stavby'!AN20="","",'Rekapitulace stavby'!AN20)</f>
        <v/>
      </c>
      <c r="K24" s="38"/>
      <c r="L24" s="13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3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2" t="s">
        <v>37</v>
      </c>
      <c r="E26" s="38"/>
      <c r="F26" s="38"/>
      <c r="G26" s="38"/>
      <c r="H26" s="38"/>
      <c r="I26" s="38"/>
      <c r="J26" s="38"/>
      <c r="K26" s="38"/>
      <c r="L26" s="13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4.4" customHeight="1">
      <c r="A27" s="138"/>
      <c r="B27" s="139"/>
      <c r="C27" s="138"/>
      <c r="D27" s="138"/>
      <c r="E27" s="140" t="s">
        <v>19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3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2"/>
      <c r="E29" s="142"/>
      <c r="F29" s="142"/>
      <c r="G29" s="142"/>
      <c r="H29" s="142"/>
      <c r="I29" s="142"/>
      <c r="J29" s="142"/>
      <c r="K29" s="142"/>
      <c r="L29" s="13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3" t="s">
        <v>39</v>
      </c>
      <c r="E30" s="38"/>
      <c r="F30" s="38"/>
      <c r="G30" s="38"/>
      <c r="H30" s="38"/>
      <c r="I30" s="38"/>
      <c r="J30" s="144">
        <f>ROUND(J90, 2)</f>
        <v>0</v>
      </c>
      <c r="K30" s="38"/>
      <c r="L30" s="13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2"/>
      <c r="E31" s="142"/>
      <c r="F31" s="142"/>
      <c r="G31" s="142"/>
      <c r="H31" s="142"/>
      <c r="I31" s="142"/>
      <c r="J31" s="142"/>
      <c r="K31" s="142"/>
      <c r="L31" s="13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5" t="s">
        <v>41</v>
      </c>
      <c r="G32" s="38"/>
      <c r="H32" s="38"/>
      <c r="I32" s="145" t="s">
        <v>40</v>
      </c>
      <c r="J32" s="145" t="s">
        <v>42</v>
      </c>
      <c r="K32" s="38"/>
      <c r="L32" s="13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6" t="s">
        <v>43</v>
      </c>
      <c r="E33" s="132" t="s">
        <v>44</v>
      </c>
      <c r="F33" s="147">
        <f>ROUND((SUM(BE90:BE461)),  2)</f>
        <v>0</v>
      </c>
      <c r="G33" s="38"/>
      <c r="H33" s="38"/>
      <c r="I33" s="148">
        <v>0.20999999999999999</v>
      </c>
      <c r="J33" s="147">
        <f>ROUND(((SUM(BE90:BE461))*I33),  2)</f>
        <v>0</v>
      </c>
      <c r="K33" s="38"/>
      <c r="L33" s="13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2" t="s">
        <v>45</v>
      </c>
      <c r="F34" s="147">
        <f>ROUND((SUM(BF90:BF461)),  2)</f>
        <v>0</v>
      </c>
      <c r="G34" s="38"/>
      <c r="H34" s="38"/>
      <c r="I34" s="148">
        <v>0.14999999999999999</v>
      </c>
      <c r="J34" s="147">
        <f>ROUND(((SUM(BF90:BF461))*I34),  2)</f>
        <v>0</v>
      </c>
      <c r="K34" s="38"/>
      <c r="L34" s="13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2" t="s">
        <v>46</v>
      </c>
      <c r="F35" s="147">
        <f>ROUND((SUM(BG90:BG461)),  2)</f>
        <v>0</v>
      </c>
      <c r="G35" s="38"/>
      <c r="H35" s="38"/>
      <c r="I35" s="148">
        <v>0.20999999999999999</v>
      </c>
      <c r="J35" s="147">
        <f>0</f>
        <v>0</v>
      </c>
      <c r="K35" s="38"/>
      <c r="L35" s="13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2" t="s">
        <v>47</v>
      </c>
      <c r="F36" s="147">
        <f>ROUND((SUM(BH90:BH461)),  2)</f>
        <v>0</v>
      </c>
      <c r="G36" s="38"/>
      <c r="H36" s="38"/>
      <c r="I36" s="148">
        <v>0.14999999999999999</v>
      </c>
      <c r="J36" s="147">
        <f>0</f>
        <v>0</v>
      </c>
      <c r="K36" s="38"/>
      <c r="L36" s="13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2" t="s">
        <v>48</v>
      </c>
      <c r="F37" s="147">
        <f>ROUND((SUM(BI90:BI461)),  2)</f>
        <v>0</v>
      </c>
      <c r="G37" s="38"/>
      <c r="H37" s="38"/>
      <c r="I37" s="148">
        <v>0</v>
      </c>
      <c r="J37" s="147">
        <f>0</f>
        <v>0</v>
      </c>
      <c r="K37" s="38"/>
      <c r="L37" s="13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3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49"/>
      <c r="D39" s="150" t="s">
        <v>49</v>
      </c>
      <c r="E39" s="151"/>
      <c r="F39" s="151"/>
      <c r="G39" s="152" t="s">
        <v>50</v>
      </c>
      <c r="H39" s="153" t="s">
        <v>51</v>
      </c>
      <c r="I39" s="151"/>
      <c r="J39" s="154">
        <f>SUM(J30:J37)</f>
        <v>0</v>
      </c>
      <c r="K39" s="155"/>
      <c r="L39" s="13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3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3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102</v>
      </c>
      <c r="D45" s="40"/>
      <c r="E45" s="40"/>
      <c r="F45" s="40"/>
      <c r="G45" s="40"/>
      <c r="H45" s="40"/>
      <c r="I45" s="40"/>
      <c r="J45" s="40"/>
      <c r="K45" s="40"/>
      <c r="L45" s="13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3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3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4.4" customHeight="1">
      <c r="A48" s="38"/>
      <c r="B48" s="39"/>
      <c r="C48" s="40"/>
      <c r="D48" s="40"/>
      <c r="E48" s="160" t="str">
        <f>E7</f>
        <v>Napojení páteřní cyklostezky na Slavkovský Les v Březové - část Tisová</v>
      </c>
      <c r="F48" s="32"/>
      <c r="G48" s="32"/>
      <c r="H48" s="32"/>
      <c r="I48" s="40"/>
      <c r="J48" s="40"/>
      <c r="K48" s="40"/>
      <c r="L48" s="13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100</v>
      </c>
      <c r="D49" s="40"/>
      <c r="E49" s="40"/>
      <c r="F49" s="40"/>
      <c r="G49" s="40"/>
      <c r="H49" s="40"/>
      <c r="I49" s="40"/>
      <c r="J49" s="40"/>
      <c r="K49" s="40"/>
      <c r="L49" s="13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4.4" customHeight="1">
      <c r="A50" s="38"/>
      <c r="B50" s="39"/>
      <c r="C50" s="40"/>
      <c r="D50" s="40"/>
      <c r="E50" s="69" t="str">
        <f>E9</f>
        <v xml:space="preserve">SO 101 - Cyklostezka </v>
      </c>
      <c r="F50" s="40"/>
      <c r="G50" s="40"/>
      <c r="H50" s="40"/>
      <c r="I50" s="40"/>
      <c r="J50" s="40"/>
      <c r="K50" s="40"/>
      <c r="L50" s="13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3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21</v>
      </c>
      <c r="D52" s="40"/>
      <c r="E52" s="40"/>
      <c r="F52" s="27" t="str">
        <f>F12</f>
        <v xml:space="preserve">Šabina, Hlavno </v>
      </c>
      <c r="G52" s="40"/>
      <c r="H52" s="40"/>
      <c r="I52" s="32" t="s">
        <v>23</v>
      </c>
      <c r="J52" s="72" t="str">
        <f>IF(J12="","",J12)</f>
        <v>16. 10. 2019</v>
      </c>
      <c r="K52" s="40"/>
      <c r="L52" s="13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3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5.6" customHeight="1">
      <c r="A54" s="38"/>
      <c r="B54" s="39"/>
      <c r="C54" s="32" t="s">
        <v>25</v>
      </c>
      <c r="D54" s="40"/>
      <c r="E54" s="40"/>
      <c r="F54" s="27" t="str">
        <f>E15</f>
        <v xml:space="preserve">Mikroregion Sokolov - východ </v>
      </c>
      <c r="G54" s="40"/>
      <c r="H54" s="40"/>
      <c r="I54" s="32" t="s">
        <v>31</v>
      </c>
      <c r="J54" s="36" t="str">
        <f>E21</f>
        <v>Pontika s.r.o.</v>
      </c>
      <c r="K54" s="40"/>
      <c r="L54" s="13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15.6" customHeight="1">
      <c r="A55" s="38"/>
      <c r="B55" s="39"/>
      <c r="C55" s="32" t="s">
        <v>29</v>
      </c>
      <c r="D55" s="40"/>
      <c r="E55" s="40"/>
      <c r="F55" s="27" t="str">
        <f>IF(E18="","",E18)</f>
        <v>Vyplň údaj</v>
      </c>
      <c r="G55" s="40"/>
      <c r="H55" s="40"/>
      <c r="I55" s="32" t="s">
        <v>35</v>
      </c>
      <c r="J55" s="36" t="str">
        <f>E24</f>
        <v xml:space="preserve"> </v>
      </c>
      <c r="K55" s="40"/>
      <c r="L55" s="13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3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61" t="s">
        <v>103</v>
      </c>
      <c r="D57" s="162"/>
      <c r="E57" s="162"/>
      <c r="F57" s="162"/>
      <c r="G57" s="162"/>
      <c r="H57" s="162"/>
      <c r="I57" s="162"/>
      <c r="J57" s="163" t="s">
        <v>104</v>
      </c>
      <c r="K57" s="162"/>
      <c r="L57" s="13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3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64" t="s">
        <v>71</v>
      </c>
      <c r="D59" s="40"/>
      <c r="E59" s="40"/>
      <c r="F59" s="40"/>
      <c r="G59" s="40"/>
      <c r="H59" s="40"/>
      <c r="I59" s="40"/>
      <c r="J59" s="102">
        <f>J90</f>
        <v>0</v>
      </c>
      <c r="K59" s="40"/>
      <c r="L59" s="13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105</v>
      </c>
    </row>
    <row r="60" s="9" customFormat="1" ht="24.96" customHeight="1">
      <c r="A60" s="9"/>
      <c r="B60" s="165"/>
      <c r="C60" s="166"/>
      <c r="D60" s="167" t="s">
        <v>106</v>
      </c>
      <c r="E60" s="168"/>
      <c r="F60" s="168"/>
      <c r="G60" s="168"/>
      <c r="H60" s="168"/>
      <c r="I60" s="168"/>
      <c r="J60" s="169">
        <f>J91</f>
        <v>0</v>
      </c>
      <c r="K60" s="166"/>
      <c r="L60" s="17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1"/>
      <c r="C61" s="172"/>
      <c r="D61" s="173" t="s">
        <v>107</v>
      </c>
      <c r="E61" s="174"/>
      <c r="F61" s="174"/>
      <c r="G61" s="174"/>
      <c r="H61" s="174"/>
      <c r="I61" s="174"/>
      <c r="J61" s="175">
        <f>J92</f>
        <v>0</v>
      </c>
      <c r="K61" s="172"/>
      <c r="L61" s="176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1"/>
      <c r="C62" s="172"/>
      <c r="D62" s="173" t="s">
        <v>108</v>
      </c>
      <c r="E62" s="174"/>
      <c r="F62" s="174"/>
      <c r="G62" s="174"/>
      <c r="H62" s="174"/>
      <c r="I62" s="174"/>
      <c r="J62" s="175">
        <f>J220</f>
        <v>0</v>
      </c>
      <c r="K62" s="172"/>
      <c r="L62" s="176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1"/>
      <c r="C63" s="172"/>
      <c r="D63" s="173" t="s">
        <v>109</v>
      </c>
      <c r="E63" s="174"/>
      <c r="F63" s="174"/>
      <c r="G63" s="174"/>
      <c r="H63" s="174"/>
      <c r="I63" s="174"/>
      <c r="J63" s="175">
        <f>J237</f>
        <v>0</v>
      </c>
      <c r="K63" s="172"/>
      <c r="L63" s="176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1"/>
      <c r="C64" s="172"/>
      <c r="D64" s="173" t="s">
        <v>110</v>
      </c>
      <c r="E64" s="174"/>
      <c r="F64" s="174"/>
      <c r="G64" s="174"/>
      <c r="H64" s="174"/>
      <c r="I64" s="174"/>
      <c r="J64" s="175">
        <f>J272</f>
        <v>0</v>
      </c>
      <c r="K64" s="172"/>
      <c r="L64" s="176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1"/>
      <c r="C65" s="172"/>
      <c r="D65" s="173" t="s">
        <v>111</v>
      </c>
      <c r="E65" s="174"/>
      <c r="F65" s="174"/>
      <c r="G65" s="174"/>
      <c r="H65" s="174"/>
      <c r="I65" s="174"/>
      <c r="J65" s="175">
        <f>J328</f>
        <v>0</v>
      </c>
      <c r="K65" s="172"/>
      <c r="L65" s="17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1"/>
      <c r="C66" s="172"/>
      <c r="D66" s="173" t="s">
        <v>112</v>
      </c>
      <c r="E66" s="174"/>
      <c r="F66" s="174"/>
      <c r="G66" s="174"/>
      <c r="H66" s="174"/>
      <c r="I66" s="174"/>
      <c r="J66" s="175">
        <f>J345</f>
        <v>0</v>
      </c>
      <c r="K66" s="172"/>
      <c r="L66" s="17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4.88" customHeight="1">
      <c r="A67" s="10"/>
      <c r="B67" s="171"/>
      <c r="C67" s="172"/>
      <c r="D67" s="173" t="s">
        <v>113</v>
      </c>
      <c r="E67" s="174"/>
      <c r="F67" s="174"/>
      <c r="G67" s="174"/>
      <c r="H67" s="174"/>
      <c r="I67" s="174"/>
      <c r="J67" s="175">
        <f>J346</f>
        <v>0</v>
      </c>
      <c r="K67" s="172"/>
      <c r="L67" s="17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4.88" customHeight="1">
      <c r="A68" s="10"/>
      <c r="B68" s="171"/>
      <c r="C68" s="172"/>
      <c r="D68" s="173" t="s">
        <v>114</v>
      </c>
      <c r="E68" s="174"/>
      <c r="F68" s="174"/>
      <c r="G68" s="174"/>
      <c r="H68" s="174"/>
      <c r="I68" s="174"/>
      <c r="J68" s="175">
        <f>J430</f>
        <v>0</v>
      </c>
      <c r="K68" s="172"/>
      <c r="L68" s="17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1"/>
      <c r="C69" s="172"/>
      <c r="D69" s="173" t="s">
        <v>115</v>
      </c>
      <c r="E69" s="174"/>
      <c r="F69" s="174"/>
      <c r="G69" s="174"/>
      <c r="H69" s="174"/>
      <c r="I69" s="174"/>
      <c r="J69" s="175">
        <f>J445</f>
        <v>0</v>
      </c>
      <c r="K69" s="172"/>
      <c r="L69" s="17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1"/>
      <c r="C70" s="172"/>
      <c r="D70" s="173" t="s">
        <v>116</v>
      </c>
      <c r="E70" s="174"/>
      <c r="F70" s="174"/>
      <c r="G70" s="174"/>
      <c r="H70" s="174"/>
      <c r="I70" s="174"/>
      <c r="J70" s="175">
        <f>J459</f>
        <v>0</v>
      </c>
      <c r="K70" s="172"/>
      <c r="L70" s="17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38"/>
      <c r="B71" s="39"/>
      <c r="C71" s="40"/>
      <c r="D71" s="40"/>
      <c r="E71" s="40"/>
      <c r="F71" s="40"/>
      <c r="G71" s="40"/>
      <c r="H71" s="40"/>
      <c r="I71" s="40"/>
      <c r="J71" s="40"/>
      <c r="K71" s="40"/>
      <c r="L71" s="134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="2" customFormat="1" ht="6.96" customHeight="1">
      <c r="A72" s="38"/>
      <c r="B72" s="59"/>
      <c r="C72" s="60"/>
      <c r="D72" s="60"/>
      <c r="E72" s="60"/>
      <c r="F72" s="60"/>
      <c r="G72" s="60"/>
      <c r="H72" s="60"/>
      <c r="I72" s="60"/>
      <c r="J72" s="60"/>
      <c r="K72" s="60"/>
      <c r="L72" s="134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6" s="2" customFormat="1" ht="6.96" customHeight="1">
      <c r="A76" s="38"/>
      <c r="B76" s="61"/>
      <c r="C76" s="62"/>
      <c r="D76" s="62"/>
      <c r="E76" s="62"/>
      <c r="F76" s="62"/>
      <c r="G76" s="62"/>
      <c r="H76" s="62"/>
      <c r="I76" s="62"/>
      <c r="J76" s="62"/>
      <c r="K76" s="62"/>
      <c r="L76" s="13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24.96" customHeight="1">
      <c r="A77" s="38"/>
      <c r="B77" s="39"/>
      <c r="C77" s="23" t="s">
        <v>117</v>
      </c>
      <c r="D77" s="40"/>
      <c r="E77" s="40"/>
      <c r="F77" s="40"/>
      <c r="G77" s="40"/>
      <c r="H77" s="40"/>
      <c r="I77" s="40"/>
      <c r="J77" s="40"/>
      <c r="K77" s="40"/>
      <c r="L77" s="13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6.96" customHeight="1">
      <c r="A78" s="38"/>
      <c r="B78" s="39"/>
      <c r="C78" s="40"/>
      <c r="D78" s="40"/>
      <c r="E78" s="40"/>
      <c r="F78" s="40"/>
      <c r="G78" s="40"/>
      <c r="H78" s="40"/>
      <c r="I78" s="40"/>
      <c r="J78" s="40"/>
      <c r="K78" s="40"/>
      <c r="L78" s="13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12" customHeight="1">
      <c r="A79" s="38"/>
      <c r="B79" s="39"/>
      <c r="C79" s="32" t="s">
        <v>16</v>
      </c>
      <c r="D79" s="40"/>
      <c r="E79" s="40"/>
      <c r="F79" s="40"/>
      <c r="G79" s="40"/>
      <c r="H79" s="40"/>
      <c r="I79" s="40"/>
      <c r="J79" s="40"/>
      <c r="K79" s="40"/>
      <c r="L79" s="13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14.4" customHeight="1">
      <c r="A80" s="38"/>
      <c r="B80" s="39"/>
      <c r="C80" s="40"/>
      <c r="D80" s="40"/>
      <c r="E80" s="160" t="str">
        <f>E7</f>
        <v>Napojení páteřní cyklostezky na Slavkovský Les v Březové - část Tisová</v>
      </c>
      <c r="F80" s="32"/>
      <c r="G80" s="32"/>
      <c r="H80" s="32"/>
      <c r="I80" s="40"/>
      <c r="J80" s="40"/>
      <c r="K80" s="40"/>
      <c r="L80" s="13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12" customHeight="1">
      <c r="A81" s="38"/>
      <c r="B81" s="39"/>
      <c r="C81" s="32" t="s">
        <v>100</v>
      </c>
      <c r="D81" s="40"/>
      <c r="E81" s="40"/>
      <c r="F81" s="40"/>
      <c r="G81" s="40"/>
      <c r="H81" s="40"/>
      <c r="I81" s="40"/>
      <c r="J81" s="40"/>
      <c r="K81" s="40"/>
      <c r="L81" s="13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14.4" customHeight="1">
      <c r="A82" s="38"/>
      <c r="B82" s="39"/>
      <c r="C82" s="40"/>
      <c r="D82" s="40"/>
      <c r="E82" s="69" t="str">
        <f>E9</f>
        <v xml:space="preserve">SO 101 - Cyklostezka </v>
      </c>
      <c r="F82" s="40"/>
      <c r="G82" s="40"/>
      <c r="H82" s="40"/>
      <c r="I82" s="40"/>
      <c r="J82" s="40"/>
      <c r="K82" s="40"/>
      <c r="L82" s="13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13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21</v>
      </c>
      <c r="D84" s="40"/>
      <c r="E84" s="40"/>
      <c r="F84" s="27" t="str">
        <f>F12</f>
        <v xml:space="preserve">Šabina, Hlavno </v>
      </c>
      <c r="G84" s="40"/>
      <c r="H84" s="40"/>
      <c r="I84" s="32" t="s">
        <v>23</v>
      </c>
      <c r="J84" s="72" t="str">
        <f>IF(J12="","",J12)</f>
        <v>16. 10. 2019</v>
      </c>
      <c r="K84" s="40"/>
      <c r="L84" s="134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6.96" customHeight="1">
      <c r="A85" s="38"/>
      <c r="B85" s="39"/>
      <c r="C85" s="40"/>
      <c r="D85" s="40"/>
      <c r="E85" s="40"/>
      <c r="F85" s="40"/>
      <c r="G85" s="40"/>
      <c r="H85" s="40"/>
      <c r="I85" s="40"/>
      <c r="J85" s="40"/>
      <c r="K85" s="40"/>
      <c r="L85" s="134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5.6" customHeight="1">
      <c r="A86" s="38"/>
      <c r="B86" s="39"/>
      <c r="C86" s="32" t="s">
        <v>25</v>
      </c>
      <c r="D86" s="40"/>
      <c r="E86" s="40"/>
      <c r="F86" s="27" t="str">
        <f>E15</f>
        <v xml:space="preserve">Mikroregion Sokolov - východ </v>
      </c>
      <c r="G86" s="40"/>
      <c r="H86" s="40"/>
      <c r="I86" s="32" t="s">
        <v>31</v>
      </c>
      <c r="J86" s="36" t="str">
        <f>E21</f>
        <v>Pontika s.r.o.</v>
      </c>
      <c r="K86" s="40"/>
      <c r="L86" s="134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5.6" customHeight="1">
      <c r="A87" s="38"/>
      <c r="B87" s="39"/>
      <c r="C87" s="32" t="s">
        <v>29</v>
      </c>
      <c r="D87" s="40"/>
      <c r="E87" s="40"/>
      <c r="F87" s="27" t="str">
        <f>IF(E18="","",E18)</f>
        <v>Vyplň údaj</v>
      </c>
      <c r="G87" s="40"/>
      <c r="H87" s="40"/>
      <c r="I87" s="32" t="s">
        <v>35</v>
      </c>
      <c r="J87" s="36" t="str">
        <f>E24</f>
        <v xml:space="preserve"> </v>
      </c>
      <c r="K87" s="40"/>
      <c r="L87" s="134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0.32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134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11" customFormat="1" ht="29.28" customHeight="1">
      <c r="A89" s="177"/>
      <c r="B89" s="178"/>
      <c r="C89" s="179" t="s">
        <v>118</v>
      </c>
      <c r="D89" s="180" t="s">
        <v>58</v>
      </c>
      <c r="E89" s="180" t="s">
        <v>54</v>
      </c>
      <c r="F89" s="180" t="s">
        <v>55</v>
      </c>
      <c r="G89" s="180" t="s">
        <v>119</v>
      </c>
      <c r="H89" s="180" t="s">
        <v>120</v>
      </c>
      <c r="I89" s="180" t="s">
        <v>121</v>
      </c>
      <c r="J89" s="180" t="s">
        <v>104</v>
      </c>
      <c r="K89" s="181" t="s">
        <v>122</v>
      </c>
      <c r="L89" s="182"/>
      <c r="M89" s="92" t="s">
        <v>19</v>
      </c>
      <c r="N89" s="93" t="s">
        <v>43</v>
      </c>
      <c r="O89" s="93" t="s">
        <v>123</v>
      </c>
      <c r="P89" s="93" t="s">
        <v>124</v>
      </c>
      <c r="Q89" s="93" t="s">
        <v>125</v>
      </c>
      <c r="R89" s="93" t="s">
        <v>126</v>
      </c>
      <c r="S89" s="93" t="s">
        <v>127</v>
      </c>
      <c r="T89" s="94" t="s">
        <v>128</v>
      </c>
      <c r="U89" s="177"/>
      <c r="V89" s="177"/>
      <c r="W89" s="177"/>
      <c r="X89" s="177"/>
      <c r="Y89" s="177"/>
      <c r="Z89" s="177"/>
      <c r="AA89" s="177"/>
      <c r="AB89" s="177"/>
      <c r="AC89" s="177"/>
      <c r="AD89" s="177"/>
      <c r="AE89" s="177"/>
    </row>
    <row r="90" s="2" customFormat="1" ht="22.8" customHeight="1">
      <c r="A90" s="38"/>
      <c r="B90" s="39"/>
      <c r="C90" s="99" t="s">
        <v>129</v>
      </c>
      <c r="D90" s="40"/>
      <c r="E90" s="40"/>
      <c r="F90" s="40"/>
      <c r="G90" s="40"/>
      <c r="H90" s="40"/>
      <c r="I90" s="40"/>
      <c r="J90" s="183">
        <f>BK90</f>
        <v>0</v>
      </c>
      <c r="K90" s="40"/>
      <c r="L90" s="44"/>
      <c r="M90" s="95"/>
      <c r="N90" s="184"/>
      <c r="O90" s="96"/>
      <c r="P90" s="185">
        <f>P91</f>
        <v>0</v>
      </c>
      <c r="Q90" s="96"/>
      <c r="R90" s="185">
        <f>R91</f>
        <v>634.3178944</v>
      </c>
      <c r="S90" s="96"/>
      <c r="T90" s="186">
        <f>T91</f>
        <v>148.01599999999999</v>
      </c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T90" s="17" t="s">
        <v>72</v>
      </c>
      <c r="AU90" s="17" t="s">
        <v>105</v>
      </c>
      <c r="BK90" s="187">
        <f>BK91</f>
        <v>0</v>
      </c>
    </row>
    <row r="91" s="12" customFormat="1" ht="25.92" customHeight="1">
      <c r="A91" s="12"/>
      <c r="B91" s="188"/>
      <c r="C91" s="189"/>
      <c r="D91" s="190" t="s">
        <v>72</v>
      </c>
      <c r="E91" s="191" t="s">
        <v>130</v>
      </c>
      <c r="F91" s="191" t="s">
        <v>131</v>
      </c>
      <c r="G91" s="189"/>
      <c r="H91" s="189"/>
      <c r="I91" s="192"/>
      <c r="J91" s="193">
        <f>BK91</f>
        <v>0</v>
      </c>
      <c r="K91" s="189"/>
      <c r="L91" s="194"/>
      <c r="M91" s="195"/>
      <c r="N91" s="196"/>
      <c r="O91" s="196"/>
      <c r="P91" s="197">
        <f>P92+P220+P237+P272+P328+P345+P445+P459</f>
        <v>0</v>
      </c>
      <c r="Q91" s="196"/>
      <c r="R91" s="197">
        <f>R92+R220+R237+R272+R328+R345+R445+R459</f>
        <v>634.3178944</v>
      </c>
      <c r="S91" s="196"/>
      <c r="T91" s="198">
        <f>T92+T220+T237+T272+T328+T345+T445+T459</f>
        <v>148.01599999999999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199" t="s">
        <v>81</v>
      </c>
      <c r="AT91" s="200" t="s">
        <v>72</v>
      </c>
      <c r="AU91" s="200" t="s">
        <v>73</v>
      </c>
      <c r="AY91" s="199" t="s">
        <v>132</v>
      </c>
      <c r="BK91" s="201">
        <f>BK92+BK220+BK237+BK272+BK328+BK345+BK445+BK459</f>
        <v>0</v>
      </c>
    </row>
    <row r="92" s="12" customFormat="1" ht="22.8" customHeight="1">
      <c r="A92" s="12"/>
      <c r="B92" s="188"/>
      <c r="C92" s="189"/>
      <c r="D92" s="190" t="s">
        <v>72</v>
      </c>
      <c r="E92" s="202" t="s">
        <v>81</v>
      </c>
      <c r="F92" s="202" t="s">
        <v>133</v>
      </c>
      <c r="G92" s="189"/>
      <c r="H92" s="189"/>
      <c r="I92" s="192"/>
      <c r="J92" s="203">
        <f>BK92</f>
        <v>0</v>
      </c>
      <c r="K92" s="189"/>
      <c r="L92" s="194"/>
      <c r="M92" s="195"/>
      <c r="N92" s="196"/>
      <c r="O92" s="196"/>
      <c r="P92" s="197">
        <f>SUM(P93:P219)</f>
        <v>0</v>
      </c>
      <c r="Q92" s="196"/>
      <c r="R92" s="197">
        <f>SUM(R93:R219)</f>
        <v>24.744</v>
      </c>
      <c r="S92" s="196"/>
      <c r="T92" s="198">
        <f>SUM(T93:T219)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199" t="s">
        <v>81</v>
      </c>
      <c r="AT92" s="200" t="s">
        <v>72</v>
      </c>
      <c r="AU92" s="200" t="s">
        <v>81</v>
      </c>
      <c r="AY92" s="199" t="s">
        <v>132</v>
      </c>
      <c r="BK92" s="201">
        <f>SUM(BK93:BK219)</f>
        <v>0</v>
      </c>
    </row>
    <row r="93" s="2" customFormat="1" ht="13.8" customHeight="1">
      <c r="A93" s="38"/>
      <c r="B93" s="39"/>
      <c r="C93" s="204" t="s">
        <v>81</v>
      </c>
      <c r="D93" s="204" t="s">
        <v>134</v>
      </c>
      <c r="E93" s="205" t="s">
        <v>135</v>
      </c>
      <c r="F93" s="206" t="s">
        <v>136</v>
      </c>
      <c r="G93" s="207" t="s">
        <v>137</v>
      </c>
      <c r="H93" s="208">
        <v>114.04000000000001</v>
      </c>
      <c r="I93" s="209"/>
      <c r="J93" s="210">
        <f>ROUND(I93*H93,2)</f>
        <v>0</v>
      </c>
      <c r="K93" s="206" t="s">
        <v>138</v>
      </c>
      <c r="L93" s="44"/>
      <c r="M93" s="211" t="s">
        <v>19</v>
      </c>
      <c r="N93" s="212" t="s">
        <v>44</v>
      </c>
      <c r="O93" s="84"/>
      <c r="P93" s="213">
        <f>O93*H93</f>
        <v>0</v>
      </c>
      <c r="Q93" s="213">
        <v>0</v>
      </c>
      <c r="R93" s="213">
        <f>Q93*H93</f>
        <v>0</v>
      </c>
      <c r="S93" s="213">
        <v>0</v>
      </c>
      <c r="T93" s="214">
        <f>S93*H93</f>
        <v>0</v>
      </c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R93" s="215" t="s">
        <v>139</v>
      </c>
      <c r="AT93" s="215" t="s">
        <v>134</v>
      </c>
      <c r="AU93" s="215" t="s">
        <v>83</v>
      </c>
      <c r="AY93" s="17" t="s">
        <v>132</v>
      </c>
      <c r="BE93" s="216">
        <f>IF(N93="základní",J93,0)</f>
        <v>0</v>
      </c>
      <c r="BF93" s="216">
        <f>IF(N93="snížená",J93,0)</f>
        <v>0</v>
      </c>
      <c r="BG93" s="216">
        <f>IF(N93="zákl. přenesená",J93,0)</f>
        <v>0</v>
      </c>
      <c r="BH93" s="216">
        <f>IF(N93="sníž. přenesená",J93,0)</f>
        <v>0</v>
      </c>
      <c r="BI93" s="216">
        <f>IF(N93="nulová",J93,0)</f>
        <v>0</v>
      </c>
      <c r="BJ93" s="17" t="s">
        <v>81</v>
      </c>
      <c r="BK93" s="216">
        <f>ROUND(I93*H93,2)</f>
        <v>0</v>
      </c>
      <c r="BL93" s="17" t="s">
        <v>139</v>
      </c>
      <c r="BM93" s="215" t="s">
        <v>140</v>
      </c>
    </row>
    <row r="94" s="2" customFormat="1">
      <c r="A94" s="38"/>
      <c r="B94" s="39"/>
      <c r="C94" s="40"/>
      <c r="D94" s="217" t="s">
        <v>141</v>
      </c>
      <c r="E94" s="40"/>
      <c r="F94" s="218" t="s">
        <v>142</v>
      </c>
      <c r="G94" s="40"/>
      <c r="H94" s="40"/>
      <c r="I94" s="219"/>
      <c r="J94" s="40"/>
      <c r="K94" s="40"/>
      <c r="L94" s="44"/>
      <c r="M94" s="220"/>
      <c r="N94" s="221"/>
      <c r="O94" s="84"/>
      <c r="P94" s="84"/>
      <c r="Q94" s="84"/>
      <c r="R94" s="84"/>
      <c r="S94" s="84"/>
      <c r="T94" s="85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T94" s="17" t="s">
        <v>141</v>
      </c>
      <c r="AU94" s="17" t="s">
        <v>83</v>
      </c>
    </row>
    <row r="95" s="13" customFormat="1">
      <c r="A95" s="13"/>
      <c r="B95" s="222"/>
      <c r="C95" s="223"/>
      <c r="D95" s="217" t="s">
        <v>143</v>
      </c>
      <c r="E95" s="224" t="s">
        <v>19</v>
      </c>
      <c r="F95" s="225" t="s">
        <v>144</v>
      </c>
      <c r="G95" s="223"/>
      <c r="H95" s="224" t="s">
        <v>19</v>
      </c>
      <c r="I95" s="226"/>
      <c r="J95" s="223"/>
      <c r="K95" s="223"/>
      <c r="L95" s="227"/>
      <c r="M95" s="228"/>
      <c r="N95" s="229"/>
      <c r="O95" s="229"/>
      <c r="P95" s="229"/>
      <c r="Q95" s="229"/>
      <c r="R95" s="229"/>
      <c r="S95" s="229"/>
      <c r="T95" s="230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1" t="s">
        <v>143</v>
      </c>
      <c r="AU95" s="231" t="s">
        <v>83</v>
      </c>
      <c r="AV95" s="13" t="s">
        <v>81</v>
      </c>
      <c r="AW95" s="13" t="s">
        <v>34</v>
      </c>
      <c r="AX95" s="13" t="s">
        <v>73</v>
      </c>
      <c r="AY95" s="231" t="s">
        <v>132</v>
      </c>
    </row>
    <row r="96" s="14" customFormat="1">
      <c r="A96" s="14"/>
      <c r="B96" s="232"/>
      <c r="C96" s="233"/>
      <c r="D96" s="217" t="s">
        <v>143</v>
      </c>
      <c r="E96" s="234" t="s">
        <v>19</v>
      </c>
      <c r="F96" s="235" t="s">
        <v>145</v>
      </c>
      <c r="G96" s="233"/>
      <c r="H96" s="236">
        <v>6.29</v>
      </c>
      <c r="I96" s="237"/>
      <c r="J96" s="233"/>
      <c r="K96" s="233"/>
      <c r="L96" s="238"/>
      <c r="M96" s="239"/>
      <c r="N96" s="240"/>
      <c r="O96" s="240"/>
      <c r="P96" s="240"/>
      <c r="Q96" s="240"/>
      <c r="R96" s="240"/>
      <c r="S96" s="240"/>
      <c r="T96" s="241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42" t="s">
        <v>143</v>
      </c>
      <c r="AU96" s="242" t="s">
        <v>83</v>
      </c>
      <c r="AV96" s="14" t="s">
        <v>83</v>
      </c>
      <c r="AW96" s="14" t="s">
        <v>34</v>
      </c>
      <c r="AX96" s="14" t="s">
        <v>73</v>
      </c>
      <c r="AY96" s="242" t="s">
        <v>132</v>
      </c>
    </row>
    <row r="97" s="13" customFormat="1">
      <c r="A97" s="13"/>
      <c r="B97" s="222"/>
      <c r="C97" s="223"/>
      <c r="D97" s="217" t="s">
        <v>143</v>
      </c>
      <c r="E97" s="224" t="s">
        <v>19</v>
      </c>
      <c r="F97" s="225" t="s">
        <v>146</v>
      </c>
      <c r="G97" s="223"/>
      <c r="H97" s="224" t="s">
        <v>19</v>
      </c>
      <c r="I97" s="226"/>
      <c r="J97" s="223"/>
      <c r="K97" s="223"/>
      <c r="L97" s="227"/>
      <c r="M97" s="228"/>
      <c r="N97" s="229"/>
      <c r="O97" s="229"/>
      <c r="P97" s="229"/>
      <c r="Q97" s="229"/>
      <c r="R97" s="229"/>
      <c r="S97" s="229"/>
      <c r="T97" s="230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1" t="s">
        <v>143</v>
      </c>
      <c r="AU97" s="231" t="s">
        <v>83</v>
      </c>
      <c r="AV97" s="13" t="s">
        <v>81</v>
      </c>
      <c r="AW97" s="13" t="s">
        <v>34</v>
      </c>
      <c r="AX97" s="13" t="s">
        <v>73</v>
      </c>
      <c r="AY97" s="231" t="s">
        <v>132</v>
      </c>
    </row>
    <row r="98" s="14" customFormat="1">
      <c r="A98" s="14"/>
      <c r="B98" s="232"/>
      <c r="C98" s="233"/>
      <c r="D98" s="217" t="s">
        <v>143</v>
      </c>
      <c r="E98" s="234" t="s">
        <v>19</v>
      </c>
      <c r="F98" s="235" t="s">
        <v>147</v>
      </c>
      <c r="G98" s="233"/>
      <c r="H98" s="236">
        <v>18</v>
      </c>
      <c r="I98" s="237"/>
      <c r="J98" s="233"/>
      <c r="K98" s="233"/>
      <c r="L98" s="238"/>
      <c r="M98" s="239"/>
      <c r="N98" s="240"/>
      <c r="O98" s="240"/>
      <c r="P98" s="240"/>
      <c r="Q98" s="240"/>
      <c r="R98" s="240"/>
      <c r="S98" s="240"/>
      <c r="T98" s="241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42" t="s">
        <v>143</v>
      </c>
      <c r="AU98" s="242" t="s">
        <v>83</v>
      </c>
      <c r="AV98" s="14" t="s">
        <v>83</v>
      </c>
      <c r="AW98" s="14" t="s">
        <v>34</v>
      </c>
      <c r="AX98" s="14" t="s">
        <v>73</v>
      </c>
      <c r="AY98" s="242" t="s">
        <v>132</v>
      </c>
    </row>
    <row r="99" s="13" customFormat="1">
      <c r="A99" s="13"/>
      <c r="B99" s="222"/>
      <c r="C99" s="223"/>
      <c r="D99" s="217" t="s">
        <v>143</v>
      </c>
      <c r="E99" s="224" t="s">
        <v>19</v>
      </c>
      <c r="F99" s="225" t="s">
        <v>148</v>
      </c>
      <c r="G99" s="223"/>
      <c r="H99" s="224" t="s">
        <v>19</v>
      </c>
      <c r="I99" s="226"/>
      <c r="J99" s="223"/>
      <c r="K99" s="223"/>
      <c r="L99" s="227"/>
      <c r="M99" s="228"/>
      <c r="N99" s="229"/>
      <c r="O99" s="229"/>
      <c r="P99" s="229"/>
      <c r="Q99" s="229"/>
      <c r="R99" s="229"/>
      <c r="S99" s="229"/>
      <c r="T99" s="230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1" t="s">
        <v>143</v>
      </c>
      <c r="AU99" s="231" t="s">
        <v>83</v>
      </c>
      <c r="AV99" s="13" t="s">
        <v>81</v>
      </c>
      <c r="AW99" s="13" t="s">
        <v>34</v>
      </c>
      <c r="AX99" s="13" t="s">
        <v>73</v>
      </c>
      <c r="AY99" s="231" t="s">
        <v>132</v>
      </c>
    </row>
    <row r="100" s="14" customFormat="1">
      <c r="A100" s="14"/>
      <c r="B100" s="232"/>
      <c r="C100" s="233"/>
      <c r="D100" s="217" t="s">
        <v>143</v>
      </c>
      <c r="E100" s="234" t="s">
        <v>19</v>
      </c>
      <c r="F100" s="235" t="s">
        <v>149</v>
      </c>
      <c r="G100" s="233"/>
      <c r="H100" s="236">
        <v>16</v>
      </c>
      <c r="I100" s="237"/>
      <c r="J100" s="233"/>
      <c r="K100" s="233"/>
      <c r="L100" s="238"/>
      <c r="M100" s="239"/>
      <c r="N100" s="240"/>
      <c r="O100" s="240"/>
      <c r="P100" s="240"/>
      <c r="Q100" s="240"/>
      <c r="R100" s="240"/>
      <c r="S100" s="240"/>
      <c r="T100" s="241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42" t="s">
        <v>143</v>
      </c>
      <c r="AU100" s="242" t="s">
        <v>83</v>
      </c>
      <c r="AV100" s="14" t="s">
        <v>83</v>
      </c>
      <c r="AW100" s="14" t="s">
        <v>34</v>
      </c>
      <c r="AX100" s="14" t="s">
        <v>73</v>
      </c>
      <c r="AY100" s="242" t="s">
        <v>132</v>
      </c>
    </row>
    <row r="101" s="13" customFormat="1">
      <c r="A101" s="13"/>
      <c r="B101" s="222"/>
      <c r="C101" s="223"/>
      <c r="D101" s="217" t="s">
        <v>143</v>
      </c>
      <c r="E101" s="224" t="s">
        <v>19</v>
      </c>
      <c r="F101" s="225" t="s">
        <v>150</v>
      </c>
      <c r="G101" s="223"/>
      <c r="H101" s="224" t="s">
        <v>19</v>
      </c>
      <c r="I101" s="226"/>
      <c r="J101" s="223"/>
      <c r="K101" s="223"/>
      <c r="L101" s="227"/>
      <c r="M101" s="228"/>
      <c r="N101" s="229"/>
      <c r="O101" s="229"/>
      <c r="P101" s="229"/>
      <c r="Q101" s="229"/>
      <c r="R101" s="229"/>
      <c r="S101" s="229"/>
      <c r="T101" s="230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1" t="s">
        <v>143</v>
      </c>
      <c r="AU101" s="231" t="s">
        <v>83</v>
      </c>
      <c r="AV101" s="13" t="s">
        <v>81</v>
      </c>
      <c r="AW101" s="13" t="s">
        <v>34</v>
      </c>
      <c r="AX101" s="13" t="s">
        <v>73</v>
      </c>
      <c r="AY101" s="231" t="s">
        <v>132</v>
      </c>
    </row>
    <row r="102" s="14" customFormat="1">
      <c r="A102" s="14"/>
      <c r="B102" s="232"/>
      <c r="C102" s="233"/>
      <c r="D102" s="217" t="s">
        <v>143</v>
      </c>
      <c r="E102" s="234" t="s">
        <v>19</v>
      </c>
      <c r="F102" s="235" t="s">
        <v>151</v>
      </c>
      <c r="G102" s="233"/>
      <c r="H102" s="236">
        <v>17.75</v>
      </c>
      <c r="I102" s="237"/>
      <c r="J102" s="233"/>
      <c r="K102" s="233"/>
      <c r="L102" s="238"/>
      <c r="M102" s="239"/>
      <c r="N102" s="240"/>
      <c r="O102" s="240"/>
      <c r="P102" s="240"/>
      <c r="Q102" s="240"/>
      <c r="R102" s="240"/>
      <c r="S102" s="240"/>
      <c r="T102" s="241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42" t="s">
        <v>143</v>
      </c>
      <c r="AU102" s="242" t="s">
        <v>83</v>
      </c>
      <c r="AV102" s="14" t="s">
        <v>83</v>
      </c>
      <c r="AW102" s="14" t="s">
        <v>34</v>
      </c>
      <c r="AX102" s="14" t="s">
        <v>73</v>
      </c>
      <c r="AY102" s="242" t="s">
        <v>132</v>
      </c>
    </row>
    <row r="103" s="13" customFormat="1">
      <c r="A103" s="13"/>
      <c r="B103" s="222"/>
      <c r="C103" s="223"/>
      <c r="D103" s="217" t="s">
        <v>143</v>
      </c>
      <c r="E103" s="224" t="s">
        <v>19</v>
      </c>
      <c r="F103" s="225" t="s">
        <v>152</v>
      </c>
      <c r="G103" s="223"/>
      <c r="H103" s="224" t="s">
        <v>19</v>
      </c>
      <c r="I103" s="226"/>
      <c r="J103" s="223"/>
      <c r="K103" s="223"/>
      <c r="L103" s="227"/>
      <c r="M103" s="228"/>
      <c r="N103" s="229"/>
      <c r="O103" s="229"/>
      <c r="P103" s="229"/>
      <c r="Q103" s="229"/>
      <c r="R103" s="229"/>
      <c r="S103" s="229"/>
      <c r="T103" s="230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1" t="s">
        <v>143</v>
      </c>
      <c r="AU103" s="231" t="s">
        <v>83</v>
      </c>
      <c r="AV103" s="13" t="s">
        <v>81</v>
      </c>
      <c r="AW103" s="13" t="s">
        <v>34</v>
      </c>
      <c r="AX103" s="13" t="s">
        <v>73</v>
      </c>
      <c r="AY103" s="231" t="s">
        <v>132</v>
      </c>
    </row>
    <row r="104" s="14" customFormat="1">
      <c r="A104" s="14"/>
      <c r="B104" s="232"/>
      <c r="C104" s="233"/>
      <c r="D104" s="217" t="s">
        <v>143</v>
      </c>
      <c r="E104" s="234" t="s">
        <v>19</v>
      </c>
      <c r="F104" s="235" t="s">
        <v>153</v>
      </c>
      <c r="G104" s="233"/>
      <c r="H104" s="236">
        <v>56</v>
      </c>
      <c r="I104" s="237"/>
      <c r="J104" s="233"/>
      <c r="K104" s="233"/>
      <c r="L104" s="238"/>
      <c r="M104" s="239"/>
      <c r="N104" s="240"/>
      <c r="O104" s="240"/>
      <c r="P104" s="240"/>
      <c r="Q104" s="240"/>
      <c r="R104" s="240"/>
      <c r="S104" s="240"/>
      <c r="T104" s="241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42" t="s">
        <v>143</v>
      </c>
      <c r="AU104" s="242" t="s">
        <v>83</v>
      </c>
      <c r="AV104" s="14" t="s">
        <v>83</v>
      </c>
      <c r="AW104" s="14" t="s">
        <v>34</v>
      </c>
      <c r="AX104" s="14" t="s">
        <v>73</v>
      </c>
      <c r="AY104" s="242" t="s">
        <v>132</v>
      </c>
    </row>
    <row r="105" s="2" customFormat="1" ht="22.2" customHeight="1">
      <c r="A105" s="38"/>
      <c r="B105" s="39"/>
      <c r="C105" s="204" t="s">
        <v>83</v>
      </c>
      <c r="D105" s="204" t="s">
        <v>134</v>
      </c>
      <c r="E105" s="205" t="s">
        <v>154</v>
      </c>
      <c r="F105" s="206" t="s">
        <v>155</v>
      </c>
      <c r="G105" s="207" t="s">
        <v>137</v>
      </c>
      <c r="H105" s="208">
        <v>806.62800000000004</v>
      </c>
      <c r="I105" s="209"/>
      <c r="J105" s="210">
        <f>ROUND(I105*H105,2)</f>
        <v>0</v>
      </c>
      <c r="K105" s="206" t="s">
        <v>138</v>
      </c>
      <c r="L105" s="44"/>
      <c r="M105" s="211" t="s">
        <v>19</v>
      </c>
      <c r="N105" s="212" t="s">
        <v>44</v>
      </c>
      <c r="O105" s="84"/>
      <c r="P105" s="213">
        <f>O105*H105</f>
        <v>0</v>
      </c>
      <c r="Q105" s="213">
        <v>0</v>
      </c>
      <c r="R105" s="213">
        <f>Q105*H105</f>
        <v>0</v>
      </c>
      <c r="S105" s="213">
        <v>0</v>
      </c>
      <c r="T105" s="214">
        <f>S105*H105</f>
        <v>0</v>
      </c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R105" s="215" t="s">
        <v>139</v>
      </c>
      <c r="AT105" s="215" t="s">
        <v>134</v>
      </c>
      <c r="AU105" s="215" t="s">
        <v>83</v>
      </c>
      <c r="AY105" s="17" t="s">
        <v>132</v>
      </c>
      <c r="BE105" s="216">
        <f>IF(N105="základní",J105,0)</f>
        <v>0</v>
      </c>
      <c r="BF105" s="216">
        <f>IF(N105="snížená",J105,0)</f>
        <v>0</v>
      </c>
      <c r="BG105" s="216">
        <f>IF(N105="zákl. přenesená",J105,0)</f>
        <v>0</v>
      </c>
      <c r="BH105" s="216">
        <f>IF(N105="sníž. přenesená",J105,0)</f>
        <v>0</v>
      </c>
      <c r="BI105" s="216">
        <f>IF(N105="nulová",J105,0)</f>
        <v>0</v>
      </c>
      <c r="BJ105" s="17" t="s">
        <v>81</v>
      </c>
      <c r="BK105" s="216">
        <f>ROUND(I105*H105,2)</f>
        <v>0</v>
      </c>
      <c r="BL105" s="17" t="s">
        <v>139</v>
      </c>
      <c r="BM105" s="215" t="s">
        <v>156</v>
      </c>
    </row>
    <row r="106" s="2" customFormat="1">
      <c r="A106" s="38"/>
      <c r="B106" s="39"/>
      <c r="C106" s="40"/>
      <c r="D106" s="217" t="s">
        <v>141</v>
      </c>
      <c r="E106" s="40"/>
      <c r="F106" s="218" t="s">
        <v>157</v>
      </c>
      <c r="G106" s="40"/>
      <c r="H106" s="40"/>
      <c r="I106" s="219"/>
      <c r="J106" s="40"/>
      <c r="K106" s="40"/>
      <c r="L106" s="44"/>
      <c r="M106" s="220"/>
      <c r="N106" s="221"/>
      <c r="O106" s="84"/>
      <c r="P106" s="84"/>
      <c r="Q106" s="84"/>
      <c r="R106" s="84"/>
      <c r="S106" s="84"/>
      <c r="T106" s="85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T106" s="17" t="s">
        <v>141</v>
      </c>
      <c r="AU106" s="17" t="s">
        <v>83</v>
      </c>
    </row>
    <row r="107" s="13" customFormat="1">
      <c r="A107" s="13"/>
      <c r="B107" s="222"/>
      <c r="C107" s="223"/>
      <c r="D107" s="217" t="s">
        <v>143</v>
      </c>
      <c r="E107" s="224" t="s">
        <v>19</v>
      </c>
      <c r="F107" s="225" t="s">
        <v>158</v>
      </c>
      <c r="G107" s="223"/>
      <c r="H107" s="224" t="s">
        <v>19</v>
      </c>
      <c r="I107" s="226"/>
      <c r="J107" s="223"/>
      <c r="K107" s="223"/>
      <c r="L107" s="227"/>
      <c r="M107" s="228"/>
      <c r="N107" s="229"/>
      <c r="O107" s="229"/>
      <c r="P107" s="229"/>
      <c r="Q107" s="229"/>
      <c r="R107" s="229"/>
      <c r="S107" s="229"/>
      <c r="T107" s="230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1" t="s">
        <v>143</v>
      </c>
      <c r="AU107" s="231" t="s">
        <v>83</v>
      </c>
      <c r="AV107" s="13" t="s">
        <v>81</v>
      </c>
      <c r="AW107" s="13" t="s">
        <v>34</v>
      </c>
      <c r="AX107" s="13" t="s">
        <v>73</v>
      </c>
      <c r="AY107" s="231" t="s">
        <v>132</v>
      </c>
    </row>
    <row r="108" s="14" customFormat="1">
      <c r="A108" s="14"/>
      <c r="B108" s="232"/>
      <c r="C108" s="233"/>
      <c r="D108" s="217" t="s">
        <v>143</v>
      </c>
      <c r="E108" s="234" t="s">
        <v>19</v>
      </c>
      <c r="F108" s="235" t="s">
        <v>159</v>
      </c>
      <c r="G108" s="233"/>
      <c r="H108" s="236">
        <v>34.039999999999999</v>
      </c>
      <c r="I108" s="237"/>
      <c r="J108" s="233"/>
      <c r="K108" s="233"/>
      <c r="L108" s="238"/>
      <c r="M108" s="239"/>
      <c r="N108" s="240"/>
      <c r="O108" s="240"/>
      <c r="P108" s="240"/>
      <c r="Q108" s="240"/>
      <c r="R108" s="240"/>
      <c r="S108" s="240"/>
      <c r="T108" s="241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2" t="s">
        <v>143</v>
      </c>
      <c r="AU108" s="242" t="s">
        <v>83</v>
      </c>
      <c r="AV108" s="14" t="s">
        <v>83</v>
      </c>
      <c r="AW108" s="14" t="s">
        <v>34</v>
      </c>
      <c r="AX108" s="14" t="s">
        <v>73</v>
      </c>
      <c r="AY108" s="242" t="s">
        <v>132</v>
      </c>
    </row>
    <row r="109" s="13" customFormat="1">
      <c r="A109" s="13"/>
      <c r="B109" s="222"/>
      <c r="C109" s="223"/>
      <c r="D109" s="217" t="s">
        <v>143</v>
      </c>
      <c r="E109" s="224" t="s">
        <v>19</v>
      </c>
      <c r="F109" s="225" t="s">
        <v>144</v>
      </c>
      <c r="G109" s="223"/>
      <c r="H109" s="224" t="s">
        <v>19</v>
      </c>
      <c r="I109" s="226"/>
      <c r="J109" s="223"/>
      <c r="K109" s="223"/>
      <c r="L109" s="227"/>
      <c r="M109" s="228"/>
      <c r="N109" s="229"/>
      <c r="O109" s="229"/>
      <c r="P109" s="229"/>
      <c r="Q109" s="229"/>
      <c r="R109" s="229"/>
      <c r="S109" s="229"/>
      <c r="T109" s="230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1" t="s">
        <v>143</v>
      </c>
      <c r="AU109" s="231" t="s">
        <v>83</v>
      </c>
      <c r="AV109" s="13" t="s">
        <v>81</v>
      </c>
      <c r="AW109" s="13" t="s">
        <v>34</v>
      </c>
      <c r="AX109" s="13" t="s">
        <v>73</v>
      </c>
      <c r="AY109" s="231" t="s">
        <v>132</v>
      </c>
    </row>
    <row r="110" s="14" customFormat="1">
      <c r="A110" s="14"/>
      <c r="B110" s="232"/>
      <c r="C110" s="233"/>
      <c r="D110" s="217" t="s">
        <v>143</v>
      </c>
      <c r="E110" s="234" t="s">
        <v>19</v>
      </c>
      <c r="F110" s="235" t="s">
        <v>160</v>
      </c>
      <c r="G110" s="233"/>
      <c r="H110" s="236">
        <v>29.600000000000001</v>
      </c>
      <c r="I110" s="237"/>
      <c r="J110" s="233"/>
      <c r="K110" s="233"/>
      <c r="L110" s="238"/>
      <c r="M110" s="239"/>
      <c r="N110" s="240"/>
      <c r="O110" s="240"/>
      <c r="P110" s="240"/>
      <c r="Q110" s="240"/>
      <c r="R110" s="240"/>
      <c r="S110" s="240"/>
      <c r="T110" s="241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42" t="s">
        <v>143</v>
      </c>
      <c r="AU110" s="242" t="s">
        <v>83</v>
      </c>
      <c r="AV110" s="14" t="s">
        <v>83</v>
      </c>
      <c r="AW110" s="14" t="s">
        <v>34</v>
      </c>
      <c r="AX110" s="14" t="s">
        <v>73</v>
      </c>
      <c r="AY110" s="242" t="s">
        <v>132</v>
      </c>
    </row>
    <row r="111" s="13" customFormat="1">
      <c r="A111" s="13"/>
      <c r="B111" s="222"/>
      <c r="C111" s="223"/>
      <c r="D111" s="217" t="s">
        <v>143</v>
      </c>
      <c r="E111" s="224" t="s">
        <v>19</v>
      </c>
      <c r="F111" s="225" t="s">
        <v>161</v>
      </c>
      <c r="G111" s="223"/>
      <c r="H111" s="224" t="s">
        <v>19</v>
      </c>
      <c r="I111" s="226"/>
      <c r="J111" s="223"/>
      <c r="K111" s="223"/>
      <c r="L111" s="227"/>
      <c r="M111" s="228"/>
      <c r="N111" s="229"/>
      <c r="O111" s="229"/>
      <c r="P111" s="229"/>
      <c r="Q111" s="229"/>
      <c r="R111" s="229"/>
      <c r="S111" s="229"/>
      <c r="T111" s="230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1" t="s">
        <v>143</v>
      </c>
      <c r="AU111" s="231" t="s">
        <v>83</v>
      </c>
      <c r="AV111" s="13" t="s">
        <v>81</v>
      </c>
      <c r="AW111" s="13" t="s">
        <v>34</v>
      </c>
      <c r="AX111" s="13" t="s">
        <v>73</v>
      </c>
      <c r="AY111" s="231" t="s">
        <v>132</v>
      </c>
    </row>
    <row r="112" s="14" customFormat="1">
      <c r="A112" s="14"/>
      <c r="B112" s="232"/>
      <c r="C112" s="233"/>
      <c r="D112" s="217" t="s">
        <v>143</v>
      </c>
      <c r="E112" s="234" t="s">
        <v>19</v>
      </c>
      <c r="F112" s="235" t="s">
        <v>162</v>
      </c>
      <c r="G112" s="233"/>
      <c r="H112" s="236">
        <v>-2.96</v>
      </c>
      <c r="I112" s="237"/>
      <c r="J112" s="233"/>
      <c r="K112" s="233"/>
      <c r="L112" s="238"/>
      <c r="M112" s="239"/>
      <c r="N112" s="240"/>
      <c r="O112" s="240"/>
      <c r="P112" s="240"/>
      <c r="Q112" s="240"/>
      <c r="R112" s="240"/>
      <c r="S112" s="240"/>
      <c r="T112" s="241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42" t="s">
        <v>143</v>
      </c>
      <c r="AU112" s="242" t="s">
        <v>83</v>
      </c>
      <c r="AV112" s="14" t="s">
        <v>83</v>
      </c>
      <c r="AW112" s="14" t="s">
        <v>34</v>
      </c>
      <c r="AX112" s="14" t="s">
        <v>73</v>
      </c>
      <c r="AY112" s="242" t="s">
        <v>132</v>
      </c>
    </row>
    <row r="113" s="13" customFormat="1">
      <c r="A113" s="13"/>
      <c r="B113" s="222"/>
      <c r="C113" s="223"/>
      <c r="D113" s="217" t="s">
        <v>143</v>
      </c>
      <c r="E113" s="224" t="s">
        <v>19</v>
      </c>
      <c r="F113" s="225" t="s">
        <v>146</v>
      </c>
      <c r="G113" s="223"/>
      <c r="H113" s="224" t="s">
        <v>19</v>
      </c>
      <c r="I113" s="226"/>
      <c r="J113" s="223"/>
      <c r="K113" s="223"/>
      <c r="L113" s="227"/>
      <c r="M113" s="228"/>
      <c r="N113" s="229"/>
      <c r="O113" s="229"/>
      <c r="P113" s="229"/>
      <c r="Q113" s="229"/>
      <c r="R113" s="229"/>
      <c r="S113" s="229"/>
      <c r="T113" s="230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1" t="s">
        <v>143</v>
      </c>
      <c r="AU113" s="231" t="s">
        <v>83</v>
      </c>
      <c r="AV113" s="13" t="s">
        <v>81</v>
      </c>
      <c r="AW113" s="13" t="s">
        <v>34</v>
      </c>
      <c r="AX113" s="13" t="s">
        <v>73</v>
      </c>
      <c r="AY113" s="231" t="s">
        <v>132</v>
      </c>
    </row>
    <row r="114" s="14" customFormat="1">
      <c r="A114" s="14"/>
      <c r="B114" s="232"/>
      <c r="C114" s="233"/>
      <c r="D114" s="217" t="s">
        <v>143</v>
      </c>
      <c r="E114" s="234" t="s">
        <v>19</v>
      </c>
      <c r="F114" s="235" t="s">
        <v>163</v>
      </c>
      <c r="G114" s="233"/>
      <c r="H114" s="236">
        <v>93.599999999999994</v>
      </c>
      <c r="I114" s="237"/>
      <c r="J114" s="233"/>
      <c r="K114" s="233"/>
      <c r="L114" s="238"/>
      <c r="M114" s="239"/>
      <c r="N114" s="240"/>
      <c r="O114" s="240"/>
      <c r="P114" s="240"/>
      <c r="Q114" s="240"/>
      <c r="R114" s="240"/>
      <c r="S114" s="240"/>
      <c r="T114" s="241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2" t="s">
        <v>143</v>
      </c>
      <c r="AU114" s="242" t="s">
        <v>83</v>
      </c>
      <c r="AV114" s="14" t="s">
        <v>83</v>
      </c>
      <c r="AW114" s="14" t="s">
        <v>34</v>
      </c>
      <c r="AX114" s="14" t="s">
        <v>73</v>
      </c>
      <c r="AY114" s="242" t="s">
        <v>132</v>
      </c>
    </row>
    <row r="115" s="13" customFormat="1">
      <c r="A115" s="13"/>
      <c r="B115" s="222"/>
      <c r="C115" s="223"/>
      <c r="D115" s="217" t="s">
        <v>143</v>
      </c>
      <c r="E115" s="224" t="s">
        <v>19</v>
      </c>
      <c r="F115" s="225" t="s">
        <v>148</v>
      </c>
      <c r="G115" s="223"/>
      <c r="H115" s="224" t="s">
        <v>19</v>
      </c>
      <c r="I115" s="226"/>
      <c r="J115" s="223"/>
      <c r="K115" s="223"/>
      <c r="L115" s="227"/>
      <c r="M115" s="228"/>
      <c r="N115" s="229"/>
      <c r="O115" s="229"/>
      <c r="P115" s="229"/>
      <c r="Q115" s="229"/>
      <c r="R115" s="229"/>
      <c r="S115" s="229"/>
      <c r="T115" s="230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1" t="s">
        <v>143</v>
      </c>
      <c r="AU115" s="231" t="s">
        <v>83</v>
      </c>
      <c r="AV115" s="13" t="s">
        <v>81</v>
      </c>
      <c r="AW115" s="13" t="s">
        <v>34</v>
      </c>
      <c r="AX115" s="13" t="s">
        <v>73</v>
      </c>
      <c r="AY115" s="231" t="s">
        <v>132</v>
      </c>
    </row>
    <row r="116" s="14" customFormat="1">
      <c r="A116" s="14"/>
      <c r="B116" s="232"/>
      <c r="C116" s="233"/>
      <c r="D116" s="217" t="s">
        <v>143</v>
      </c>
      <c r="E116" s="234" t="s">
        <v>19</v>
      </c>
      <c r="F116" s="235" t="s">
        <v>164</v>
      </c>
      <c r="G116" s="233"/>
      <c r="H116" s="236">
        <v>21</v>
      </c>
      <c r="I116" s="237"/>
      <c r="J116" s="233"/>
      <c r="K116" s="233"/>
      <c r="L116" s="238"/>
      <c r="M116" s="239"/>
      <c r="N116" s="240"/>
      <c r="O116" s="240"/>
      <c r="P116" s="240"/>
      <c r="Q116" s="240"/>
      <c r="R116" s="240"/>
      <c r="S116" s="240"/>
      <c r="T116" s="241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42" t="s">
        <v>143</v>
      </c>
      <c r="AU116" s="242" t="s">
        <v>83</v>
      </c>
      <c r="AV116" s="14" t="s">
        <v>83</v>
      </c>
      <c r="AW116" s="14" t="s">
        <v>34</v>
      </c>
      <c r="AX116" s="14" t="s">
        <v>73</v>
      </c>
      <c r="AY116" s="242" t="s">
        <v>132</v>
      </c>
    </row>
    <row r="117" s="13" customFormat="1">
      <c r="A117" s="13"/>
      <c r="B117" s="222"/>
      <c r="C117" s="223"/>
      <c r="D117" s="217" t="s">
        <v>143</v>
      </c>
      <c r="E117" s="224" t="s">
        <v>19</v>
      </c>
      <c r="F117" s="225" t="s">
        <v>150</v>
      </c>
      <c r="G117" s="223"/>
      <c r="H117" s="224" t="s">
        <v>19</v>
      </c>
      <c r="I117" s="226"/>
      <c r="J117" s="223"/>
      <c r="K117" s="223"/>
      <c r="L117" s="227"/>
      <c r="M117" s="228"/>
      <c r="N117" s="229"/>
      <c r="O117" s="229"/>
      <c r="P117" s="229"/>
      <c r="Q117" s="229"/>
      <c r="R117" s="229"/>
      <c r="S117" s="229"/>
      <c r="T117" s="230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1" t="s">
        <v>143</v>
      </c>
      <c r="AU117" s="231" t="s">
        <v>83</v>
      </c>
      <c r="AV117" s="13" t="s">
        <v>81</v>
      </c>
      <c r="AW117" s="13" t="s">
        <v>34</v>
      </c>
      <c r="AX117" s="13" t="s">
        <v>73</v>
      </c>
      <c r="AY117" s="231" t="s">
        <v>132</v>
      </c>
    </row>
    <row r="118" s="14" customFormat="1">
      <c r="A118" s="14"/>
      <c r="B118" s="232"/>
      <c r="C118" s="233"/>
      <c r="D118" s="217" t="s">
        <v>143</v>
      </c>
      <c r="E118" s="234" t="s">
        <v>19</v>
      </c>
      <c r="F118" s="235" t="s">
        <v>165</v>
      </c>
      <c r="G118" s="233"/>
      <c r="H118" s="236">
        <v>48.813000000000002</v>
      </c>
      <c r="I118" s="237"/>
      <c r="J118" s="233"/>
      <c r="K118" s="233"/>
      <c r="L118" s="238"/>
      <c r="M118" s="239"/>
      <c r="N118" s="240"/>
      <c r="O118" s="240"/>
      <c r="P118" s="240"/>
      <c r="Q118" s="240"/>
      <c r="R118" s="240"/>
      <c r="S118" s="240"/>
      <c r="T118" s="241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42" t="s">
        <v>143</v>
      </c>
      <c r="AU118" s="242" t="s">
        <v>83</v>
      </c>
      <c r="AV118" s="14" t="s">
        <v>83</v>
      </c>
      <c r="AW118" s="14" t="s">
        <v>34</v>
      </c>
      <c r="AX118" s="14" t="s">
        <v>73</v>
      </c>
      <c r="AY118" s="242" t="s">
        <v>132</v>
      </c>
    </row>
    <row r="119" s="13" customFormat="1">
      <c r="A119" s="13"/>
      <c r="B119" s="222"/>
      <c r="C119" s="223"/>
      <c r="D119" s="217" t="s">
        <v>143</v>
      </c>
      <c r="E119" s="224" t="s">
        <v>19</v>
      </c>
      <c r="F119" s="225" t="s">
        <v>152</v>
      </c>
      <c r="G119" s="223"/>
      <c r="H119" s="224" t="s">
        <v>19</v>
      </c>
      <c r="I119" s="226"/>
      <c r="J119" s="223"/>
      <c r="K119" s="223"/>
      <c r="L119" s="227"/>
      <c r="M119" s="228"/>
      <c r="N119" s="229"/>
      <c r="O119" s="229"/>
      <c r="P119" s="229"/>
      <c r="Q119" s="229"/>
      <c r="R119" s="229"/>
      <c r="S119" s="229"/>
      <c r="T119" s="230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1" t="s">
        <v>143</v>
      </c>
      <c r="AU119" s="231" t="s">
        <v>83</v>
      </c>
      <c r="AV119" s="13" t="s">
        <v>81</v>
      </c>
      <c r="AW119" s="13" t="s">
        <v>34</v>
      </c>
      <c r="AX119" s="13" t="s">
        <v>73</v>
      </c>
      <c r="AY119" s="231" t="s">
        <v>132</v>
      </c>
    </row>
    <row r="120" s="14" customFormat="1">
      <c r="A120" s="14"/>
      <c r="B120" s="232"/>
      <c r="C120" s="233"/>
      <c r="D120" s="217" t="s">
        <v>143</v>
      </c>
      <c r="E120" s="234" t="s">
        <v>19</v>
      </c>
      <c r="F120" s="235" t="s">
        <v>166</v>
      </c>
      <c r="G120" s="233"/>
      <c r="H120" s="236">
        <v>225.035</v>
      </c>
      <c r="I120" s="237"/>
      <c r="J120" s="233"/>
      <c r="K120" s="233"/>
      <c r="L120" s="238"/>
      <c r="M120" s="239"/>
      <c r="N120" s="240"/>
      <c r="O120" s="240"/>
      <c r="P120" s="240"/>
      <c r="Q120" s="240"/>
      <c r="R120" s="240"/>
      <c r="S120" s="240"/>
      <c r="T120" s="241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42" t="s">
        <v>143</v>
      </c>
      <c r="AU120" s="242" t="s">
        <v>83</v>
      </c>
      <c r="AV120" s="14" t="s">
        <v>83</v>
      </c>
      <c r="AW120" s="14" t="s">
        <v>34</v>
      </c>
      <c r="AX120" s="14" t="s">
        <v>73</v>
      </c>
      <c r="AY120" s="242" t="s">
        <v>132</v>
      </c>
    </row>
    <row r="121" s="13" customFormat="1">
      <c r="A121" s="13"/>
      <c r="B121" s="222"/>
      <c r="C121" s="223"/>
      <c r="D121" s="217" t="s">
        <v>143</v>
      </c>
      <c r="E121" s="224" t="s">
        <v>19</v>
      </c>
      <c r="F121" s="225" t="s">
        <v>167</v>
      </c>
      <c r="G121" s="223"/>
      <c r="H121" s="224" t="s">
        <v>19</v>
      </c>
      <c r="I121" s="226"/>
      <c r="J121" s="223"/>
      <c r="K121" s="223"/>
      <c r="L121" s="227"/>
      <c r="M121" s="228"/>
      <c r="N121" s="229"/>
      <c r="O121" s="229"/>
      <c r="P121" s="229"/>
      <c r="Q121" s="229"/>
      <c r="R121" s="229"/>
      <c r="S121" s="229"/>
      <c r="T121" s="230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1" t="s">
        <v>143</v>
      </c>
      <c r="AU121" s="231" t="s">
        <v>83</v>
      </c>
      <c r="AV121" s="13" t="s">
        <v>81</v>
      </c>
      <c r="AW121" s="13" t="s">
        <v>34</v>
      </c>
      <c r="AX121" s="13" t="s">
        <v>73</v>
      </c>
      <c r="AY121" s="231" t="s">
        <v>132</v>
      </c>
    </row>
    <row r="122" s="13" customFormat="1">
      <c r="A122" s="13"/>
      <c r="B122" s="222"/>
      <c r="C122" s="223"/>
      <c r="D122" s="217" t="s">
        <v>143</v>
      </c>
      <c r="E122" s="224" t="s">
        <v>19</v>
      </c>
      <c r="F122" s="225" t="s">
        <v>168</v>
      </c>
      <c r="G122" s="223"/>
      <c r="H122" s="224" t="s">
        <v>19</v>
      </c>
      <c r="I122" s="226"/>
      <c r="J122" s="223"/>
      <c r="K122" s="223"/>
      <c r="L122" s="227"/>
      <c r="M122" s="228"/>
      <c r="N122" s="229"/>
      <c r="O122" s="229"/>
      <c r="P122" s="229"/>
      <c r="Q122" s="229"/>
      <c r="R122" s="229"/>
      <c r="S122" s="229"/>
      <c r="T122" s="230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1" t="s">
        <v>143</v>
      </c>
      <c r="AU122" s="231" t="s">
        <v>83</v>
      </c>
      <c r="AV122" s="13" t="s">
        <v>81</v>
      </c>
      <c r="AW122" s="13" t="s">
        <v>34</v>
      </c>
      <c r="AX122" s="13" t="s">
        <v>73</v>
      </c>
      <c r="AY122" s="231" t="s">
        <v>132</v>
      </c>
    </row>
    <row r="123" s="14" customFormat="1">
      <c r="A123" s="14"/>
      <c r="B123" s="232"/>
      <c r="C123" s="233"/>
      <c r="D123" s="217" t="s">
        <v>143</v>
      </c>
      <c r="E123" s="234" t="s">
        <v>19</v>
      </c>
      <c r="F123" s="235" t="s">
        <v>169</v>
      </c>
      <c r="G123" s="233"/>
      <c r="H123" s="236">
        <v>302.25</v>
      </c>
      <c r="I123" s="237"/>
      <c r="J123" s="233"/>
      <c r="K123" s="233"/>
      <c r="L123" s="238"/>
      <c r="M123" s="239"/>
      <c r="N123" s="240"/>
      <c r="O123" s="240"/>
      <c r="P123" s="240"/>
      <c r="Q123" s="240"/>
      <c r="R123" s="240"/>
      <c r="S123" s="240"/>
      <c r="T123" s="241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42" t="s">
        <v>143</v>
      </c>
      <c r="AU123" s="242" t="s">
        <v>83</v>
      </c>
      <c r="AV123" s="14" t="s">
        <v>83</v>
      </c>
      <c r="AW123" s="14" t="s">
        <v>34</v>
      </c>
      <c r="AX123" s="14" t="s">
        <v>73</v>
      </c>
      <c r="AY123" s="242" t="s">
        <v>132</v>
      </c>
    </row>
    <row r="124" s="13" customFormat="1">
      <c r="A124" s="13"/>
      <c r="B124" s="222"/>
      <c r="C124" s="223"/>
      <c r="D124" s="217" t="s">
        <v>143</v>
      </c>
      <c r="E124" s="224" t="s">
        <v>19</v>
      </c>
      <c r="F124" s="225" t="s">
        <v>170</v>
      </c>
      <c r="G124" s="223"/>
      <c r="H124" s="224" t="s">
        <v>19</v>
      </c>
      <c r="I124" s="226"/>
      <c r="J124" s="223"/>
      <c r="K124" s="223"/>
      <c r="L124" s="227"/>
      <c r="M124" s="228"/>
      <c r="N124" s="229"/>
      <c r="O124" s="229"/>
      <c r="P124" s="229"/>
      <c r="Q124" s="229"/>
      <c r="R124" s="229"/>
      <c r="S124" s="229"/>
      <c r="T124" s="230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1" t="s">
        <v>143</v>
      </c>
      <c r="AU124" s="231" t="s">
        <v>83</v>
      </c>
      <c r="AV124" s="13" t="s">
        <v>81</v>
      </c>
      <c r="AW124" s="13" t="s">
        <v>34</v>
      </c>
      <c r="AX124" s="13" t="s">
        <v>73</v>
      </c>
      <c r="AY124" s="231" t="s">
        <v>132</v>
      </c>
    </row>
    <row r="125" s="14" customFormat="1">
      <c r="A125" s="14"/>
      <c r="B125" s="232"/>
      <c r="C125" s="233"/>
      <c r="D125" s="217" t="s">
        <v>143</v>
      </c>
      <c r="E125" s="234" t="s">
        <v>19</v>
      </c>
      <c r="F125" s="235" t="s">
        <v>171</v>
      </c>
      <c r="G125" s="233"/>
      <c r="H125" s="236">
        <v>55.25</v>
      </c>
      <c r="I125" s="237"/>
      <c r="J125" s="233"/>
      <c r="K125" s="233"/>
      <c r="L125" s="238"/>
      <c r="M125" s="239"/>
      <c r="N125" s="240"/>
      <c r="O125" s="240"/>
      <c r="P125" s="240"/>
      <c r="Q125" s="240"/>
      <c r="R125" s="240"/>
      <c r="S125" s="240"/>
      <c r="T125" s="241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42" t="s">
        <v>143</v>
      </c>
      <c r="AU125" s="242" t="s">
        <v>83</v>
      </c>
      <c r="AV125" s="14" t="s">
        <v>83</v>
      </c>
      <c r="AW125" s="14" t="s">
        <v>34</v>
      </c>
      <c r="AX125" s="14" t="s">
        <v>73</v>
      </c>
      <c r="AY125" s="242" t="s">
        <v>132</v>
      </c>
    </row>
    <row r="126" s="2" customFormat="1" ht="22.2" customHeight="1">
      <c r="A126" s="38"/>
      <c r="B126" s="39"/>
      <c r="C126" s="204" t="s">
        <v>172</v>
      </c>
      <c r="D126" s="204" t="s">
        <v>134</v>
      </c>
      <c r="E126" s="205" t="s">
        <v>173</v>
      </c>
      <c r="F126" s="206" t="s">
        <v>174</v>
      </c>
      <c r="G126" s="207" t="s">
        <v>137</v>
      </c>
      <c r="H126" s="208">
        <v>13.6</v>
      </c>
      <c r="I126" s="209"/>
      <c r="J126" s="210">
        <f>ROUND(I126*H126,2)</f>
        <v>0</v>
      </c>
      <c r="K126" s="206" t="s">
        <v>138</v>
      </c>
      <c r="L126" s="44"/>
      <c r="M126" s="211" t="s">
        <v>19</v>
      </c>
      <c r="N126" s="212" t="s">
        <v>44</v>
      </c>
      <c r="O126" s="84"/>
      <c r="P126" s="213">
        <f>O126*H126</f>
        <v>0</v>
      </c>
      <c r="Q126" s="213">
        <v>0</v>
      </c>
      <c r="R126" s="213">
        <f>Q126*H126</f>
        <v>0</v>
      </c>
      <c r="S126" s="213">
        <v>0</v>
      </c>
      <c r="T126" s="214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15" t="s">
        <v>139</v>
      </c>
      <c r="AT126" s="215" t="s">
        <v>134</v>
      </c>
      <c r="AU126" s="215" t="s">
        <v>83</v>
      </c>
      <c r="AY126" s="17" t="s">
        <v>132</v>
      </c>
      <c r="BE126" s="216">
        <f>IF(N126="základní",J126,0)</f>
        <v>0</v>
      </c>
      <c r="BF126" s="216">
        <f>IF(N126="snížená",J126,0)</f>
        <v>0</v>
      </c>
      <c r="BG126" s="216">
        <f>IF(N126="zákl. přenesená",J126,0)</f>
        <v>0</v>
      </c>
      <c r="BH126" s="216">
        <f>IF(N126="sníž. přenesená",J126,0)</f>
        <v>0</v>
      </c>
      <c r="BI126" s="216">
        <f>IF(N126="nulová",J126,0)</f>
        <v>0</v>
      </c>
      <c r="BJ126" s="17" t="s">
        <v>81</v>
      </c>
      <c r="BK126" s="216">
        <f>ROUND(I126*H126,2)</f>
        <v>0</v>
      </c>
      <c r="BL126" s="17" t="s">
        <v>139</v>
      </c>
      <c r="BM126" s="215" t="s">
        <v>175</v>
      </c>
    </row>
    <row r="127" s="2" customFormat="1">
      <c r="A127" s="38"/>
      <c r="B127" s="39"/>
      <c r="C127" s="40"/>
      <c r="D127" s="217" t="s">
        <v>141</v>
      </c>
      <c r="E127" s="40"/>
      <c r="F127" s="218" t="s">
        <v>176</v>
      </c>
      <c r="G127" s="40"/>
      <c r="H127" s="40"/>
      <c r="I127" s="219"/>
      <c r="J127" s="40"/>
      <c r="K127" s="40"/>
      <c r="L127" s="44"/>
      <c r="M127" s="220"/>
      <c r="N127" s="221"/>
      <c r="O127" s="84"/>
      <c r="P127" s="84"/>
      <c r="Q127" s="84"/>
      <c r="R127" s="84"/>
      <c r="S127" s="84"/>
      <c r="T127" s="85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141</v>
      </c>
      <c r="AU127" s="17" t="s">
        <v>83</v>
      </c>
    </row>
    <row r="128" s="14" customFormat="1">
      <c r="A128" s="14"/>
      <c r="B128" s="232"/>
      <c r="C128" s="233"/>
      <c r="D128" s="217" t="s">
        <v>143</v>
      </c>
      <c r="E128" s="234" t="s">
        <v>19</v>
      </c>
      <c r="F128" s="235" t="s">
        <v>177</v>
      </c>
      <c r="G128" s="233"/>
      <c r="H128" s="236">
        <v>13.6</v>
      </c>
      <c r="I128" s="237"/>
      <c r="J128" s="233"/>
      <c r="K128" s="233"/>
      <c r="L128" s="238"/>
      <c r="M128" s="239"/>
      <c r="N128" s="240"/>
      <c r="O128" s="240"/>
      <c r="P128" s="240"/>
      <c r="Q128" s="240"/>
      <c r="R128" s="240"/>
      <c r="S128" s="240"/>
      <c r="T128" s="241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2" t="s">
        <v>143</v>
      </c>
      <c r="AU128" s="242" t="s">
        <v>83</v>
      </c>
      <c r="AV128" s="14" t="s">
        <v>83</v>
      </c>
      <c r="AW128" s="14" t="s">
        <v>34</v>
      </c>
      <c r="AX128" s="14" t="s">
        <v>73</v>
      </c>
      <c r="AY128" s="242" t="s">
        <v>132</v>
      </c>
    </row>
    <row r="129" s="2" customFormat="1" ht="22.2" customHeight="1">
      <c r="A129" s="38"/>
      <c r="B129" s="39"/>
      <c r="C129" s="204" t="s">
        <v>139</v>
      </c>
      <c r="D129" s="204" t="s">
        <v>134</v>
      </c>
      <c r="E129" s="205" t="s">
        <v>178</v>
      </c>
      <c r="F129" s="206" t="s">
        <v>179</v>
      </c>
      <c r="G129" s="207" t="s">
        <v>137</v>
      </c>
      <c r="H129" s="208">
        <v>13.6</v>
      </c>
      <c r="I129" s="209"/>
      <c r="J129" s="210">
        <f>ROUND(I129*H129,2)</f>
        <v>0</v>
      </c>
      <c r="K129" s="206" t="s">
        <v>138</v>
      </c>
      <c r="L129" s="44"/>
      <c r="M129" s="211" t="s">
        <v>19</v>
      </c>
      <c r="N129" s="212" t="s">
        <v>44</v>
      </c>
      <c r="O129" s="84"/>
      <c r="P129" s="213">
        <f>O129*H129</f>
        <v>0</v>
      </c>
      <c r="Q129" s="213">
        <v>0</v>
      </c>
      <c r="R129" s="213">
        <f>Q129*H129</f>
        <v>0</v>
      </c>
      <c r="S129" s="213">
        <v>0</v>
      </c>
      <c r="T129" s="214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15" t="s">
        <v>139</v>
      </c>
      <c r="AT129" s="215" t="s">
        <v>134</v>
      </c>
      <c r="AU129" s="215" t="s">
        <v>83</v>
      </c>
      <c r="AY129" s="17" t="s">
        <v>132</v>
      </c>
      <c r="BE129" s="216">
        <f>IF(N129="základní",J129,0)</f>
        <v>0</v>
      </c>
      <c r="BF129" s="216">
        <f>IF(N129="snížená",J129,0)</f>
        <v>0</v>
      </c>
      <c r="BG129" s="216">
        <f>IF(N129="zákl. přenesená",J129,0)</f>
        <v>0</v>
      </c>
      <c r="BH129" s="216">
        <f>IF(N129="sníž. přenesená",J129,0)</f>
        <v>0</v>
      </c>
      <c r="BI129" s="216">
        <f>IF(N129="nulová",J129,0)</f>
        <v>0</v>
      </c>
      <c r="BJ129" s="17" t="s">
        <v>81</v>
      </c>
      <c r="BK129" s="216">
        <f>ROUND(I129*H129,2)</f>
        <v>0</v>
      </c>
      <c r="BL129" s="17" t="s">
        <v>139</v>
      </c>
      <c r="BM129" s="215" t="s">
        <v>180</v>
      </c>
    </row>
    <row r="130" s="2" customFormat="1">
      <c r="A130" s="38"/>
      <c r="B130" s="39"/>
      <c r="C130" s="40"/>
      <c r="D130" s="217" t="s">
        <v>141</v>
      </c>
      <c r="E130" s="40"/>
      <c r="F130" s="218" t="s">
        <v>181</v>
      </c>
      <c r="G130" s="40"/>
      <c r="H130" s="40"/>
      <c r="I130" s="219"/>
      <c r="J130" s="40"/>
      <c r="K130" s="40"/>
      <c r="L130" s="44"/>
      <c r="M130" s="220"/>
      <c r="N130" s="221"/>
      <c r="O130" s="84"/>
      <c r="P130" s="84"/>
      <c r="Q130" s="84"/>
      <c r="R130" s="84"/>
      <c r="S130" s="84"/>
      <c r="T130" s="85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141</v>
      </c>
      <c r="AU130" s="17" t="s">
        <v>83</v>
      </c>
    </row>
    <row r="131" s="2" customFormat="1" ht="22.2" customHeight="1">
      <c r="A131" s="38"/>
      <c r="B131" s="39"/>
      <c r="C131" s="204" t="s">
        <v>182</v>
      </c>
      <c r="D131" s="204" t="s">
        <v>134</v>
      </c>
      <c r="E131" s="205" t="s">
        <v>183</v>
      </c>
      <c r="F131" s="206" t="s">
        <v>184</v>
      </c>
      <c r="G131" s="207" t="s">
        <v>137</v>
      </c>
      <c r="H131" s="208">
        <v>146.40000000000001</v>
      </c>
      <c r="I131" s="209"/>
      <c r="J131" s="210">
        <f>ROUND(I131*H131,2)</f>
        <v>0</v>
      </c>
      <c r="K131" s="206" t="s">
        <v>138</v>
      </c>
      <c r="L131" s="44"/>
      <c r="M131" s="211" t="s">
        <v>19</v>
      </c>
      <c r="N131" s="212" t="s">
        <v>44</v>
      </c>
      <c r="O131" s="84"/>
      <c r="P131" s="213">
        <f>O131*H131</f>
        <v>0</v>
      </c>
      <c r="Q131" s="213">
        <v>0</v>
      </c>
      <c r="R131" s="213">
        <f>Q131*H131</f>
        <v>0</v>
      </c>
      <c r="S131" s="213">
        <v>0</v>
      </c>
      <c r="T131" s="214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15" t="s">
        <v>139</v>
      </c>
      <c r="AT131" s="215" t="s">
        <v>134</v>
      </c>
      <c r="AU131" s="215" t="s">
        <v>83</v>
      </c>
      <c r="AY131" s="17" t="s">
        <v>132</v>
      </c>
      <c r="BE131" s="216">
        <f>IF(N131="základní",J131,0)</f>
        <v>0</v>
      </c>
      <c r="BF131" s="216">
        <f>IF(N131="snížená",J131,0)</f>
        <v>0</v>
      </c>
      <c r="BG131" s="216">
        <f>IF(N131="zákl. přenesená",J131,0)</f>
        <v>0</v>
      </c>
      <c r="BH131" s="216">
        <f>IF(N131="sníž. přenesená",J131,0)</f>
        <v>0</v>
      </c>
      <c r="BI131" s="216">
        <f>IF(N131="nulová",J131,0)</f>
        <v>0</v>
      </c>
      <c r="BJ131" s="17" t="s">
        <v>81</v>
      </c>
      <c r="BK131" s="216">
        <f>ROUND(I131*H131,2)</f>
        <v>0</v>
      </c>
      <c r="BL131" s="17" t="s">
        <v>139</v>
      </c>
      <c r="BM131" s="215" t="s">
        <v>185</v>
      </c>
    </row>
    <row r="132" s="2" customFormat="1">
      <c r="A132" s="38"/>
      <c r="B132" s="39"/>
      <c r="C132" s="40"/>
      <c r="D132" s="217" t="s">
        <v>141</v>
      </c>
      <c r="E132" s="40"/>
      <c r="F132" s="218" t="s">
        <v>186</v>
      </c>
      <c r="G132" s="40"/>
      <c r="H132" s="40"/>
      <c r="I132" s="219"/>
      <c r="J132" s="40"/>
      <c r="K132" s="40"/>
      <c r="L132" s="44"/>
      <c r="M132" s="220"/>
      <c r="N132" s="221"/>
      <c r="O132" s="84"/>
      <c r="P132" s="84"/>
      <c r="Q132" s="84"/>
      <c r="R132" s="84"/>
      <c r="S132" s="84"/>
      <c r="T132" s="85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141</v>
      </c>
      <c r="AU132" s="17" t="s">
        <v>83</v>
      </c>
    </row>
    <row r="133" s="14" customFormat="1">
      <c r="A133" s="14"/>
      <c r="B133" s="232"/>
      <c r="C133" s="233"/>
      <c r="D133" s="217" t="s">
        <v>143</v>
      </c>
      <c r="E133" s="234" t="s">
        <v>19</v>
      </c>
      <c r="F133" s="235" t="s">
        <v>187</v>
      </c>
      <c r="G133" s="233"/>
      <c r="H133" s="236">
        <v>27.199999999999999</v>
      </c>
      <c r="I133" s="237"/>
      <c r="J133" s="233"/>
      <c r="K133" s="233"/>
      <c r="L133" s="238"/>
      <c r="M133" s="239"/>
      <c r="N133" s="240"/>
      <c r="O133" s="240"/>
      <c r="P133" s="240"/>
      <c r="Q133" s="240"/>
      <c r="R133" s="240"/>
      <c r="S133" s="240"/>
      <c r="T133" s="241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42" t="s">
        <v>143</v>
      </c>
      <c r="AU133" s="242" t="s">
        <v>83</v>
      </c>
      <c r="AV133" s="14" t="s">
        <v>83</v>
      </c>
      <c r="AW133" s="14" t="s">
        <v>34</v>
      </c>
      <c r="AX133" s="14" t="s">
        <v>73</v>
      </c>
      <c r="AY133" s="242" t="s">
        <v>132</v>
      </c>
    </row>
    <row r="134" s="14" customFormat="1">
      <c r="A134" s="14"/>
      <c r="B134" s="232"/>
      <c r="C134" s="233"/>
      <c r="D134" s="217" t="s">
        <v>143</v>
      </c>
      <c r="E134" s="234" t="s">
        <v>19</v>
      </c>
      <c r="F134" s="235" t="s">
        <v>188</v>
      </c>
      <c r="G134" s="233"/>
      <c r="H134" s="236">
        <v>60.200000000000003</v>
      </c>
      <c r="I134" s="237"/>
      <c r="J134" s="233"/>
      <c r="K134" s="233"/>
      <c r="L134" s="238"/>
      <c r="M134" s="239"/>
      <c r="N134" s="240"/>
      <c r="O134" s="240"/>
      <c r="P134" s="240"/>
      <c r="Q134" s="240"/>
      <c r="R134" s="240"/>
      <c r="S134" s="240"/>
      <c r="T134" s="241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42" t="s">
        <v>143</v>
      </c>
      <c r="AU134" s="242" t="s">
        <v>83</v>
      </c>
      <c r="AV134" s="14" t="s">
        <v>83</v>
      </c>
      <c r="AW134" s="14" t="s">
        <v>34</v>
      </c>
      <c r="AX134" s="14" t="s">
        <v>73</v>
      </c>
      <c r="AY134" s="242" t="s">
        <v>132</v>
      </c>
    </row>
    <row r="135" s="14" customFormat="1">
      <c r="A135" s="14"/>
      <c r="B135" s="232"/>
      <c r="C135" s="233"/>
      <c r="D135" s="217" t="s">
        <v>143</v>
      </c>
      <c r="E135" s="234" t="s">
        <v>19</v>
      </c>
      <c r="F135" s="235" t="s">
        <v>189</v>
      </c>
      <c r="G135" s="233"/>
      <c r="H135" s="236">
        <v>29.5</v>
      </c>
      <c r="I135" s="237"/>
      <c r="J135" s="233"/>
      <c r="K135" s="233"/>
      <c r="L135" s="238"/>
      <c r="M135" s="239"/>
      <c r="N135" s="240"/>
      <c r="O135" s="240"/>
      <c r="P135" s="240"/>
      <c r="Q135" s="240"/>
      <c r="R135" s="240"/>
      <c r="S135" s="240"/>
      <c r="T135" s="241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42" t="s">
        <v>143</v>
      </c>
      <c r="AU135" s="242" t="s">
        <v>83</v>
      </c>
      <c r="AV135" s="14" t="s">
        <v>83</v>
      </c>
      <c r="AW135" s="14" t="s">
        <v>34</v>
      </c>
      <c r="AX135" s="14" t="s">
        <v>73</v>
      </c>
      <c r="AY135" s="242" t="s">
        <v>132</v>
      </c>
    </row>
    <row r="136" s="14" customFormat="1">
      <c r="A136" s="14"/>
      <c r="B136" s="232"/>
      <c r="C136" s="233"/>
      <c r="D136" s="217" t="s">
        <v>143</v>
      </c>
      <c r="E136" s="234" t="s">
        <v>19</v>
      </c>
      <c r="F136" s="235" t="s">
        <v>189</v>
      </c>
      <c r="G136" s="233"/>
      <c r="H136" s="236">
        <v>29.5</v>
      </c>
      <c r="I136" s="237"/>
      <c r="J136" s="233"/>
      <c r="K136" s="233"/>
      <c r="L136" s="238"/>
      <c r="M136" s="239"/>
      <c r="N136" s="240"/>
      <c r="O136" s="240"/>
      <c r="P136" s="240"/>
      <c r="Q136" s="240"/>
      <c r="R136" s="240"/>
      <c r="S136" s="240"/>
      <c r="T136" s="241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42" t="s">
        <v>143</v>
      </c>
      <c r="AU136" s="242" t="s">
        <v>83</v>
      </c>
      <c r="AV136" s="14" t="s">
        <v>83</v>
      </c>
      <c r="AW136" s="14" t="s">
        <v>34</v>
      </c>
      <c r="AX136" s="14" t="s">
        <v>73</v>
      </c>
      <c r="AY136" s="242" t="s">
        <v>132</v>
      </c>
    </row>
    <row r="137" s="2" customFormat="1" ht="22.2" customHeight="1">
      <c r="A137" s="38"/>
      <c r="B137" s="39"/>
      <c r="C137" s="204" t="s">
        <v>190</v>
      </c>
      <c r="D137" s="204" t="s">
        <v>134</v>
      </c>
      <c r="E137" s="205" t="s">
        <v>191</v>
      </c>
      <c r="F137" s="206" t="s">
        <v>192</v>
      </c>
      <c r="G137" s="207" t="s">
        <v>137</v>
      </c>
      <c r="H137" s="208">
        <v>146.40000000000001</v>
      </c>
      <c r="I137" s="209"/>
      <c r="J137" s="210">
        <f>ROUND(I137*H137,2)</f>
        <v>0</v>
      </c>
      <c r="K137" s="206" t="s">
        <v>138</v>
      </c>
      <c r="L137" s="44"/>
      <c r="M137" s="211" t="s">
        <v>19</v>
      </c>
      <c r="N137" s="212" t="s">
        <v>44</v>
      </c>
      <c r="O137" s="84"/>
      <c r="P137" s="213">
        <f>O137*H137</f>
        <v>0</v>
      </c>
      <c r="Q137" s="213">
        <v>0</v>
      </c>
      <c r="R137" s="213">
        <f>Q137*H137</f>
        <v>0</v>
      </c>
      <c r="S137" s="213">
        <v>0</v>
      </c>
      <c r="T137" s="214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15" t="s">
        <v>139</v>
      </c>
      <c r="AT137" s="215" t="s">
        <v>134</v>
      </c>
      <c r="AU137" s="215" t="s">
        <v>83</v>
      </c>
      <c r="AY137" s="17" t="s">
        <v>132</v>
      </c>
      <c r="BE137" s="216">
        <f>IF(N137="základní",J137,0)</f>
        <v>0</v>
      </c>
      <c r="BF137" s="216">
        <f>IF(N137="snížená",J137,0)</f>
        <v>0</v>
      </c>
      <c r="BG137" s="216">
        <f>IF(N137="zákl. přenesená",J137,0)</f>
        <v>0</v>
      </c>
      <c r="BH137" s="216">
        <f>IF(N137="sníž. přenesená",J137,0)</f>
        <v>0</v>
      </c>
      <c r="BI137" s="216">
        <f>IF(N137="nulová",J137,0)</f>
        <v>0</v>
      </c>
      <c r="BJ137" s="17" t="s">
        <v>81</v>
      </c>
      <c r="BK137" s="216">
        <f>ROUND(I137*H137,2)</f>
        <v>0</v>
      </c>
      <c r="BL137" s="17" t="s">
        <v>139</v>
      </c>
      <c r="BM137" s="215" t="s">
        <v>193</v>
      </c>
    </row>
    <row r="138" s="2" customFormat="1">
      <c r="A138" s="38"/>
      <c r="B138" s="39"/>
      <c r="C138" s="40"/>
      <c r="D138" s="217" t="s">
        <v>141</v>
      </c>
      <c r="E138" s="40"/>
      <c r="F138" s="218" t="s">
        <v>194</v>
      </c>
      <c r="G138" s="40"/>
      <c r="H138" s="40"/>
      <c r="I138" s="219"/>
      <c r="J138" s="40"/>
      <c r="K138" s="40"/>
      <c r="L138" s="44"/>
      <c r="M138" s="220"/>
      <c r="N138" s="221"/>
      <c r="O138" s="84"/>
      <c r="P138" s="84"/>
      <c r="Q138" s="84"/>
      <c r="R138" s="84"/>
      <c r="S138" s="84"/>
      <c r="T138" s="85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141</v>
      </c>
      <c r="AU138" s="17" t="s">
        <v>83</v>
      </c>
    </row>
    <row r="139" s="2" customFormat="1" ht="22.2" customHeight="1">
      <c r="A139" s="38"/>
      <c r="B139" s="39"/>
      <c r="C139" s="204" t="s">
        <v>195</v>
      </c>
      <c r="D139" s="204" t="s">
        <v>134</v>
      </c>
      <c r="E139" s="205" t="s">
        <v>196</v>
      </c>
      <c r="F139" s="206" t="s">
        <v>197</v>
      </c>
      <c r="G139" s="207" t="s">
        <v>137</v>
      </c>
      <c r="H139" s="208">
        <v>37.340000000000003</v>
      </c>
      <c r="I139" s="209"/>
      <c r="J139" s="210">
        <f>ROUND(I139*H139,2)</f>
        <v>0</v>
      </c>
      <c r="K139" s="206" t="s">
        <v>138</v>
      </c>
      <c r="L139" s="44"/>
      <c r="M139" s="211" t="s">
        <v>19</v>
      </c>
      <c r="N139" s="212" t="s">
        <v>44</v>
      </c>
      <c r="O139" s="84"/>
      <c r="P139" s="213">
        <f>O139*H139</f>
        <v>0</v>
      </c>
      <c r="Q139" s="213">
        <v>0</v>
      </c>
      <c r="R139" s="213">
        <f>Q139*H139</f>
        <v>0</v>
      </c>
      <c r="S139" s="213">
        <v>0</v>
      </c>
      <c r="T139" s="214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15" t="s">
        <v>139</v>
      </c>
      <c r="AT139" s="215" t="s">
        <v>134</v>
      </c>
      <c r="AU139" s="215" t="s">
        <v>83</v>
      </c>
      <c r="AY139" s="17" t="s">
        <v>132</v>
      </c>
      <c r="BE139" s="216">
        <f>IF(N139="základní",J139,0)</f>
        <v>0</v>
      </c>
      <c r="BF139" s="216">
        <f>IF(N139="snížená",J139,0)</f>
        <v>0</v>
      </c>
      <c r="BG139" s="216">
        <f>IF(N139="zákl. přenesená",J139,0)</f>
        <v>0</v>
      </c>
      <c r="BH139" s="216">
        <f>IF(N139="sníž. přenesená",J139,0)</f>
        <v>0</v>
      </c>
      <c r="BI139" s="216">
        <f>IF(N139="nulová",J139,0)</f>
        <v>0</v>
      </c>
      <c r="BJ139" s="17" t="s">
        <v>81</v>
      </c>
      <c r="BK139" s="216">
        <f>ROUND(I139*H139,2)</f>
        <v>0</v>
      </c>
      <c r="BL139" s="17" t="s">
        <v>139</v>
      </c>
      <c r="BM139" s="215" t="s">
        <v>198</v>
      </c>
    </row>
    <row r="140" s="2" customFormat="1">
      <c r="A140" s="38"/>
      <c r="B140" s="39"/>
      <c r="C140" s="40"/>
      <c r="D140" s="217" t="s">
        <v>141</v>
      </c>
      <c r="E140" s="40"/>
      <c r="F140" s="218" t="s">
        <v>199</v>
      </c>
      <c r="G140" s="40"/>
      <c r="H140" s="40"/>
      <c r="I140" s="219"/>
      <c r="J140" s="40"/>
      <c r="K140" s="40"/>
      <c r="L140" s="44"/>
      <c r="M140" s="220"/>
      <c r="N140" s="221"/>
      <c r="O140" s="84"/>
      <c r="P140" s="84"/>
      <c r="Q140" s="84"/>
      <c r="R140" s="84"/>
      <c r="S140" s="84"/>
      <c r="T140" s="85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141</v>
      </c>
      <c r="AU140" s="17" t="s">
        <v>83</v>
      </c>
    </row>
    <row r="141" s="13" customFormat="1">
      <c r="A141" s="13"/>
      <c r="B141" s="222"/>
      <c r="C141" s="223"/>
      <c r="D141" s="217" t="s">
        <v>143</v>
      </c>
      <c r="E141" s="224" t="s">
        <v>19</v>
      </c>
      <c r="F141" s="225" t="s">
        <v>200</v>
      </c>
      <c r="G141" s="223"/>
      <c r="H141" s="224" t="s">
        <v>19</v>
      </c>
      <c r="I141" s="226"/>
      <c r="J141" s="223"/>
      <c r="K141" s="223"/>
      <c r="L141" s="227"/>
      <c r="M141" s="228"/>
      <c r="N141" s="229"/>
      <c r="O141" s="229"/>
      <c r="P141" s="229"/>
      <c r="Q141" s="229"/>
      <c r="R141" s="229"/>
      <c r="S141" s="229"/>
      <c r="T141" s="230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1" t="s">
        <v>143</v>
      </c>
      <c r="AU141" s="231" t="s">
        <v>83</v>
      </c>
      <c r="AV141" s="13" t="s">
        <v>81</v>
      </c>
      <c r="AW141" s="13" t="s">
        <v>34</v>
      </c>
      <c r="AX141" s="13" t="s">
        <v>73</v>
      </c>
      <c r="AY141" s="231" t="s">
        <v>132</v>
      </c>
    </row>
    <row r="142" s="14" customFormat="1">
      <c r="A142" s="14"/>
      <c r="B142" s="232"/>
      <c r="C142" s="233"/>
      <c r="D142" s="217" t="s">
        <v>143</v>
      </c>
      <c r="E142" s="234" t="s">
        <v>19</v>
      </c>
      <c r="F142" s="235" t="s">
        <v>201</v>
      </c>
      <c r="G142" s="233"/>
      <c r="H142" s="236">
        <v>16.170000000000002</v>
      </c>
      <c r="I142" s="237"/>
      <c r="J142" s="233"/>
      <c r="K142" s="233"/>
      <c r="L142" s="238"/>
      <c r="M142" s="239"/>
      <c r="N142" s="240"/>
      <c r="O142" s="240"/>
      <c r="P142" s="240"/>
      <c r="Q142" s="240"/>
      <c r="R142" s="240"/>
      <c r="S142" s="240"/>
      <c r="T142" s="241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42" t="s">
        <v>143</v>
      </c>
      <c r="AU142" s="242" t="s">
        <v>83</v>
      </c>
      <c r="AV142" s="14" t="s">
        <v>83</v>
      </c>
      <c r="AW142" s="14" t="s">
        <v>34</v>
      </c>
      <c r="AX142" s="14" t="s">
        <v>73</v>
      </c>
      <c r="AY142" s="242" t="s">
        <v>132</v>
      </c>
    </row>
    <row r="143" s="14" customFormat="1">
      <c r="A143" s="14"/>
      <c r="B143" s="232"/>
      <c r="C143" s="233"/>
      <c r="D143" s="217" t="s">
        <v>143</v>
      </c>
      <c r="E143" s="234" t="s">
        <v>19</v>
      </c>
      <c r="F143" s="235" t="s">
        <v>202</v>
      </c>
      <c r="G143" s="233"/>
      <c r="H143" s="236">
        <v>16.170000000000002</v>
      </c>
      <c r="I143" s="237"/>
      <c r="J143" s="233"/>
      <c r="K143" s="233"/>
      <c r="L143" s="238"/>
      <c r="M143" s="239"/>
      <c r="N143" s="240"/>
      <c r="O143" s="240"/>
      <c r="P143" s="240"/>
      <c r="Q143" s="240"/>
      <c r="R143" s="240"/>
      <c r="S143" s="240"/>
      <c r="T143" s="241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42" t="s">
        <v>143</v>
      </c>
      <c r="AU143" s="242" t="s">
        <v>83</v>
      </c>
      <c r="AV143" s="14" t="s">
        <v>83</v>
      </c>
      <c r="AW143" s="14" t="s">
        <v>34</v>
      </c>
      <c r="AX143" s="14" t="s">
        <v>73</v>
      </c>
      <c r="AY143" s="242" t="s">
        <v>132</v>
      </c>
    </row>
    <row r="144" s="13" customFormat="1">
      <c r="A144" s="13"/>
      <c r="B144" s="222"/>
      <c r="C144" s="223"/>
      <c r="D144" s="217" t="s">
        <v>143</v>
      </c>
      <c r="E144" s="224" t="s">
        <v>19</v>
      </c>
      <c r="F144" s="225" t="s">
        <v>203</v>
      </c>
      <c r="G144" s="223"/>
      <c r="H144" s="224" t="s">
        <v>19</v>
      </c>
      <c r="I144" s="226"/>
      <c r="J144" s="223"/>
      <c r="K144" s="223"/>
      <c r="L144" s="227"/>
      <c r="M144" s="228"/>
      <c r="N144" s="229"/>
      <c r="O144" s="229"/>
      <c r="P144" s="229"/>
      <c r="Q144" s="229"/>
      <c r="R144" s="229"/>
      <c r="S144" s="229"/>
      <c r="T144" s="230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1" t="s">
        <v>143</v>
      </c>
      <c r="AU144" s="231" t="s">
        <v>83</v>
      </c>
      <c r="AV144" s="13" t="s">
        <v>81</v>
      </c>
      <c r="AW144" s="13" t="s">
        <v>34</v>
      </c>
      <c r="AX144" s="13" t="s">
        <v>73</v>
      </c>
      <c r="AY144" s="231" t="s">
        <v>132</v>
      </c>
    </row>
    <row r="145" s="14" customFormat="1">
      <c r="A145" s="14"/>
      <c r="B145" s="232"/>
      <c r="C145" s="233"/>
      <c r="D145" s="217" t="s">
        <v>143</v>
      </c>
      <c r="E145" s="234" t="s">
        <v>19</v>
      </c>
      <c r="F145" s="235" t="s">
        <v>204</v>
      </c>
      <c r="G145" s="233"/>
      <c r="H145" s="236">
        <v>5</v>
      </c>
      <c r="I145" s="237"/>
      <c r="J145" s="233"/>
      <c r="K145" s="233"/>
      <c r="L145" s="238"/>
      <c r="M145" s="239"/>
      <c r="N145" s="240"/>
      <c r="O145" s="240"/>
      <c r="P145" s="240"/>
      <c r="Q145" s="240"/>
      <c r="R145" s="240"/>
      <c r="S145" s="240"/>
      <c r="T145" s="241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42" t="s">
        <v>143</v>
      </c>
      <c r="AU145" s="242" t="s">
        <v>83</v>
      </c>
      <c r="AV145" s="14" t="s">
        <v>83</v>
      </c>
      <c r="AW145" s="14" t="s">
        <v>34</v>
      </c>
      <c r="AX145" s="14" t="s">
        <v>73</v>
      </c>
      <c r="AY145" s="242" t="s">
        <v>132</v>
      </c>
    </row>
    <row r="146" s="2" customFormat="1" ht="22.2" customHeight="1">
      <c r="A146" s="38"/>
      <c r="B146" s="39"/>
      <c r="C146" s="204" t="s">
        <v>205</v>
      </c>
      <c r="D146" s="204" t="s">
        <v>134</v>
      </c>
      <c r="E146" s="205" t="s">
        <v>206</v>
      </c>
      <c r="F146" s="206" t="s">
        <v>207</v>
      </c>
      <c r="G146" s="207" t="s">
        <v>137</v>
      </c>
      <c r="H146" s="208">
        <v>37.340000000000003</v>
      </c>
      <c r="I146" s="209"/>
      <c r="J146" s="210">
        <f>ROUND(I146*H146,2)</f>
        <v>0</v>
      </c>
      <c r="K146" s="206" t="s">
        <v>138</v>
      </c>
      <c r="L146" s="44"/>
      <c r="M146" s="211" t="s">
        <v>19</v>
      </c>
      <c r="N146" s="212" t="s">
        <v>44</v>
      </c>
      <c r="O146" s="84"/>
      <c r="P146" s="213">
        <f>O146*H146</f>
        <v>0</v>
      </c>
      <c r="Q146" s="213">
        <v>0</v>
      </c>
      <c r="R146" s="213">
        <f>Q146*H146</f>
        <v>0</v>
      </c>
      <c r="S146" s="213">
        <v>0</v>
      </c>
      <c r="T146" s="214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15" t="s">
        <v>139</v>
      </c>
      <c r="AT146" s="215" t="s">
        <v>134</v>
      </c>
      <c r="AU146" s="215" t="s">
        <v>83</v>
      </c>
      <c r="AY146" s="17" t="s">
        <v>132</v>
      </c>
      <c r="BE146" s="216">
        <f>IF(N146="základní",J146,0)</f>
        <v>0</v>
      </c>
      <c r="BF146" s="216">
        <f>IF(N146="snížená",J146,0)</f>
        <v>0</v>
      </c>
      <c r="BG146" s="216">
        <f>IF(N146="zákl. přenesená",J146,0)</f>
        <v>0</v>
      </c>
      <c r="BH146" s="216">
        <f>IF(N146="sníž. přenesená",J146,0)</f>
        <v>0</v>
      </c>
      <c r="BI146" s="216">
        <f>IF(N146="nulová",J146,0)</f>
        <v>0</v>
      </c>
      <c r="BJ146" s="17" t="s">
        <v>81</v>
      </c>
      <c r="BK146" s="216">
        <f>ROUND(I146*H146,2)</f>
        <v>0</v>
      </c>
      <c r="BL146" s="17" t="s">
        <v>139</v>
      </c>
      <c r="BM146" s="215" t="s">
        <v>208</v>
      </c>
    </row>
    <row r="147" s="2" customFormat="1">
      <c r="A147" s="38"/>
      <c r="B147" s="39"/>
      <c r="C147" s="40"/>
      <c r="D147" s="217" t="s">
        <v>141</v>
      </c>
      <c r="E147" s="40"/>
      <c r="F147" s="218" t="s">
        <v>209</v>
      </c>
      <c r="G147" s="40"/>
      <c r="H147" s="40"/>
      <c r="I147" s="219"/>
      <c r="J147" s="40"/>
      <c r="K147" s="40"/>
      <c r="L147" s="44"/>
      <c r="M147" s="220"/>
      <c r="N147" s="221"/>
      <c r="O147" s="84"/>
      <c r="P147" s="84"/>
      <c r="Q147" s="84"/>
      <c r="R147" s="84"/>
      <c r="S147" s="84"/>
      <c r="T147" s="85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141</v>
      </c>
      <c r="AU147" s="17" t="s">
        <v>83</v>
      </c>
    </row>
    <row r="148" s="2" customFormat="1" ht="22.2" customHeight="1">
      <c r="A148" s="38"/>
      <c r="B148" s="39"/>
      <c r="C148" s="204" t="s">
        <v>210</v>
      </c>
      <c r="D148" s="204" t="s">
        <v>134</v>
      </c>
      <c r="E148" s="205" t="s">
        <v>211</v>
      </c>
      <c r="F148" s="206" t="s">
        <v>212</v>
      </c>
      <c r="G148" s="207" t="s">
        <v>137</v>
      </c>
      <c r="H148" s="208">
        <v>449.93299999999999</v>
      </c>
      <c r="I148" s="209"/>
      <c r="J148" s="210">
        <f>ROUND(I148*H148,2)</f>
        <v>0</v>
      </c>
      <c r="K148" s="206" t="s">
        <v>138</v>
      </c>
      <c r="L148" s="44"/>
      <c r="M148" s="211" t="s">
        <v>19</v>
      </c>
      <c r="N148" s="212" t="s">
        <v>44</v>
      </c>
      <c r="O148" s="84"/>
      <c r="P148" s="213">
        <f>O148*H148</f>
        <v>0</v>
      </c>
      <c r="Q148" s="213">
        <v>0</v>
      </c>
      <c r="R148" s="213">
        <f>Q148*H148</f>
        <v>0</v>
      </c>
      <c r="S148" s="213">
        <v>0</v>
      </c>
      <c r="T148" s="214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15" t="s">
        <v>139</v>
      </c>
      <c r="AT148" s="215" t="s">
        <v>134</v>
      </c>
      <c r="AU148" s="215" t="s">
        <v>83</v>
      </c>
      <c r="AY148" s="17" t="s">
        <v>132</v>
      </c>
      <c r="BE148" s="216">
        <f>IF(N148="základní",J148,0)</f>
        <v>0</v>
      </c>
      <c r="BF148" s="216">
        <f>IF(N148="snížená",J148,0)</f>
        <v>0</v>
      </c>
      <c r="BG148" s="216">
        <f>IF(N148="zákl. přenesená",J148,0)</f>
        <v>0</v>
      </c>
      <c r="BH148" s="216">
        <f>IF(N148="sníž. přenesená",J148,0)</f>
        <v>0</v>
      </c>
      <c r="BI148" s="216">
        <f>IF(N148="nulová",J148,0)</f>
        <v>0</v>
      </c>
      <c r="BJ148" s="17" t="s">
        <v>81</v>
      </c>
      <c r="BK148" s="216">
        <f>ROUND(I148*H148,2)</f>
        <v>0</v>
      </c>
      <c r="BL148" s="17" t="s">
        <v>139</v>
      </c>
      <c r="BM148" s="215" t="s">
        <v>213</v>
      </c>
    </row>
    <row r="149" s="2" customFormat="1">
      <c r="A149" s="38"/>
      <c r="B149" s="39"/>
      <c r="C149" s="40"/>
      <c r="D149" s="217" t="s">
        <v>141</v>
      </c>
      <c r="E149" s="40"/>
      <c r="F149" s="218" t="s">
        <v>214</v>
      </c>
      <c r="G149" s="40"/>
      <c r="H149" s="40"/>
      <c r="I149" s="219"/>
      <c r="J149" s="40"/>
      <c r="K149" s="40"/>
      <c r="L149" s="44"/>
      <c r="M149" s="220"/>
      <c r="N149" s="221"/>
      <c r="O149" s="84"/>
      <c r="P149" s="84"/>
      <c r="Q149" s="84"/>
      <c r="R149" s="84"/>
      <c r="S149" s="84"/>
      <c r="T149" s="85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141</v>
      </c>
      <c r="AU149" s="17" t="s">
        <v>83</v>
      </c>
    </row>
    <row r="150" s="13" customFormat="1">
      <c r="A150" s="13"/>
      <c r="B150" s="222"/>
      <c r="C150" s="223"/>
      <c r="D150" s="217" t="s">
        <v>143</v>
      </c>
      <c r="E150" s="224" t="s">
        <v>19</v>
      </c>
      <c r="F150" s="225" t="s">
        <v>215</v>
      </c>
      <c r="G150" s="223"/>
      <c r="H150" s="224" t="s">
        <v>19</v>
      </c>
      <c r="I150" s="226"/>
      <c r="J150" s="223"/>
      <c r="K150" s="223"/>
      <c r="L150" s="227"/>
      <c r="M150" s="228"/>
      <c r="N150" s="229"/>
      <c r="O150" s="229"/>
      <c r="P150" s="229"/>
      <c r="Q150" s="229"/>
      <c r="R150" s="229"/>
      <c r="S150" s="229"/>
      <c r="T150" s="230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1" t="s">
        <v>143</v>
      </c>
      <c r="AU150" s="231" t="s">
        <v>83</v>
      </c>
      <c r="AV150" s="13" t="s">
        <v>81</v>
      </c>
      <c r="AW150" s="13" t="s">
        <v>34</v>
      </c>
      <c r="AX150" s="13" t="s">
        <v>73</v>
      </c>
      <c r="AY150" s="231" t="s">
        <v>132</v>
      </c>
    </row>
    <row r="151" s="14" customFormat="1">
      <c r="A151" s="14"/>
      <c r="B151" s="232"/>
      <c r="C151" s="233"/>
      <c r="D151" s="217" t="s">
        <v>143</v>
      </c>
      <c r="E151" s="234" t="s">
        <v>19</v>
      </c>
      <c r="F151" s="235" t="s">
        <v>216</v>
      </c>
      <c r="G151" s="233"/>
      <c r="H151" s="236">
        <v>806.62800000000004</v>
      </c>
      <c r="I151" s="237"/>
      <c r="J151" s="233"/>
      <c r="K151" s="233"/>
      <c r="L151" s="238"/>
      <c r="M151" s="239"/>
      <c r="N151" s="240"/>
      <c r="O151" s="240"/>
      <c r="P151" s="240"/>
      <c r="Q151" s="240"/>
      <c r="R151" s="240"/>
      <c r="S151" s="240"/>
      <c r="T151" s="241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42" t="s">
        <v>143</v>
      </c>
      <c r="AU151" s="242" t="s">
        <v>83</v>
      </c>
      <c r="AV151" s="14" t="s">
        <v>83</v>
      </c>
      <c r="AW151" s="14" t="s">
        <v>34</v>
      </c>
      <c r="AX151" s="14" t="s">
        <v>73</v>
      </c>
      <c r="AY151" s="242" t="s">
        <v>132</v>
      </c>
    </row>
    <row r="152" s="14" customFormat="1">
      <c r="A152" s="14"/>
      <c r="B152" s="232"/>
      <c r="C152" s="233"/>
      <c r="D152" s="217" t="s">
        <v>143</v>
      </c>
      <c r="E152" s="234" t="s">
        <v>19</v>
      </c>
      <c r="F152" s="235" t="s">
        <v>217</v>
      </c>
      <c r="G152" s="233"/>
      <c r="H152" s="236">
        <v>13.6</v>
      </c>
      <c r="I152" s="237"/>
      <c r="J152" s="233"/>
      <c r="K152" s="233"/>
      <c r="L152" s="238"/>
      <c r="M152" s="239"/>
      <c r="N152" s="240"/>
      <c r="O152" s="240"/>
      <c r="P152" s="240"/>
      <c r="Q152" s="240"/>
      <c r="R152" s="240"/>
      <c r="S152" s="240"/>
      <c r="T152" s="241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42" t="s">
        <v>143</v>
      </c>
      <c r="AU152" s="242" t="s">
        <v>83</v>
      </c>
      <c r="AV152" s="14" t="s">
        <v>83</v>
      </c>
      <c r="AW152" s="14" t="s">
        <v>34</v>
      </c>
      <c r="AX152" s="14" t="s">
        <v>73</v>
      </c>
      <c r="AY152" s="242" t="s">
        <v>132</v>
      </c>
    </row>
    <row r="153" s="14" customFormat="1">
      <c r="A153" s="14"/>
      <c r="B153" s="232"/>
      <c r="C153" s="233"/>
      <c r="D153" s="217" t="s">
        <v>143</v>
      </c>
      <c r="E153" s="234" t="s">
        <v>19</v>
      </c>
      <c r="F153" s="235" t="s">
        <v>187</v>
      </c>
      <c r="G153" s="233"/>
      <c r="H153" s="236">
        <v>27.199999999999999</v>
      </c>
      <c r="I153" s="237"/>
      <c r="J153" s="233"/>
      <c r="K153" s="233"/>
      <c r="L153" s="238"/>
      <c r="M153" s="239"/>
      <c r="N153" s="240"/>
      <c r="O153" s="240"/>
      <c r="P153" s="240"/>
      <c r="Q153" s="240"/>
      <c r="R153" s="240"/>
      <c r="S153" s="240"/>
      <c r="T153" s="241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42" t="s">
        <v>143</v>
      </c>
      <c r="AU153" s="242" t="s">
        <v>83</v>
      </c>
      <c r="AV153" s="14" t="s">
        <v>83</v>
      </c>
      <c r="AW153" s="14" t="s">
        <v>34</v>
      </c>
      <c r="AX153" s="14" t="s">
        <v>73</v>
      </c>
      <c r="AY153" s="242" t="s">
        <v>132</v>
      </c>
    </row>
    <row r="154" s="14" customFormat="1">
      <c r="A154" s="14"/>
      <c r="B154" s="232"/>
      <c r="C154" s="233"/>
      <c r="D154" s="217" t="s">
        <v>143</v>
      </c>
      <c r="E154" s="234" t="s">
        <v>19</v>
      </c>
      <c r="F154" s="235" t="s">
        <v>188</v>
      </c>
      <c r="G154" s="233"/>
      <c r="H154" s="236">
        <v>60.200000000000003</v>
      </c>
      <c r="I154" s="237"/>
      <c r="J154" s="233"/>
      <c r="K154" s="233"/>
      <c r="L154" s="238"/>
      <c r="M154" s="239"/>
      <c r="N154" s="240"/>
      <c r="O154" s="240"/>
      <c r="P154" s="240"/>
      <c r="Q154" s="240"/>
      <c r="R154" s="240"/>
      <c r="S154" s="240"/>
      <c r="T154" s="241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42" t="s">
        <v>143</v>
      </c>
      <c r="AU154" s="242" t="s">
        <v>83</v>
      </c>
      <c r="AV154" s="14" t="s">
        <v>83</v>
      </c>
      <c r="AW154" s="14" t="s">
        <v>34</v>
      </c>
      <c r="AX154" s="14" t="s">
        <v>73</v>
      </c>
      <c r="AY154" s="242" t="s">
        <v>132</v>
      </c>
    </row>
    <row r="155" s="14" customFormat="1">
      <c r="A155" s="14"/>
      <c r="B155" s="232"/>
      <c r="C155" s="233"/>
      <c r="D155" s="217" t="s">
        <v>143</v>
      </c>
      <c r="E155" s="234" t="s">
        <v>19</v>
      </c>
      <c r="F155" s="235" t="s">
        <v>189</v>
      </c>
      <c r="G155" s="233"/>
      <c r="H155" s="236">
        <v>29.5</v>
      </c>
      <c r="I155" s="237"/>
      <c r="J155" s="233"/>
      <c r="K155" s="233"/>
      <c r="L155" s="238"/>
      <c r="M155" s="239"/>
      <c r="N155" s="240"/>
      <c r="O155" s="240"/>
      <c r="P155" s="240"/>
      <c r="Q155" s="240"/>
      <c r="R155" s="240"/>
      <c r="S155" s="240"/>
      <c r="T155" s="241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42" t="s">
        <v>143</v>
      </c>
      <c r="AU155" s="242" t="s">
        <v>83</v>
      </c>
      <c r="AV155" s="14" t="s">
        <v>83</v>
      </c>
      <c r="AW155" s="14" t="s">
        <v>34</v>
      </c>
      <c r="AX155" s="14" t="s">
        <v>73</v>
      </c>
      <c r="AY155" s="242" t="s">
        <v>132</v>
      </c>
    </row>
    <row r="156" s="14" customFormat="1">
      <c r="A156" s="14"/>
      <c r="B156" s="232"/>
      <c r="C156" s="233"/>
      <c r="D156" s="217" t="s">
        <v>143</v>
      </c>
      <c r="E156" s="234" t="s">
        <v>19</v>
      </c>
      <c r="F156" s="235" t="s">
        <v>189</v>
      </c>
      <c r="G156" s="233"/>
      <c r="H156" s="236">
        <v>29.5</v>
      </c>
      <c r="I156" s="237"/>
      <c r="J156" s="233"/>
      <c r="K156" s="233"/>
      <c r="L156" s="238"/>
      <c r="M156" s="239"/>
      <c r="N156" s="240"/>
      <c r="O156" s="240"/>
      <c r="P156" s="240"/>
      <c r="Q156" s="240"/>
      <c r="R156" s="240"/>
      <c r="S156" s="240"/>
      <c r="T156" s="241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42" t="s">
        <v>143</v>
      </c>
      <c r="AU156" s="242" t="s">
        <v>83</v>
      </c>
      <c r="AV156" s="14" t="s">
        <v>83</v>
      </c>
      <c r="AW156" s="14" t="s">
        <v>34</v>
      </c>
      <c r="AX156" s="14" t="s">
        <v>73</v>
      </c>
      <c r="AY156" s="242" t="s">
        <v>132</v>
      </c>
    </row>
    <row r="157" s="13" customFormat="1">
      <c r="A157" s="13"/>
      <c r="B157" s="222"/>
      <c r="C157" s="223"/>
      <c r="D157" s="217" t="s">
        <v>143</v>
      </c>
      <c r="E157" s="224" t="s">
        <v>19</v>
      </c>
      <c r="F157" s="225" t="s">
        <v>200</v>
      </c>
      <c r="G157" s="223"/>
      <c r="H157" s="224" t="s">
        <v>19</v>
      </c>
      <c r="I157" s="226"/>
      <c r="J157" s="223"/>
      <c r="K157" s="223"/>
      <c r="L157" s="227"/>
      <c r="M157" s="228"/>
      <c r="N157" s="229"/>
      <c r="O157" s="229"/>
      <c r="P157" s="229"/>
      <c r="Q157" s="229"/>
      <c r="R157" s="229"/>
      <c r="S157" s="229"/>
      <c r="T157" s="230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1" t="s">
        <v>143</v>
      </c>
      <c r="AU157" s="231" t="s">
        <v>83</v>
      </c>
      <c r="AV157" s="13" t="s">
        <v>81</v>
      </c>
      <c r="AW157" s="13" t="s">
        <v>34</v>
      </c>
      <c r="AX157" s="13" t="s">
        <v>73</v>
      </c>
      <c r="AY157" s="231" t="s">
        <v>132</v>
      </c>
    </row>
    <row r="158" s="14" customFormat="1">
      <c r="A158" s="14"/>
      <c r="B158" s="232"/>
      <c r="C158" s="233"/>
      <c r="D158" s="217" t="s">
        <v>143</v>
      </c>
      <c r="E158" s="234" t="s">
        <v>19</v>
      </c>
      <c r="F158" s="235" t="s">
        <v>201</v>
      </c>
      <c r="G158" s="233"/>
      <c r="H158" s="236">
        <v>16.170000000000002</v>
      </c>
      <c r="I158" s="237"/>
      <c r="J158" s="233"/>
      <c r="K158" s="233"/>
      <c r="L158" s="238"/>
      <c r="M158" s="239"/>
      <c r="N158" s="240"/>
      <c r="O158" s="240"/>
      <c r="P158" s="240"/>
      <c r="Q158" s="240"/>
      <c r="R158" s="240"/>
      <c r="S158" s="240"/>
      <c r="T158" s="241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42" t="s">
        <v>143</v>
      </c>
      <c r="AU158" s="242" t="s">
        <v>83</v>
      </c>
      <c r="AV158" s="14" t="s">
        <v>83</v>
      </c>
      <c r="AW158" s="14" t="s">
        <v>34</v>
      </c>
      <c r="AX158" s="14" t="s">
        <v>73</v>
      </c>
      <c r="AY158" s="242" t="s">
        <v>132</v>
      </c>
    </row>
    <row r="159" s="14" customFormat="1">
      <c r="A159" s="14"/>
      <c r="B159" s="232"/>
      <c r="C159" s="233"/>
      <c r="D159" s="217" t="s">
        <v>143</v>
      </c>
      <c r="E159" s="234" t="s">
        <v>19</v>
      </c>
      <c r="F159" s="235" t="s">
        <v>202</v>
      </c>
      <c r="G159" s="233"/>
      <c r="H159" s="236">
        <v>16.170000000000002</v>
      </c>
      <c r="I159" s="237"/>
      <c r="J159" s="233"/>
      <c r="K159" s="233"/>
      <c r="L159" s="238"/>
      <c r="M159" s="239"/>
      <c r="N159" s="240"/>
      <c r="O159" s="240"/>
      <c r="P159" s="240"/>
      <c r="Q159" s="240"/>
      <c r="R159" s="240"/>
      <c r="S159" s="240"/>
      <c r="T159" s="241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42" t="s">
        <v>143</v>
      </c>
      <c r="AU159" s="242" t="s">
        <v>83</v>
      </c>
      <c r="AV159" s="14" t="s">
        <v>83</v>
      </c>
      <c r="AW159" s="14" t="s">
        <v>34</v>
      </c>
      <c r="AX159" s="14" t="s">
        <v>73</v>
      </c>
      <c r="AY159" s="242" t="s">
        <v>132</v>
      </c>
    </row>
    <row r="160" s="13" customFormat="1">
      <c r="A160" s="13"/>
      <c r="B160" s="222"/>
      <c r="C160" s="223"/>
      <c r="D160" s="217" t="s">
        <v>143</v>
      </c>
      <c r="E160" s="224" t="s">
        <v>19</v>
      </c>
      <c r="F160" s="225" t="s">
        <v>203</v>
      </c>
      <c r="G160" s="223"/>
      <c r="H160" s="224" t="s">
        <v>19</v>
      </c>
      <c r="I160" s="226"/>
      <c r="J160" s="223"/>
      <c r="K160" s="223"/>
      <c r="L160" s="227"/>
      <c r="M160" s="228"/>
      <c r="N160" s="229"/>
      <c r="O160" s="229"/>
      <c r="P160" s="229"/>
      <c r="Q160" s="229"/>
      <c r="R160" s="229"/>
      <c r="S160" s="229"/>
      <c r="T160" s="230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1" t="s">
        <v>143</v>
      </c>
      <c r="AU160" s="231" t="s">
        <v>83</v>
      </c>
      <c r="AV160" s="13" t="s">
        <v>81</v>
      </c>
      <c r="AW160" s="13" t="s">
        <v>34</v>
      </c>
      <c r="AX160" s="13" t="s">
        <v>73</v>
      </c>
      <c r="AY160" s="231" t="s">
        <v>132</v>
      </c>
    </row>
    <row r="161" s="14" customFormat="1">
      <c r="A161" s="14"/>
      <c r="B161" s="232"/>
      <c r="C161" s="233"/>
      <c r="D161" s="217" t="s">
        <v>143</v>
      </c>
      <c r="E161" s="234" t="s">
        <v>19</v>
      </c>
      <c r="F161" s="235" t="s">
        <v>204</v>
      </c>
      <c r="G161" s="233"/>
      <c r="H161" s="236">
        <v>5</v>
      </c>
      <c r="I161" s="237"/>
      <c r="J161" s="233"/>
      <c r="K161" s="233"/>
      <c r="L161" s="238"/>
      <c r="M161" s="239"/>
      <c r="N161" s="240"/>
      <c r="O161" s="240"/>
      <c r="P161" s="240"/>
      <c r="Q161" s="240"/>
      <c r="R161" s="240"/>
      <c r="S161" s="240"/>
      <c r="T161" s="241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42" t="s">
        <v>143</v>
      </c>
      <c r="AU161" s="242" t="s">
        <v>83</v>
      </c>
      <c r="AV161" s="14" t="s">
        <v>83</v>
      </c>
      <c r="AW161" s="14" t="s">
        <v>34</v>
      </c>
      <c r="AX161" s="14" t="s">
        <v>73</v>
      </c>
      <c r="AY161" s="242" t="s">
        <v>132</v>
      </c>
    </row>
    <row r="162" s="14" customFormat="1">
      <c r="A162" s="14"/>
      <c r="B162" s="232"/>
      <c r="C162" s="233"/>
      <c r="D162" s="217" t="s">
        <v>143</v>
      </c>
      <c r="E162" s="234" t="s">
        <v>19</v>
      </c>
      <c r="F162" s="235" t="s">
        <v>218</v>
      </c>
      <c r="G162" s="233"/>
      <c r="H162" s="236">
        <v>-554.03499999999997</v>
      </c>
      <c r="I162" s="237"/>
      <c r="J162" s="233"/>
      <c r="K162" s="233"/>
      <c r="L162" s="238"/>
      <c r="M162" s="239"/>
      <c r="N162" s="240"/>
      <c r="O162" s="240"/>
      <c r="P162" s="240"/>
      <c r="Q162" s="240"/>
      <c r="R162" s="240"/>
      <c r="S162" s="240"/>
      <c r="T162" s="241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42" t="s">
        <v>143</v>
      </c>
      <c r="AU162" s="242" t="s">
        <v>83</v>
      </c>
      <c r="AV162" s="14" t="s">
        <v>83</v>
      </c>
      <c r="AW162" s="14" t="s">
        <v>34</v>
      </c>
      <c r="AX162" s="14" t="s">
        <v>73</v>
      </c>
      <c r="AY162" s="242" t="s">
        <v>132</v>
      </c>
    </row>
    <row r="163" s="2" customFormat="1" ht="22.2" customHeight="1">
      <c r="A163" s="38"/>
      <c r="B163" s="39"/>
      <c r="C163" s="204" t="s">
        <v>219</v>
      </c>
      <c r="D163" s="204" t="s">
        <v>134</v>
      </c>
      <c r="E163" s="205" t="s">
        <v>220</v>
      </c>
      <c r="F163" s="206" t="s">
        <v>221</v>
      </c>
      <c r="G163" s="207" t="s">
        <v>137</v>
      </c>
      <c r="H163" s="208">
        <v>554.03499999999997</v>
      </c>
      <c r="I163" s="209"/>
      <c r="J163" s="210">
        <f>ROUND(I163*H163,2)</f>
        <v>0</v>
      </c>
      <c r="K163" s="206" t="s">
        <v>138</v>
      </c>
      <c r="L163" s="44"/>
      <c r="M163" s="211" t="s">
        <v>19</v>
      </c>
      <c r="N163" s="212" t="s">
        <v>44</v>
      </c>
      <c r="O163" s="84"/>
      <c r="P163" s="213">
        <f>O163*H163</f>
        <v>0</v>
      </c>
      <c r="Q163" s="213">
        <v>0</v>
      </c>
      <c r="R163" s="213">
        <f>Q163*H163</f>
        <v>0</v>
      </c>
      <c r="S163" s="213">
        <v>0</v>
      </c>
      <c r="T163" s="214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15" t="s">
        <v>139</v>
      </c>
      <c r="AT163" s="215" t="s">
        <v>134</v>
      </c>
      <c r="AU163" s="215" t="s">
        <v>83</v>
      </c>
      <c r="AY163" s="17" t="s">
        <v>132</v>
      </c>
      <c r="BE163" s="216">
        <f>IF(N163="základní",J163,0)</f>
        <v>0</v>
      </c>
      <c r="BF163" s="216">
        <f>IF(N163="snížená",J163,0)</f>
        <v>0</v>
      </c>
      <c r="BG163" s="216">
        <f>IF(N163="zákl. přenesená",J163,0)</f>
        <v>0</v>
      </c>
      <c r="BH163" s="216">
        <f>IF(N163="sníž. přenesená",J163,0)</f>
        <v>0</v>
      </c>
      <c r="BI163" s="216">
        <f>IF(N163="nulová",J163,0)</f>
        <v>0</v>
      </c>
      <c r="BJ163" s="17" t="s">
        <v>81</v>
      </c>
      <c r="BK163" s="216">
        <f>ROUND(I163*H163,2)</f>
        <v>0</v>
      </c>
      <c r="BL163" s="17" t="s">
        <v>139</v>
      </c>
      <c r="BM163" s="215" t="s">
        <v>222</v>
      </c>
    </row>
    <row r="164" s="2" customFormat="1">
      <c r="A164" s="38"/>
      <c r="B164" s="39"/>
      <c r="C164" s="40"/>
      <c r="D164" s="217" t="s">
        <v>141</v>
      </c>
      <c r="E164" s="40"/>
      <c r="F164" s="218" t="s">
        <v>223</v>
      </c>
      <c r="G164" s="40"/>
      <c r="H164" s="40"/>
      <c r="I164" s="219"/>
      <c r="J164" s="40"/>
      <c r="K164" s="40"/>
      <c r="L164" s="44"/>
      <c r="M164" s="220"/>
      <c r="N164" s="221"/>
      <c r="O164" s="84"/>
      <c r="P164" s="84"/>
      <c r="Q164" s="84"/>
      <c r="R164" s="84"/>
      <c r="S164" s="84"/>
      <c r="T164" s="85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141</v>
      </c>
      <c r="AU164" s="17" t="s">
        <v>83</v>
      </c>
    </row>
    <row r="165" s="13" customFormat="1">
      <c r="A165" s="13"/>
      <c r="B165" s="222"/>
      <c r="C165" s="223"/>
      <c r="D165" s="217" t="s">
        <v>143</v>
      </c>
      <c r="E165" s="224" t="s">
        <v>19</v>
      </c>
      <c r="F165" s="225" t="s">
        <v>224</v>
      </c>
      <c r="G165" s="223"/>
      <c r="H165" s="224" t="s">
        <v>19</v>
      </c>
      <c r="I165" s="226"/>
      <c r="J165" s="223"/>
      <c r="K165" s="223"/>
      <c r="L165" s="227"/>
      <c r="M165" s="228"/>
      <c r="N165" s="229"/>
      <c r="O165" s="229"/>
      <c r="P165" s="229"/>
      <c r="Q165" s="229"/>
      <c r="R165" s="229"/>
      <c r="S165" s="229"/>
      <c r="T165" s="230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1" t="s">
        <v>143</v>
      </c>
      <c r="AU165" s="231" t="s">
        <v>83</v>
      </c>
      <c r="AV165" s="13" t="s">
        <v>81</v>
      </c>
      <c r="AW165" s="13" t="s">
        <v>34</v>
      </c>
      <c r="AX165" s="13" t="s">
        <v>73</v>
      </c>
      <c r="AY165" s="231" t="s">
        <v>132</v>
      </c>
    </row>
    <row r="166" s="13" customFormat="1">
      <c r="A166" s="13"/>
      <c r="B166" s="222"/>
      <c r="C166" s="223"/>
      <c r="D166" s="217" t="s">
        <v>143</v>
      </c>
      <c r="E166" s="224" t="s">
        <v>19</v>
      </c>
      <c r="F166" s="225" t="s">
        <v>225</v>
      </c>
      <c r="G166" s="223"/>
      <c r="H166" s="224" t="s">
        <v>19</v>
      </c>
      <c r="I166" s="226"/>
      <c r="J166" s="223"/>
      <c r="K166" s="223"/>
      <c r="L166" s="227"/>
      <c r="M166" s="228"/>
      <c r="N166" s="229"/>
      <c r="O166" s="229"/>
      <c r="P166" s="229"/>
      <c r="Q166" s="229"/>
      <c r="R166" s="229"/>
      <c r="S166" s="229"/>
      <c r="T166" s="230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1" t="s">
        <v>143</v>
      </c>
      <c r="AU166" s="231" t="s">
        <v>83</v>
      </c>
      <c r="AV166" s="13" t="s">
        <v>81</v>
      </c>
      <c r="AW166" s="13" t="s">
        <v>34</v>
      </c>
      <c r="AX166" s="13" t="s">
        <v>73</v>
      </c>
      <c r="AY166" s="231" t="s">
        <v>132</v>
      </c>
    </row>
    <row r="167" s="14" customFormat="1">
      <c r="A167" s="14"/>
      <c r="B167" s="232"/>
      <c r="C167" s="233"/>
      <c r="D167" s="217" t="s">
        <v>143</v>
      </c>
      <c r="E167" s="234" t="s">
        <v>19</v>
      </c>
      <c r="F167" s="235" t="s">
        <v>226</v>
      </c>
      <c r="G167" s="233"/>
      <c r="H167" s="236">
        <v>34.435000000000002</v>
      </c>
      <c r="I167" s="237"/>
      <c r="J167" s="233"/>
      <c r="K167" s="233"/>
      <c r="L167" s="238"/>
      <c r="M167" s="239"/>
      <c r="N167" s="240"/>
      <c r="O167" s="240"/>
      <c r="P167" s="240"/>
      <c r="Q167" s="240"/>
      <c r="R167" s="240"/>
      <c r="S167" s="240"/>
      <c r="T167" s="241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42" t="s">
        <v>143</v>
      </c>
      <c r="AU167" s="242" t="s">
        <v>83</v>
      </c>
      <c r="AV167" s="14" t="s">
        <v>83</v>
      </c>
      <c r="AW167" s="14" t="s">
        <v>34</v>
      </c>
      <c r="AX167" s="14" t="s">
        <v>73</v>
      </c>
      <c r="AY167" s="242" t="s">
        <v>132</v>
      </c>
    </row>
    <row r="168" s="13" customFormat="1">
      <c r="A168" s="13"/>
      <c r="B168" s="222"/>
      <c r="C168" s="223"/>
      <c r="D168" s="217" t="s">
        <v>143</v>
      </c>
      <c r="E168" s="224" t="s">
        <v>19</v>
      </c>
      <c r="F168" s="225" t="s">
        <v>227</v>
      </c>
      <c r="G168" s="223"/>
      <c r="H168" s="224" t="s">
        <v>19</v>
      </c>
      <c r="I168" s="226"/>
      <c r="J168" s="223"/>
      <c r="K168" s="223"/>
      <c r="L168" s="227"/>
      <c r="M168" s="228"/>
      <c r="N168" s="229"/>
      <c r="O168" s="229"/>
      <c r="P168" s="229"/>
      <c r="Q168" s="229"/>
      <c r="R168" s="229"/>
      <c r="S168" s="229"/>
      <c r="T168" s="230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1" t="s">
        <v>143</v>
      </c>
      <c r="AU168" s="231" t="s">
        <v>83</v>
      </c>
      <c r="AV168" s="13" t="s">
        <v>81</v>
      </c>
      <c r="AW168" s="13" t="s">
        <v>34</v>
      </c>
      <c r="AX168" s="13" t="s">
        <v>73</v>
      </c>
      <c r="AY168" s="231" t="s">
        <v>132</v>
      </c>
    </row>
    <row r="169" s="14" customFormat="1">
      <c r="A169" s="14"/>
      <c r="B169" s="232"/>
      <c r="C169" s="233"/>
      <c r="D169" s="217" t="s">
        <v>143</v>
      </c>
      <c r="E169" s="234" t="s">
        <v>19</v>
      </c>
      <c r="F169" s="235" t="s">
        <v>228</v>
      </c>
      <c r="G169" s="233"/>
      <c r="H169" s="236">
        <v>235.59999999999999</v>
      </c>
      <c r="I169" s="237"/>
      <c r="J169" s="233"/>
      <c r="K169" s="233"/>
      <c r="L169" s="238"/>
      <c r="M169" s="239"/>
      <c r="N169" s="240"/>
      <c r="O169" s="240"/>
      <c r="P169" s="240"/>
      <c r="Q169" s="240"/>
      <c r="R169" s="240"/>
      <c r="S169" s="240"/>
      <c r="T169" s="241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42" t="s">
        <v>143</v>
      </c>
      <c r="AU169" s="242" t="s">
        <v>83</v>
      </c>
      <c r="AV169" s="14" t="s">
        <v>83</v>
      </c>
      <c r="AW169" s="14" t="s">
        <v>34</v>
      </c>
      <c r="AX169" s="14" t="s">
        <v>73</v>
      </c>
      <c r="AY169" s="242" t="s">
        <v>132</v>
      </c>
    </row>
    <row r="170" s="13" customFormat="1">
      <c r="A170" s="13"/>
      <c r="B170" s="222"/>
      <c r="C170" s="223"/>
      <c r="D170" s="217" t="s">
        <v>143</v>
      </c>
      <c r="E170" s="224" t="s">
        <v>19</v>
      </c>
      <c r="F170" s="225" t="s">
        <v>229</v>
      </c>
      <c r="G170" s="223"/>
      <c r="H170" s="224" t="s">
        <v>19</v>
      </c>
      <c r="I170" s="226"/>
      <c r="J170" s="223"/>
      <c r="K170" s="223"/>
      <c r="L170" s="227"/>
      <c r="M170" s="228"/>
      <c r="N170" s="229"/>
      <c r="O170" s="229"/>
      <c r="P170" s="229"/>
      <c r="Q170" s="229"/>
      <c r="R170" s="229"/>
      <c r="S170" s="229"/>
      <c r="T170" s="230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1" t="s">
        <v>143</v>
      </c>
      <c r="AU170" s="231" t="s">
        <v>83</v>
      </c>
      <c r="AV170" s="13" t="s">
        <v>81</v>
      </c>
      <c r="AW170" s="13" t="s">
        <v>34</v>
      </c>
      <c r="AX170" s="13" t="s">
        <v>73</v>
      </c>
      <c r="AY170" s="231" t="s">
        <v>132</v>
      </c>
    </row>
    <row r="171" s="14" customFormat="1">
      <c r="A171" s="14"/>
      <c r="B171" s="232"/>
      <c r="C171" s="233"/>
      <c r="D171" s="217" t="s">
        <v>143</v>
      </c>
      <c r="E171" s="234" t="s">
        <v>19</v>
      </c>
      <c r="F171" s="235" t="s">
        <v>230</v>
      </c>
      <c r="G171" s="233"/>
      <c r="H171" s="236">
        <v>284</v>
      </c>
      <c r="I171" s="237"/>
      <c r="J171" s="233"/>
      <c r="K171" s="233"/>
      <c r="L171" s="238"/>
      <c r="M171" s="239"/>
      <c r="N171" s="240"/>
      <c r="O171" s="240"/>
      <c r="P171" s="240"/>
      <c r="Q171" s="240"/>
      <c r="R171" s="240"/>
      <c r="S171" s="240"/>
      <c r="T171" s="241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42" t="s">
        <v>143</v>
      </c>
      <c r="AU171" s="242" t="s">
        <v>83</v>
      </c>
      <c r="AV171" s="14" t="s">
        <v>83</v>
      </c>
      <c r="AW171" s="14" t="s">
        <v>34</v>
      </c>
      <c r="AX171" s="14" t="s">
        <v>73</v>
      </c>
      <c r="AY171" s="242" t="s">
        <v>132</v>
      </c>
    </row>
    <row r="172" s="2" customFormat="1" ht="13.8" customHeight="1">
      <c r="A172" s="38"/>
      <c r="B172" s="39"/>
      <c r="C172" s="204" t="s">
        <v>231</v>
      </c>
      <c r="D172" s="204" t="s">
        <v>134</v>
      </c>
      <c r="E172" s="205" t="s">
        <v>232</v>
      </c>
      <c r="F172" s="206" t="s">
        <v>233</v>
      </c>
      <c r="G172" s="207" t="s">
        <v>137</v>
      </c>
      <c r="H172" s="208">
        <v>449.93299999999999</v>
      </c>
      <c r="I172" s="209"/>
      <c r="J172" s="210">
        <f>ROUND(I172*H172,2)</f>
        <v>0</v>
      </c>
      <c r="K172" s="206" t="s">
        <v>138</v>
      </c>
      <c r="L172" s="44"/>
      <c r="M172" s="211" t="s">
        <v>19</v>
      </c>
      <c r="N172" s="212" t="s">
        <v>44</v>
      </c>
      <c r="O172" s="84"/>
      <c r="P172" s="213">
        <f>O172*H172</f>
        <v>0</v>
      </c>
      <c r="Q172" s="213">
        <v>0</v>
      </c>
      <c r="R172" s="213">
        <f>Q172*H172</f>
        <v>0</v>
      </c>
      <c r="S172" s="213">
        <v>0</v>
      </c>
      <c r="T172" s="214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15" t="s">
        <v>139</v>
      </c>
      <c r="AT172" s="215" t="s">
        <v>134</v>
      </c>
      <c r="AU172" s="215" t="s">
        <v>83</v>
      </c>
      <c r="AY172" s="17" t="s">
        <v>132</v>
      </c>
      <c r="BE172" s="216">
        <f>IF(N172="základní",J172,0)</f>
        <v>0</v>
      </c>
      <c r="BF172" s="216">
        <f>IF(N172="snížená",J172,0)</f>
        <v>0</v>
      </c>
      <c r="BG172" s="216">
        <f>IF(N172="zákl. přenesená",J172,0)</f>
        <v>0</v>
      </c>
      <c r="BH172" s="216">
        <f>IF(N172="sníž. přenesená",J172,0)</f>
        <v>0</v>
      </c>
      <c r="BI172" s="216">
        <f>IF(N172="nulová",J172,0)</f>
        <v>0</v>
      </c>
      <c r="BJ172" s="17" t="s">
        <v>81</v>
      </c>
      <c r="BK172" s="216">
        <f>ROUND(I172*H172,2)</f>
        <v>0</v>
      </c>
      <c r="BL172" s="17" t="s">
        <v>139</v>
      </c>
      <c r="BM172" s="215" t="s">
        <v>234</v>
      </c>
    </row>
    <row r="173" s="2" customFormat="1">
      <c r="A173" s="38"/>
      <c r="B173" s="39"/>
      <c r="C173" s="40"/>
      <c r="D173" s="217" t="s">
        <v>141</v>
      </c>
      <c r="E173" s="40"/>
      <c r="F173" s="218" t="s">
        <v>233</v>
      </c>
      <c r="G173" s="40"/>
      <c r="H173" s="40"/>
      <c r="I173" s="219"/>
      <c r="J173" s="40"/>
      <c r="K173" s="40"/>
      <c r="L173" s="44"/>
      <c r="M173" s="220"/>
      <c r="N173" s="221"/>
      <c r="O173" s="84"/>
      <c r="P173" s="84"/>
      <c r="Q173" s="84"/>
      <c r="R173" s="84"/>
      <c r="S173" s="84"/>
      <c r="T173" s="85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T173" s="17" t="s">
        <v>141</v>
      </c>
      <c r="AU173" s="17" t="s">
        <v>83</v>
      </c>
    </row>
    <row r="174" s="2" customFormat="1" ht="22.2" customHeight="1">
      <c r="A174" s="38"/>
      <c r="B174" s="39"/>
      <c r="C174" s="204" t="s">
        <v>235</v>
      </c>
      <c r="D174" s="204" t="s">
        <v>134</v>
      </c>
      <c r="E174" s="205" t="s">
        <v>236</v>
      </c>
      <c r="F174" s="206" t="s">
        <v>237</v>
      </c>
      <c r="G174" s="207" t="s">
        <v>238</v>
      </c>
      <c r="H174" s="208">
        <v>899.86599999999999</v>
      </c>
      <c r="I174" s="209"/>
      <c r="J174" s="210">
        <f>ROUND(I174*H174,2)</f>
        <v>0</v>
      </c>
      <c r="K174" s="206" t="s">
        <v>138</v>
      </c>
      <c r="L174" s="44"/>
      <c r="M174" s="211" t="s">
        <v>19</v>
      </c>
      <c r="N174" s="212" t="s">
        <v>44</v>
      </c>
      <c r="O174" s="84"/>
      <c r="P174" s="213">
        <f>O174*H174</f>
        <v>0</v>
      </c>
      <c r="Q174" s="213">
        <v>0</v>
      </c>
      <c r="R174" s="213">
        <f>Q174*H174</f>
        <v>0</v>
      </c>
      <c r="S174" s="213">
        <v>0</v>
      </c>
      <c r="T174" s="214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15" t="s">
        <v>139</v>
      </c>
      <c r="AT174" s="215" t="s">
        <v>134</v>
      </c>
      <c r="AU174" s="215" t="s">
        <v>83</v>
      </c>
      <c r="AY174" s="17" t="s">
        <v>132</v>
      </c>
      <c r="BE174" s="216">
        <f>IF(N174="základní",J174,0)</f>
        <v>0</v>
      </c>
      <c r="BF174" s="216">
        <f>IF(N174="snížená",J174,0)</f>
        <v>0</v>
      </c>
      <c r="BG174" s="216">
        <f>IF(N174="zákl. přenesená",J174,0)</f>
        <v>0</v>
      </c>
      <c r="BH174" s="216">
        <f>IF(N174="sníž. přenesená",J174,0)</f>
        <v>0</v>
      </c>
      <c r="BI174" s="216">
        <f>IF(N174="nulová",J174,0)</f>
        <v>0</v>
      </c>
      <c r="BJ174" s="17" t="s">
        <v>81</v>
      </c>
      <c r="BK174" s="216">
        <f>ROUND(I174*H174,2)</f>
        <v>0</v>
      </c>
      <c r="BL174" s="17" t="s">
        <v>139</v>
      </c>
      <c r="BM174" s="215" t="s">
        <v>239</v>
      </c>
    </row>
    <row r="175" s="2" customFormat="1">
      <c r="A175" s="38"/>
      <c r="B175" s="39"/>
      <c r="C175" s="40"/>
      <c r="D175" s="217" t="s">
        <v>141</v>
      </c>
      <c r="E175" s="40"/>
      <c r="F175" s="218" t="s">
        <v>240</v>
      </c>
      <c r="G175" s="40"/>
      <c r="H175" s="40"/>
      <c r="I175" s="219"/>
      <c r="J175" s="40"/>
      <c r="K175" s="40"/>
      <c r="L175" s="44"/>
      <c r="M175" s="220"/>
      <c r="N175" s="221"/>
      <c r="O175" s="84"/>
      <c r="P175" s="84"/>
      <c r="Q175" s="84"/>
      <c r="R175" s="84"/>
      <c r="S175" s="84"/>
      <c r="T175" s="85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141</v>
      </c>
      <c r="AU175" s="17" t="s">
        <v>83</v>
      </c>
    </row>
    <row r="176" s="14" customFormat="1">
      <c r="A176" s="14"/>
      <c r="B176" s="232"/>
      <c r="C176" s="233"/>
      <c r="D176" s="217" t="s">
        <v>143</v>
      </c>
      <c r="E176" s="233"/>
      <c r="F176" s="235" t="s">
        <v>241</v>
      </c>
      <c r="G176" s="233"/>
      <c r="H176" s="236">
        <v>899.86599999999999</v>
      </c>
      <c r="I176" s="237"/>
      <c r="J176" s="233"/>
      <c r="K176" s="233"/>
      <c r="L176" s="238"/>
      <c r="M176" s="239"/>
      <c r="N176" s="240"/>
      <c r="O176" s="240"/>
      <c r="P176" s="240"/>
      <c r="Q176" s="240"/>
      <c r="R176" s="240"/>
      <c r="S176" s="240"/>
      <c r="T176" s="241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42" t="s">
        <v>143</v>
      </c>
      <c r="AU176" s="242" t="s">
        <v>83</v>
      </c>
      <c r="AV176" s="14" t="s">
        <v>83</v>
      </c>
      <c r="AW176" s="14" t="s">
        <v>4</v>
      </c>
      <c r="AX176" s="14" t="s">
        <v>81</v>
      </c>
      <c r="AY176" s="242" t="s">
        <v>132</v>
      </c>
    </row>
    <row r="177" s="2" customFormat="1" ht="22.2" customHeight="1">
      <c r="A177" s="38"/>
      <c r="B177" s="39"/>
      <c r="C177" s="204" t="s">
        <v>242</v>
      </c>
      <c r="D177" s="204" t="s">
        <v>134</v>
      </c>
      <c r="E177" s="205" t="s">
        <v>243</v>
      </c>
      <c r="F177" s="206" t="s">
        <v>244</v>
      </c>
      <c r="G177" s="207" t="s">
        <v>137</v>
      </c>
      <c r="H177" s="208">
        <v>12.372</v>
      </c>
      <c r="I177" s="209"/>
      <c r="J177" s="210">
        <f>ROUND(I177*H177,2)</f>
        <v>0</v>
      </c>
      <c r="K177" s="206" t="s">
        <v>138</v>
      </c>
      <c r="L177" s="44"/>
      <c r="M177" s="211" t="s">
        <v>19</v>
      </c>
      <c r="N177" s="212" t="s">
        <v>44</v>
      </c>
      <c r="O177" s="84"/>
      <c r="P177" s="213">
        <f>O177*H177</f>
        <v>0</v>
      </c>
      <c r="Q177" s="213">
        <v>0</v>
      </c>
      <c r="R177" s="213">
        <f>Q177*H177</f>
        <v>0</v>
      </c>
      <c r="S177" s="213">
        <v>0</v>
      </c>
      <c r="T177" s="214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15" t="s">
        <v>139</v>
      </c>
      <c r="AT177" s="215" t="s">
        <v>134</v>
      </c>
      <c r="AU177" s="215" t="s">
        <v>83</v>
      </c>
      <c r="AY177" s="17" t="s">
        <v>132</v>
      </c>
      <c r="BE177" s="216">
        <f>IF(N177="základní",J177,0)</f>
        <v>0</v>
      </c>
      <c r="BF177" s="216">
        <f>IF(N177="snížená",J177,0)</f>
        <v>0</v>
      </c>
      <c r="BG177" s="216">
        <f>IF(N177="zákl. přenesená",J177,0)</f>
        <v>0</v>
      </c>
      <c r="BH177" s="216">
        <f>IF(N177="sníž. přenesená",J177,0)</f>
        <v>0</v>
      </c>
      <c r="BI177" s="216">
        <f>IF(N177="nulová",J177,0)</f>
        <v>0</v>
      </c>
      <c r="BJ177" s="17" t="s">
        <v>81</v>
      </c>
      <c r="BK177" s="216">
        <f>ROUND(I177*H177,2)</f>
        <v>0</v>
      </c>
      <c r="BL177" s="17" t="s">
        <v>139</v>
      </c>
      <c r="BM177" s="215" t="s">
        <v>245</v>
      </c>
    </row>
    <row r="178" s="2" customFormat="1">
      <c r="A178" s="38"/>
      <c r="B178" s="39"/>
      <c r="C178" s="40"/>
      <c r="D178" s="217" t="s">
        <v>141</v>
      </c>
      <c r="E178" s="40"/>
      <c r="F178" s="218" t="s">
        <v>246</v>
      </c>
      <c r="G178" s="40"/>
      <c r="H178" s="40"/>
      <c r="I178" s="219"/>
      <c r="J178" s="40"/>
      <c r="K178" s="40"/>
      <c r="L178" s="44"/>
      <c r="M178" s="220"/>
      <c r="N178" s="221"/>
      <c r="O178" s="84"/>
      <c r="P178" s="84"/>
      <c r="Q178" s="84"/>
      <c r="R178" s="84"/>
      <c r="S178" s="84"/>
      <c r="T178" s="85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7" t="s">
        <v>141</v>
      </c>
      <c r="AU178" s="17" t="s">
        <v>83</v>
      </c>
    </row>
    <row r="179" s="13" customFormat="1">
      <c r="A179" s="13"/>
      <c r="B179" s="222"/>
      <c r="C179" s="223"/>
      <c r="D179" s="217" t="s">
        <v>143</v>
      </c>
      <c r="E179" s="224" t="s">
        <v>19</v>
      </c>
      <c r="F179" s="225" t="s">
        <v>200</v>
      </c>
      <c r="G179" s="223"/>
      <c r="H179" s="224" t="s">
        <v>19</v>
      </c>
      <c r="I179" s="226"/>
      <c r="J179" s="223"/>
      <c r="K179" s="223"/>
      <c r="L179" s="227"/>
      <c r="M179" s="228"/>
      <c r="N179" s="229"/>
      <c r="O179" s="229"/>
      <c r="P179" s="229"/>
      <c r="Q179" s="229"/>
      <c r="R179" s="229"/>
      <c r="S179" s="229"/>
      <c r="T179" s="230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1" t="s">
        <v>143</v>
      </c>
      <c r="AU179" s="231" t="s">
        <v>83</v>
      </c>
      <c r="AV179" s="13" t="s">
        <v>81</v>
      </c>
      <c r="AW179" s="13" t="s">
        <v>34</v>
      </c>
      <c r="AX179" s="13" t="s">
        <v>73</v>
      </c>
      <c r="AY179" s="231" t="s">
        <v>132</v>
      </c>
    </row>
    <row r="180" s="14" customFormat="1">
      <c r="A180" s="14"/>
      <c r="B180" s="232"/>
      <c r="C180" s="233"/>
      <c r="D180" s="217" t="s">
        <v>143</v>
      </c>
      <c r="E180" s="234" t="s">
        <v>19</v>
      </c>
      <c r="F180" s="235" t="s">
        <v>247</v>
      </c>
      <c r="G180" s="233"/>
      <c r="H180" s="236">
        <v>6.1859999999999999</v>
      </c>
      <c r="I180" s="237"/>
      <c r="J180" s="233"/>
      <c r="K180" s="233"/>
      <c r="L180" s="238"/>
      <c r="M180" s="239"/>
      <c r="N180" s="240"/>
      <c r="O180" s="240"/>
      <c r="P180" s="240"/>
      <c r="Q180" s="240"/>
      <c r="R180" s="240"/>
      <c r="S180" s="240"/>
      <c r="T180" s="241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42" t="s">
        <v>143</v>
      </c>
      <c r="AU180" s="242" t="s">
        <v>83</v>
      </c>
      <c r="AV180" s="14" t="s">
        <v>83</v>
      </c>
      <c r="AW180" s="14" t="s">
        <v>34</v>
      </c>
      <c r="AX180" s="14" t="s">
        <v>73</v>
      </c>
      <c r="AY180" s="242" t="s">
        <v>132</v>
      </c>
    </row>
    <row r="181" s="14" customFormat="1">
      <c r="A181" s="14"/>
      <c r="B181" s="232"/>
      <c r="C181" s="233"/>
      <c r="D181" s="217" t="s">
        <v>143</v>
      </c>
      <c r="E181" s="234" t="s">
        <v>19</v>
      </c>
      <c r="F181" s="235" t="s">
        <v>248</v>
      </c>
      <c r="G181" s="233"/>
      <c r="H181" s="236">
        <v>6.1859999999999999</v>
      </c>
      <c r="I181" s="237"/>
      <c r="J181" s="233"/>
      <c r="K181" s="233"/>
      <c r="L181" s="238"/>
      <c r="M181" s="239"/>
      <c r="N181" s="240"/>
      <c r="O181" s="240"/>
      <c r="P181" s="240"/>
      <c r="Q181" s="240"/>
      <c r="R181" s="240"/>
      <c r="S181" s="240"/>
      <c r="T181" s="241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42" t="s">
        <v>143</v>
      </c>
      <c r="AU181" s="242" t="s">
        <v>83</v>
      </c>
      <c r="AV181" s="14" t="s">
        <v>83</v>
      </c>
      <c r="AW181" s="14" t="s">
        <v>34</v>
      </c>
      <c r="AX181" s="14" t="s">
        <v>73</v>
      </c>
      <c r="AY181" s="242" t="s">
        <v>132</v>
      </c>
    </row>
    <row r="182" s="2" customFormat="1" ht="13.8" customHeight="1">
      <c r="A182" s="38"/>
      <c r="B182" s="39"/>
      <c r="C182" s="243" t="s">
        <v>249</v>
      </c>
      <c r="D182" s="243" t="s">
        <v>250</v>
      </c>
      <c r="E182" s="244" t="s">
        <v>251</v>
      </c>
      <c r="F182" s="245" t="s">
        <v>252</v>
      </c>
      <c r="G182" s="246" t="s">
        <v>238</v>
      </c>
      <c r="H182" s="247">
        <v>24.744</v>
      </c>
      <c r="I182" s="248"/>
      <c r="J182" s="249">
        <f>ROUND(I182*H182,2)</f>
        <v>0</v>
      </c>
      <c r="K182" s="245" t="s">
        <v>138</v>
      </c>
      <c r="L182" s="250"/>
      <c r="M182" s="251" t="s">
        <v>19</v>
      </c>
      <c r="N182" s="252" t="s">
        <v>44</v>
      </c>
      <c r="O182" s="84"/>
      <c r="P182" s="213">
        <f>O182*H182</f>
        <v>0</v>
      </c>
      <c r="Q182" s="213">
        <v>1</v>
      </c>
      <c r="R182" s="213">
        <f>Q182*H182</f>
        <v>24.744</v>
      </c>
      <c r="S182" s="213">
        <v>0</v>
      </c>
      <c r="T182" s="214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15" t="s">
        <v>205</v>
      </c>
      <c r="AT182" s="215" t="s">
        <v>250</v>
      </c>
      <c r="AU182" s="215" t="s">
        <v>83</v>
      </c>
      <c r="AY182" s="17" t="s">
        <v>132</v>
      </c>
      <c r="BE182" s="216">
        <f>IF(N182="základní",J182,0)</f>
        <v>0</v>
      </c>
      <c r="BF182" s="216">
        <f>IF(N182="snížená",J182,0)</f>
        <v>0</v>
      </c>
      <c r="BG182" s="216">
        <f>IF(N182="zákl. přenesená",J182,0)</f>
        <v>0</v>
      </c>
      <c r="BH182" s="216">
        <f>IF(N182="sníž. přenesená",J182,0)</f>
        <v>0</v>
      </c>
      <c r="BI182" s="216">
        <f>IF(N182="nulová",J182,0)</f>
        <v>0</v>
      </c>
      <c r="BJ182" s="17" t="s">
        <v>81</v>
      </c>
      <c r="BK182" s="216">
        <f>ROUND(I182*H182,2)</f>
        <v>0</v>
      </c>
      <c r="BL182" s="17" t="s">
        <v>139</v>
      </c>
      <c r="BM182" s="215" t="s">
        <v>253</v>
      </c>
    </row>
    <row r="183" s="2" customFormat="1">
      <c r="A183" s="38"/>
      <c r="B183" s="39"/>
      <c r="C183" s="40"/>
      <c r="D183" s="217" t="s">
        <v>141</v>
      </c>
      <c r="E183" s="40"/>
      <c r="F183" s="218" t="s">
        <v>252</v>
      </c>
      <c r="G183" s="40"/>
      <c r="H183" s="40"/>
      <c r="I183" s="219"/>
      <c r="J183" s="40"/>
      <c r="K183" s="40"/>
      <c r="L183" s="44"/>
      <c r="M183" s="220"/>
      <c r="N183" s="221"/>
      <c r="O183" s="84"/>
      <c r="P183" s="84"/>
      <c r="Q183" s="84"/>
      <c r="R183" s="84"/>
      <c r="S183" s="84"/>
      <c r="T183" s="85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T183" s="17" t="s">
        <v>141</v>
      </c>
      <c r="AU183" s="17" t="s">
        <v>83</v>
      </c>
    </row>
    <row r="184" s="14" customFormat="1">
      <c r="A184" s="14"/>
      <c r="B184" s="232"/>
      <c r="C184" s="233"/>
      <c r="D184" s="217" t="s">
        <v>143</v>
      </c>
      <c r="E184" s="233"/>
      <c r="F184" s="235" t="s">
        <v>254</v>
      </c>
      <c r="G184" s="233"/>
      <c r="H184" s="236">
        <v>24.744</v>
      </c>
      <c r="I184" s="237"/>
      <c r="J184" s="233"/>
      <c r="K184" s="233"/>
      <c r="L184" s="238"/>
      <c r="M184" s="239"/>
      <c r="N184" s="240"/>
      <c r="O184" s="240"/>
      <c r="P184" s="240"/>
      <c r="Q184" s="240"/>
      <c r="R184" s="240"/>
      <c r="S184" s="240"/>
      <c r="T184" s="241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42" t="s">
        <v>143</v>
      </c>
      <c r="AU184" s="242" t="s">
        <v>83</v>
      </c>
      <c r="AV184" s="14" t="s">
        <v>83</v>
      </c>
      <c r="AW184" s="14" t="s">
        <v>4</v>
      </c>
      <c r="AX184" s="14" t="s">
        <v>81</v>
      </c>
      <c r="AY184" s="242" t="s">
        <v>132</v>
      </c>
    </row>
    <row r="185" s="2" customFormat="1" ht="13.8" customHeight="1">
      <c r="A185" s="38"/>
      <c r="B185" s="39"/>
      <c r="C185" s="204" t="s">
        <v>8</v>
      </c>
      <c r="D185" s="204" t="s">
        <v>134</v>
      </c>
      <c r="E185" s="205" t="s">
        <v>255</v>
      </c>
      <c r="F185" s="206" t="s">
        <v>256</v>
      </c>
      <c r="G185" s="207" t="s">
        <v>257</v>
      </c>
      <c r="H185" s="208">
        <v>1600.9000000000001</v>
      </c>
      <c r="I185" s="209"/>
      <c r="J185" s="210">
        <f>ROUND(I185*H185,2)</f>
        <v>0</v>
      </c>
      <c r="K185" s="206" t="s">
        <v>138</v>
      </c>
      <c r="L185" s="44"/>
      <c r="M185" s="211" t="s">
        <v>19</v>
      </c>
      <c r="N185" s="212" t="s">
        <v>44</v>
      </c>
      <c r="O185" s="84"/>
      <c r="P185" s="213">
        <f>O185*H185</f>
        <v>0</v>
      </c>
      <c r="Q185" s="213">
        <v>0</v>
      </c>
      <c r="R185" s="213">
        <f>Q185*H185</f>
        <v>0</v>
      </c>
      <c r="S185" s="213">
        <v>0</v>
      </c>
      <c r="T185" s="214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15" t="s">
        <v>139</v>
      </c>
      <c r="AT185" s="215" t="s">
        <v>134</v>
      </c>
      <c r="AU185" s="215" t="s">
        <v>83</v>
      </c>
      <c r="AY185" s="17" t="s">
        <v>132</v>
      </c>
      <c r="BE185" s="216">
        <f>IF(N185="základní",J185,0)</f>
        <v>0</v>
      </c>
      <c r="BF185" s="216">
        <f>IF(N185="snížená",J185,0)</f>
        <v>0</v>
      </c>
      <c r="BG185" s="216">
        <f>IF(N185="zákl. přenesená",J185,0)</f>
        <v>0</v>
      </c>
      <c r="BH185" s="216">
        <f>IF(N185="sníž. přenesená",J185,0)</f>
        <v>0</v>
      </c>
      <c r="BI185" s="216">
        <f>IF(N185="nulová",J185,0)</f>
        <v>0</v>
      </c>
      <c r="BJ185" s="17" t="s">
        <v>81</v>
      </c>
      <c r="BK185" s="216">
        <f>ROUND(I185*H185,2)</f>
        <v>0</v>
      </c>
      <c r="BL185" s="17" t="s">
        <v>139</v>
      </c>
      <c r="BM185" s="215" t="s">
        <v>258</v>
      </c>
    </row>
    <row r="186" s="2" customFormat="1">
      <c r="A186" s="38"/>
      <c r="B186" s="39"/>
      <c r="C186" s="40"/>
      <c r="D186" s="217" t="s">
        <v>141</v>
      </c>
      <c r="E186" s="40"/>
      <c r="F186" s="218" t="s">
        <v>259</v>
      </c>
      <c r="G186" s="40"/>
      <c r="H186" s="40"/>
      <c r="I186" s="219"/>
      <c r="J186" s="40"/>
      <c r="K186" s="40"/>
      <c r="L186" s="44"/>
      <c r="M186" s="220"/>
      <c r="N186" s="221"/>
      <c r="O186" s="84"/>
      <c r="P186" s="84"/>
      <c r="Q186" s="84"/>
      <c r="R186" s="84"/>
      <c r="S186" s="84"/>
      <c r="T186" s="85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7" t="s">
        <v>141</v>
      </c>
      <c r="AU186" s="17" t="s">
        <v>83</v>
      </c>
    </row>
    <row r="187" s="13" customFormat="1">
      <c r="A187" s="13"/>
      <c r="B187" s="222"/>
      <c r="C187" s="223"/>
      <c r="D187" s="217" t="s">
        <v>143</v>
      </c>
      <c r="E187" s="224" t="s">
        <v>19</v>
      </c>
      <c r="F187" s="225" t="s">
        <v>158</v>
      </c>
      <c r="G187" s="223"/>
      <c r="H187" s="224" t="s">
        <v>19</v>
      </c>
      <c r="I187" s="226"/>
      <c r="J187" s="223"/>
      <c r="K187" s="223"/>
      <c r="L187" s="227"/>
      <c r="M187" s="228"/>
      <c r="N187" s="229"/>
      <c r="O187" s="229"/>
      <c r="P187" s="229"/>
      <c r="Q187" s="229"/>
      <c r="R187" s="229"/>
      <c r="S187" s="229"/>
      <c r="T187" s="230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1" t="s">
        <v>143</v>
      </c>
      <c r="AU187" s="231" t="s">
        <v>83</v>
      </c>
      <c r="AV187" s="13" t="s">
        <v>81</v>
      </c>
      <c r="AW187" s="13" t="s">
        <v>34</v>
      </c>
      <c r="AX187" s="13" t="s">
        <v>73</v>
      </c>
      <c r="AY187" s="231" t="s">
        <v>132</v>
      </c>
    </row>
    <row r="188" s="14" customFormat="1">
      <c r="A188" s="14"/>
      <c r="B188" s="232"/>
      <c r="C188" s="233"/>
      <c r="D188" s="217" t="s">
        <v>143</v>
      </c>
      <c r="E188" s="234" t="s">
        <v>19</v>
      </c>
      <c r="F188" s="235" t="s">
        <v>260</v>
      </c>
      <c r="G188" s="233"/>
      <c r="H188" s="236">
        <v>92</v>
      </c>
      <c r="I188" s="237"/>
      <c r="J188" s="233"/>
      <c r="K188" s="233"/>
      <c r="L188" s="238"/>
      <c r="M188" s="239"/>
      <c r="N188" s="240"/>
      <c r="O188" s="240"/>
      <c r="P188" s="240"/>
      <c r="Q188" s="240"/>
      <c r="R188" s="240"/>
      <c r="S188" s="240"/>
      <c r="T188" s="241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42" t="s">
        <v>143</v>
      </c>
      <c r="AU188" s="242" t="s">
        <v>83</v>
      </c>
      <c r="AV188" s="14" t="s">
        <v>83</v>
      </c>
      <c r="AW188" s="14" t="s">
        <v>34</v>
      </c>
      <c r="AX188" s="14" t="s">
        <v>73</v>
      </c>
      <c r="AY188" s="242" t="s">
        <v>132</v>
      </c>
    </row>
    <row r="189" s="13" customFormat="1">
      <c r="A189" s="13"/>
      <c r="B189" s="222"/>
      <c r="C189" s="223"/>
      <c r="D189" s="217" t="s">
        <v>143</v>
      </c>
      <c r="E189" s="224" t="s">
        <v>19</v>
      </c>
      <c r="F189" s="225" t="s">
        <v>144</v>
      </c>
      <c r="G189" s="223"/>
      <c r="H189" s="224" t="s">
        <v>19</v>
      </c>
      <c r="I189" s="226"/>
      <c r="J189" s="223"/>
      <c r="K189" s="223"/>
      <c r="L189" s="227"/>
      <c r="M189" s="228"/>
      <c r="N189" s="229"/>
      <c r="O189" s="229"/>
      <c r="P189" s="229"/>
      <c r="Q189" s="229"/>
      <c r="R189" s="229"/>
      <c r="S189" s="229"/>
      <c r="T189" s="230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1" t="s">
        <v>143</v>
      </c>
      <c r="AU189" s="231" t="s">
        <v>83</v>
      </c>
      <c r="AV189" s="13" t="s">
        <v>81</v>
      </c>
      <c r="AW189" s="13" t="s">
        <v>34</v>
      </c>
      <c r="AX189" s="13" t="s">
        <v>73</v>
      </c>
      <c r="AY189" s="231" t="s">
        <v>132</v>
      </c>
    </row>
    <row r="190" s="14" customFormat="1">
      <c r="A190" s="14"/>
      <c r="B190" s="232"/>
      <c r="C190" s="233"/>
      <c r="D190" s="217" t="s">
        <v>143</v>
      </c>
      <c r="E190" s="234" t="s">
        <v>19</v>
      </c>
      <c r="F190" s="235" t="s">
        <v>261</v>
      </c>
      <c r="G190" s="233"/>
      <c r="H190" s="236">
        <v>92.5</v>
      </c>
      <c r="I190" s="237"/>
      <c r="J190" s="233"/>
      <c r="K190" s="233"/>
      <c r="L190" s="238"/>
      <c r="M190" s="239"/>
      <c r="N190" s="240"/>
      <c r="O190" s="240"/>
      <c r="P190" s="240"/>
      <c r="Q190" s="240"/>
      <c r="R190" s="240"/>
      <c r="S190" s="240"/>
      <c r="T190" s="241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42" t="s">
        <v>143</v>
      </c>
      <c r="AU190" s="242" t="s">
        <v>83</v>
      </c>
      <c r="AV190" s="14" t="s">
        <v>83</v>
      </c>
      <c r="AW190" s="14" t="s">
        <v>34</v>
      </c>
      <c r="AX190" s="14" t="s">
        <v>73</v>
      </c>
      <c r="AY190" s="242" t="s">
        <v>132</v>
      </c>
    </row>
    <row r="191" s="13" customFormat="1">
      <c r="A191" s="13"/>
      <c r="B191" s="222"/>
      <c r="C191" s="223"/>
      <c r="D191" s="217" t="s">
        <v>143</v>
      </c>
      <c r="E191" s="224" t="s">
        <v>19</v>
      </c>
      <c r="F191" s="225" t="s">
        <v>161</v>
      </c>
      <c r="G191" s="223"/>
      <c r="H191" s="224" t="s">
        <v>19</v>
      </c>
      <c r="I191" s="226"/>
      <c r="J191" s="223"/>
      <c r="K191" s="223"/>
      <c r="L191" s="227"/>
      <c r="M191" s="228"/>
      <c r="N191" s="229"/>
      <c r="O191" s="229"/>
      <c r="P191" s="229"/>
      <c r="Q191" s="229"/>
      <c r="R191" s="229"/>
      <c r="S191" s="229"/>
      <c r="T191" s="230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1" t="s">
        <v>143</v>
      </c>
      <c r="AU191" s="231" t="s">
        <v>83</v>
      </c>
      <c r="AV191" s="13" t="s">
        <v>81</v>
      </c>
      <c r="AW191" s="13" t="s">
        <v>34</v>
      </c>
      <c r="AX191" s="13" t="s">
        <v>73</v>
      </c>
      <c r="AY191" s="231" t="s">
        <v>132</v>
      </c>
    </row>
    <row r="192" s="14" customFormat="1">
      <c r="A192" s="14"/>
      <c r="B192" s="232"/>
      <c r="C192" s="233"/>
      <c r="D192" s="217" t="s">
        <v>143</v>
      </c>
      <c r="E192" s="234" t="s">
        <v>19</v>
      </c>
      <c r="F192" s="235" t="s">
        <v>262</v>
      </c>
      <c r="G192" s="233"/>
      <c r="H192" s="236">
        <v>-29.600000000000001</v>
      </c>
      <c r="I192" s="237"/>
      <c r="J192" s="233"/>
      <c r="K192" s="233"/>
      <c r="L192" s="238"/>
      <c r="M192" s="239"/>
      <c r="N192" s="240"/>
      <c r="O192" s="240"/>
      <c r="P192" s="240"/>
      <c r="Q192" s="240"/>
      <c r="R192" s="240"/>
      <c r="S192" s="240"/>
      <c r="T192" s="241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42" t="s">
        <v>143</v>
      </c>
      <c r="AU192" s="242" t="s">
        <v>83</v>
      </c>
      <c r="AV192" s="14" t="s">
        <v>83</v>
      </c>
      <c r="AW192" s="14" t="s">
        <v>34</v>
      </c>
      <c r="AX192" s="14" t="s">
        <v>73</v>
      </c>
      <c r="AY192" s="242" t="s">
        <v>132</v>
      </c>
    </row>
    <row r="193" s="13" customFormat="1">
      <c r="A193" s="13"/>
      <c r="B193" s="222"/>
      <c r="C193" s="223"/>
      <c r="D193" s="217" t="s">
        <v>143</v>
      </c>
      <c r="E193" s="224" t="s">
        <v>19</v>
      </c>
      <c r="F193" s="225" t="s">
        <v>146</v>
      </c>
      <c r="G193" s="223"/>
      <c r="H193" s="224" t="s">
        <v>19</v>
      </c>
      <c r="I193" s="226"/>
      <c r="J193" s="223"/>
      <c r="K193" s="223"/>
      <c r="L193" s="227"/>
      <c r="M193" s="228"/>
      <c r="N193" s="229"/>
      <c r="O193" s="229"/>
      <c r="P193" s="229"/>
      <c r="Q193" s="229"/>
      <c r="R193" s="229"/>
      <c r="S193" s="229"/>
      <c r="T193" s="230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1" t="s">
        <v>143</v>
      </c>
      <c r="AU193" s="231" t="s">
        <v>83</v>
      </c>
      <c r="AV193" s="13" t="s">
        <v>81</v>
      </c>
      <c r="AW193" s="13" t="s">
        <v>34</v>
      </c>
      <c r="AX193" s="13" t="s">
        <v>73</v>
      </c>
      <c r="AY193" s="231" t="s">
        <v>132</v>
      </c>
    </row>
    <row r="194" s="14" customFormat="1">
      <c r="A194" s="14"/>
      <c r="B194" s="232"/>
      <c r="C194" s="233"/>
      <c r="D194" s="217" t="s">
        <v>143</v>
      </c>
      <c r="E194" s="234" t="s">
        <v>19</v>
      </c>
      <c r="F194" s="235" t="s">
        <v>263</v>
      </c>
      <c r="G194" s="233"/>
      <c r="H194" s="236">
        <v>292.5</v>
      </c>
      <c r="I194" s="237"/>
      <c r="J194" s="233"/>
      <c r="K194" s="233"/>
      <c r="L194" s="238"/>
      <c r="M194" s="239"/>
      <c r="N194" s="240"/>
      <c r="O194" s="240"/>
      <c r="P194" s="240"/>
      <c r="Q194" s="240"/>
      <c r="R194" s="240"/>
      <c r="S194" s="240"/>
      <c r="T194" s="241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42" t="s">
        <v>143</v>
      </c>
      <c r="AU194" s="242" t="s">
        <v>83</v>
      </c>
      <c r="AV194" s="14" t="s">
        <v>83</v>
      </c>
      <c r="AW194" s="14" t="s">
        <v>34</v>
      </c>
      <c r="AX194" s="14" t="s">
        <v>73</v>
      </c>
      <c r="AY194" s="242" t="s">
        <v>132</v>
      </c>
    </row>
    <row r="195" s="13" customFormat="1">
      <c r="A195" s="13"/>
      <c r="B195" s="222"/>
      <c r="C195" s="223"/>
      <c r="D195" s="217" t="s">
        <v>143</v>
      </c>
      <c r="E195" s="224" t="s">
        <v>19</v>
      </c>
      <c r="F195" s="225" t="s">
        <v>148</v>
      </c>
      <c r="G195" s="223"/>
      <c r="H195" s="224" t="s">
        <v>19</v>
      </c>
      <c r="I195" s="226"/>
      <c r="J195" s="223"/>
      <c r="K195" s="223"/>
      <c r="L195" s="227"/>
      <c r="M195" s="228"/>
      <c r="N195" s="229"/>
      <c r="O195" s="229"/>
      <c r="P195" s="229"/>
      <c r="Q195" s="229"/>
      <c r="R195" s="229"/>
      <c r="S195" s="229"/>
      <c r="T195" s="230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1" t="s">
        <v>143</v>
      </c>
      <c r="AU195" s="231" t="s">
        <v>83</v>
      </c>
      <c r="AV195" s="13" t="s">
        <v>81</v>
      </c>
      <c r="AW195" s="13" t="s">
        <v>34</v>
      </c>
      <c r="AX195" s="13" t="s">
        <v>73</v>
      </c>
      <c r="AY195" s="231" t="s">
        <v>132</v>
      </c>
    </row>
    <row r="196" s="14" customFormat="1">
      <c r="A196" s="14"/>
      <c r="B196" s="232"/>
      <c r="C196" s="233"/>
      <c r="D196" s="217" t="s">
        <v>143</v>
      </c>
      <c r="E196" s="234" t="s">
        <v>19</v>
      </c>
      <c r="F196" s="235" t="s">
        <v>264</v>
      </c>
      <c r="G196" s="233"/>
      <c r="H196" s="236">
        <v>280</v>
      </c>
      <c r="I196" s="237"/>
      <c r="J196" s="233"/>
      <c r="K196" s="233"/>
      <c r="L196" s="238"/>
      <c r="M196" s="239"/>
      <c r="N196" s="240"/>
      <c r="O196" s="240"/>
      <c r="P196" s="240"/>
      <c r="Q196" s="240"/>
      <c r="R196" s="240"/>
      <c r="S196" s="240"/>
      <c r="T196" s="241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42" t="s">
        <v>143</v>
      </c>
      <c r="AU196" s="242" t="s">
        <v>83</v>
      </c>
      <c r="AV196" s="14" t="s">
        <v>83</v>
      </c>
      <c r="AW196" s="14" t="s">
        <v>34</v>
      </c>
      <c r="AX196" s="14" t="s">
        <v>73</v>
      </c>
      <c r="AY196" s="242" t="s">
        <v>132</v>
      </c>
    </row>
    <row r="197" s="13" customFormat="1">
      <c r="A197" s="13"/>
      <c r="B197" s="222"/>
      <c r="C197" s="223"/>
      <c r="D197" s="217" t="s">
        <v>143</v>
      </c>
      <c r="E197" s="224" t="s">
        <v>19</v>
      </c>
      <c r="F197" s="225" t="s">
        <v>150</v>
      </c>
      <c r="G197" s="223"/>
      <c r="H197" s="224" t="s">
        <v>19</v>
      </c>
      <c r="I197" s="226"/>
      <c r="J197" s="223"/>
      <c r="K197" s="223"/>
      <c r="L197" s="227"/>
      <c r="M197" s="228"/>
      <c r="N197" s="229"/>
      <c r="O197" s="229"/>
      <c r="P197" s="229"/>
      <c r="Q197" s="229"/>
      <c r="R197" s="229"/>
      <c r="S197" s="229"/>
      <c r="T197" s="230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1" t="s">
        <v>143</v>
      </c>
      <c r="AU197" s="231" t="s">
        <v>83</v>
      </c>
      <c r="AV197" s="13" t="s">
        <v>81</v>
      </c>
      <c r="AW197" s="13" t="s">
        <v>34</v>
      </c>
      <c r="AX197" s="13" t="s">
        <v>73</v>
      </c>
      <c r="AY197" s="231" t="s">
        <v>132</v>
      </c>
    </row>
    <row r="198" s="14" customFormat="1">
      <c r="A198" s="14"/>
      <c r="B198" s="232"/>
      <c r="C198" s="233"/>
      <c r="D198" s="217" t="s">
        <v>143</v>
      </c>
      <c r="E198" s="234" t="s">
        <v>19</v>
      </c>
      <c r="F198" s="235" t="s">
        <v>265</v>
      </c>
      <c r="G198" s="233"/>
      <c r="H198" s="236">
        <v>177.5</v>
      </c>
      <c r="I198" s="237"/>
      <c r="J198" s="233"/>
      <c r="K198" s="233"/>
      <c r="L198" s="238"/>
      <c r="M198" s="239"/>
      <c r="N198" s="240"/>
      <c r="O198" s="240"/>
      <c r="P198" s="240"/>
      <c r="Q198" s="240"/>
      <c r="R198" s="240"/>
      <c r="S198" s="240"/>
      <c r="T198" s="241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42" t="s">
        <v>143</v>
      </c>
      <c r="AU198" s="242" t="s">
        <v>83</v>
      </c>
      <c r="AV198" s="14" t="s">
        <v>83</v>
      </c>
      <c r="AW198" s="14" t="s">
        <v>34</v>
      </c>
      <c r="AX198" s="14" t="s">
        <v>73</v>
      </c>
      <c r="AY198" s="242" t="s">
        <v>132</v>
      </c>
    </row>
    <row r="199" s="13" customFormat="1">
      <c r="A199" s="13"/>
      <c r="B199" s="222"/>
      <c r="C199" s="223"/>
      <c r="D199" s="217" t="s">
        <v>143</v>
      </c>
      <c r="E199" s="224" t="s">
        <v>19</v>
      </c>
      <c r="F199" s="225" t="s">
        <v>152</v>
      </c>
      <c r="G199" s="223"/>
      <c r="H199" s="224" t="s">
        <v>19</v>
      </c>
      <c r="I199" s="226"/>
      <c r="J199" s="223"/>
      <c r="K199" s="223"/>
      <c r="L199" s="227"/>
      <c r="M199" s="228"/>
      <c r="N199" s="229"/>
      <c r="O199" s="229"/>
      <c r="P199" s="229"/>
      <c r="Q199" s="229"/>
      <c r="R199" s="229"/>
      <c r="S199" s="229"/>
      <c r="T199" s="230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1" t="s">
        <v>143</v>
      </c>
      <c r="AU199" s="231" t="s">
        <v>83</v>
      </c>
      <c r="AV199" s="13" t="s">
        <v>81</v>
      </c>
      <c r="AW199" s="13" t="s">
        <v>34</v>
      </c>
      <c r="AX199" s="13" t="s">
        <v>73</v>
      </c>
      <c r="AY199" s="231" t="s">
        <v>132</v>
      </c>
    </row>
    <row r="200" s="14" customFormat="1">
      <c r="A200" s="14"/>
      <c r="B200" s="232"/>
      <c r="C200" s="233"/>
      <c r="D200" s="217" t="s">
        <v>143</v>
      </c>
      <c r="E200" s="234" t="s">
        <v>19</v>
      </c>
      <c r="F200" s="235" t="s">
        <v>266</v>
      </c>
      <c r="G200" s="233"/>
      <c r="H200" s="236">
        <v>560</v>
      </c>
      <c r="I200" s="237"/>
      <c r="J200" s="233"/>
      <c r="K200" s="233"/>
      <c r="L200" s="238"/>
      <c r="M200" s="239"/>
      <c r="N200" s="240"/>
      <c r="O200" s="240"/>
      <c r="P200" s="240"/>
      <c r="Q200" s="240"/>
      <c r="R200" s="240"/>
      <c r="S200" s="240"/>
      <c r="T200" s="241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42" t="s">
        <v>143</v>
      </c>
      <c r="AU200" s="242" t="s">
        <v>83</v>
      </c>
      <c r="AV200" s="14" t="s">
        <v>83</v>
      </c>
      <c r="AW200" s="14" t="s">
        <v>34</v>
      </c>
      <c r="AX200" s="14" t="s">
        <v>73</v>
      </c>
      <c r="AY200" s="242" t="s">
        <v>132</v>
      </c>
    </row>
    <row r="201" s="13" customFormat="1">
      <c r="A201" s="13"/>
      <c r="B201" s="222"/>
      <c r="C201" s="223"/>
      <c r="D201" s="217" t="s">
        <v>143</v>
      </c>
      <c r="E201" s="224" t="s">
        <v>19</v>
      </c>
      <c r="F201" s="225" t="s">
        <v>170</v>
      </c>
      <c r="G201" s="223"/>
      <c r="H201" s="224" t="s">
        <v>19</v>
      </c>
      <c r="I201" s="226"/>
      <c r="J201" s="223"/>
      <c r="K201" s="223"/>
      <c r="L201" s="227"/>
      <c r="M201" s="228"/>
      <c r="N201" s="229"/>
      <c r="O201" s="229"/>
      <c r="P201" s="229"/>
      <c r="Q201" s="229"/>
      <c r="R201" s="229"/>
      <c r="S201" s="229"/>
      <c r="T201" s="230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1" t="s">
        <v>143</v>
      </c>
      <c r="AU201" s="231" t="s">
        <v>83</v>
      </c>
      <c r="AV201" s="13" t="s">
        <v>81</v>
      </c>
      <c r="AW201" s="13" t="s">
        <v>34</v>
      </c>
      <c r="AX201" s="13" t="s">
        <v>73</v>
      </c>
      <c r="AY201" s="231" t="s">
        <v>132</v>
      </c>
    </row>
    <row r="202" s="14" customFormat="1">
      <c r="A202" s="14"/>
      <c r="B202" s="232"/>
      <c r="C202" s="233"/>
      <c r="D202" s="217" t="s">
        <v>143</v>
      </c>
      <c r="E202" s="234" t="s">
        <v>19</v>
      </c>
      <c r="F202" s="235" t="s">
        <v>267</v>
      </c>
      <c r="G202" s="233"/>
      <c r="H202" s="236">
        <v>136</v>
      </c>
      <c r="I202" s="237"/>
      <c r="J202" s="233"/>
      <c r="K202" s="233"/>
      <c r="L202" s="238"/>
      <c r="M202" s="239"/>
      <c r="N202" s="240"/>
      <c r="O202" s="240"/>
      <c r="P202" s="240"/>
      <c r="Q202" s="240"/>
      <c r="R202" s="240"/>
      <c r="S202" s="240"/>
      <c r="T202" s="241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42" t="s">
        <v>143</v>
      </c>
      <c r="AU202" s="242" t="s">
        <v>83</v>
      </c>
      <c r="AV202" s="14" t="s">
        <v>83</v>
      </c>
      <c r="AW202" s="14" t="s">
        <v>34</v>
      </c>
      <c r="AX202" s="14" t="s">
        <v>73</v>
      </c>
      <c r="AY202" s="242" t="s">
        <v>132</v>
      </c>
    </row>
    <row r="203" s="2" customFormat="1" ht="22.2" customHeight="1">
      <c r="A203" s="38"/>
      <c r="B203" s="39"/>
      <c r="C203" s="204" t="s">
        <v>268</v>
      </c>
      <c r="D203" s="204" t="s">
        <v>134</v>
      </c>
      <c r="E203" s="205" t="s">
        <v>269</v>
      </c>
      <c r="F203" s="206" t="s">
        <v>270</v>
      </c>
      <c r="G203" s="207" t="s">
        <v>137</v>
      </c>
      <c r="H203" s="208">
        <v>114.04000000000001</v>
      </c>
      <c r="I203" s="209"/>
      <c r="J203" s="210">
        <f>ROUND(I203*H203,2)</f>
        <v>0</v>
      </c>
      <c r="K203" s="206" t="s">
        <v>138</v>
      </c>
      <c r="L203" s="44"/>
      <c r="M203" s="211" t="s">
        <v>19</v>
      </c>
      <c r="N203" s="212" t="s">
        <v>44</v>
      </c>
      <c r="O203" s="84"/>
      <c r="P203" s="213">
        <f>O203*H203</f>
        <v>0</v>
      </c>
      <c r="Q203" s="213">
        <v>0</v>
      </c>
      <c r="R203" s="213">
        <f>Q203*H203</f>
        <v>0</v>
      </c>
      <c r="S203" s="213">
        <v>0</v>
      </c>
      <c r="T203" s="214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15" t="s">
        <v>139</v>
      </c>
      <c r="AT203" s="215" t="s">
        <v>134</v>
      </c>
      <c r="AU203" s="215" t="s">
        <v>83</v>
      </c>
      <c r="AY203" s="17" t="s">
        <v>132</v>
      </c>
      <c r="BE203" s="216">
        <f>IF(N203="základní",J203,0)</f>
        <v>0</v>
      </c>
      <c r="BF203" s="216">
        <f>IF(N203="snížená",J203,0)</f>
        <v>0</v>
      </c>
      <c r="BG203" s="216">
        <f>IF(N203="zákl. přenesená",J203,0)</f>
        <v>0</v>
      </c>
      <c r="BH203" s="216">
        <f>IF(N203="sníž. přenesená",J203,0)</f>
        <v>0</v>
      </c>
      <c r="BI203" s="216">
        <f>IF(N203="nulová",J203,0)</f>
        <v>0</v>
      </c>
      <c r="BJ203" s="17" t="s">
        <v>81</v>
      </c>
      <c r="BK203" s="216">
        <f>ROUND(I203*H203,2)</f>
        <v>0</v>
      </c>
      <c r="BL203" s="17" t="s">
        <v>139</v>
      </c>
      <c r="BM203" s="215" t="s">
        <v>271</v>
      </c>
    </row>
    <row r="204" s="2" customFormat="1">
      <c r="A204" s="38"/>
      <c r="B204" s="39"/>
      <c r="C204" s="40"/>
      <c r="D204" s="217" t="s">
        <v>141</v>
      </c>
      <c r="E204" s="40"/>
      <c r="F204" s="218" t="s">
        <v>272</v>
      </c>
      <c r="G204" s="40"/>
      <c r="H204" s="40"/>
      <c r="I204" s="219"/>
      <c r="J204" s="40"/>
      <c r="K204" s="40"/>
      <c r="L204" s="44"/>
      <c r="M204" s="220"/>
      <c r="N204" s="221"/>
      <c r="O204" s="84"/>
      <c r="P204" s="84"/>
      <c r="Q204" s="84"/>
      <c r="R204" s="84"/>
      <c r="S204" s="84"/>
      <c r="T204" s="85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T204" s="17" t="s">
        <v>141</v>
      </c>
      <c r="AU204" s="17" t="s">
        <v>83</v>
      </c>
    </row>
    <row r="205" s="13" customFormat="1">
      <c r="A205" s="13"/>
      <c r="B205" s="222"/>
      <c r="C205" s="223"/>
      <c r="D205" s="217" t="s">
        <v>143</v>
      </c>
      <c r="E205" s="224" t="s">
        <v>19</v>
      </c>
      <c r="F205" s="225" t="s">
        <v>273</v>
      </c>
      <c r="G205" s="223"/>
      <c r="H205" s="224" t="s">
        <v>19</v>
      </c>
      <c r="I205" s="226"/>
      <c r="J205" s="223"/>
      <c r="K205" s="223"/>
      <c r="L205" s="227"/>
      <c r="M205" s="228"/>
      <c r="N205" s="229"/>
      <c r="O205" s="229"/>
      <c r="P205" s="229"/>
      <c r="Q205" s="229"/>
      <c r="R205" s="229"/>
      <c r="S205" s="229"/>
      <c r="T205" s="230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1" t="s">
        <v>143</v>
      </c>
      <c r="AU205" s="231" t="s">
        <v>83</v>
      </c>
      <c r="AV205" s="13" t="s">
        <v>81</v>
      </c>
      <c r="AW205" s="13" t="s">
        <v>34</v>
      </c>
      <c r="AX205" s="13" t="s">
        <v>73</v>
      </c>
      <c r="AY205" s="231" t="s">
        <v>132</v>
      </c>
    </row>
    <row r="206" s="14" customFormat="1">
      <c r="A206" s="14"/>
      <c r="B206" s="232"/>
      <c r="C206" s="233"/>
      <c r="D206" s="217" t="s">
        <v>143</v>
      </c>
      <c r="E206" s="234" t="s">
        <v>19</v>
      </c>
      <c r="F206" s="235" t="s">
        <v>274</v>
      </c>
      <c r="G206" s="233"/>
      <c r="H206" s="236">
        <v>114.04000000000001</v>
      </c>
      <c r="I206" s="237"/>
      <c r="J206" s="233"/>
      <c r="K206" s="233"/>
      <c r="L206" s="238"/>
      <c r="M206" s="239"/>
      <c r="N206" s="240"/>
      <c r="O206" s="240"/>
      <c r="P206" s="240"/>
      <c r="Q206" s="240"/>
      <c r="R206" s="240"/>
      <c r="S206" s="240"/>
      <c r="T206" s="241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42" t="s">
        <v>143</v>
      </c>
      <c r="AU206" s="242" t="s">
        <v>83</v>
      </c>
      <c r="AV206" s="14" t="s">
        <v>83</v>
      </c>
      <c r="AW206" s="14" t="s">
        <v>34</v>
      </c>
      <c r="AX206" s="14" t="s">
        <v>73</v>
      </c>
      <c r="AY206" s="242" t="s">
        <v>132</v>
      </c>
    </row>
    <row r="207" s="2" customFormat="1" ht="13.8" customHeight="1">
      <c r="A207" s="38"/>
      <c r="B207" s="39"/>
      <c r="C207" s="204" t="s">
        <v>275</v>
      </c>
      <c r="D207" s="204" t="s">
        <v>134</v>
      </c>
      <c r="E207" s="205" t="s">
        <v>276</v>
      </c>
      <c r="F207" s="206" t="s">
        <v>277</v>
      </c>
      <c r="G207" s="207" t="s">
        <v>257</v>
      </c>
      <c r="H207" s="208">
        <v>607</v>
      </c>
      <c r="I207" s="209"/>
      <c r="J207" s="210">
        <f>ROUND(I207*H207,2)</f>
        <v>0</v>
      </c>
      <c r="K207" s="206" t="s">
        <v>138</v>
      </c>
      <c r="L207" s="44"/>
      <c r="M207" s="211" t="s">
        <v>19</v>
      </c>
      <c r="N207" s="212" t="s">
        <v>44</v>
      </c>
      <c r="O207" s="84"/>
      <c r="P207" s="213">
        <f>O207*H207</f>
        <v>0</v>
      </c>
      <c r="Q207" s="213">
        <v>0</v>
      </c>
      <c r="R207" s="213">
        <f>Q207*H207</f>
        <v>0</v>
      </c>
      <c r="S207" s="213">
        <v>0</v>
      </c>
      <c r="T207" s="214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15" t="s">
        <v>139</v>
      </c>
      <c r="AT207" s="215" t="s">
        <v>134</v>
      </c>
      <c r="AU207" s="215" t="s">
        <v>83</v>
      </c>
      <c r="AY207" s="17" t="s">
        <v>132</v>
      </c>
      <c r="BE207" s="216">
        <f>IF(N207="základní",J207,0)</f>
        <v>0</v>
      </c>
      <c r="BF207" s="216">
        <f>IF(N207="snížená",J207,0)</f>
        <v>0</v>
      </c>
      <c r="BG207" s="216">
        <f>IF(N207="zákl. přenesená",J207,0)</f>
        <v>0</v>
      </c>
      <c r="BH207" s="216">
        <f>IF(N207="sníž. přenesená",J207,0)</f>
        <v>0</v>
      </c>
      <c r="BI207" s="216">
        <f>IF(N207="nulová",J207,0)</f>
        <v>0</v>
      </c>
      <c r="BJ207" s="17" t="s">
        <v>81</v>
      </c>
      <c r="BK207" s="216">
        <f>ROUND(I207*H207,2)</f>
        <v>0</v>
      </c>
      <c r="BL207" s="17" t="s">
        <v>139</v>
      </c>
      <c r="BM207" s="215" t="s">
        <v>278</v>
      </c>
    </row>
    <row r="208" s="2" customFormat="1">
      <c r="A208" s="38"/>
      <c r="B208" s="39"/>
      <c r="C208" s="40"/>
      <c r="D208" s="217" t="s">
        <v>141</v>
      </c>
      <c r="E208" s="40"/>
      <c r="F208" s="218" t="s">
        <v>279</v>
      </c>
      <c r="G208" s="40"/>
      <c r="H208" s="40"/>
      <c r="I208" s="219"/>
      <c r="J208" s="40"/>
      <c r="K208" s="40"/>
      <c r="L208" s="44"/>
      <c r="M208" s="220"/>
      <c r="N208" s="221"/>
      <c r="O208" s="84"/>
      <c r="P208" s="84"/>
      <c r="Q208" s="84"/>
      <c r="R208" s="84"/>
      <c r="S208" s="84"/>
      <c r="T208" s="85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T208" s="17" t="s">
        <v>141</v>
      </c>
      <c r="AU208" s="17" t="s">
        <v>83</v>
      </c>
    </row>
    <row r="209" s="13" customFormat="1">
      <c r="A209" s="13"/>
      <c r="B209" s="222"/>
      <c r="C209" s="223"/>
      <c r="D209" s="217" t="s">
        <v>143</v>
      </c>
      <c r="E209" s="224" t="s">
        <v>19</v>
      </c>
      <c r="F209" s="225" t="s">
        <v>280</v>
      </c>
      <c r="G209" s="223"/>
      <c r="H209" s="224" t="s">
        <v>19</v>
      </c>
      <c r="I209" s="226"/>
      <c r="J209" s="223"/>
      <c r="K209" s="223"/>
      <c r="L209" s="227"/>
      <c r="M209" s="228"/>
      <c r="N209" s="229"/>
      <c r="O209" s="229"/>
      <c r="P209" s="229"/>
      <c r="Q209" s="229"/>
      <c r="R209" s="229"/>
      <c r="S209" s="229"/>
      <c r="T209" s="230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1" t="s">
        <v>143</v>
      </c>
      <c r="AU209" s="231" t="s">
        <v>83</v>
      </c>
      <c r="AV209" s="13" t="s">
        <v>81</v>
      </c>
      <c r="AW209" s="13" t="s">
        <v>34</v>
      </c>
      <c r="AX209" s="13" t="s">
        <v>73</v>
      </c>
      <c r="AY209" s="231" t="s">
        <v>132</v>
      </c>
    </row>
    <row r="210" s="14" customFormat="1">
      <c r="A210" s="14"/>
      <c r="B210" s="232"/>
      <c r="C210" s="233"/>
      <c r="D210" s="217" t="s">
        <v>143</v>
      </c>
      <c r="E210" s="234" t="s">
        <v>19</v>
      </c>
      <c r="F210" s="235" t="s">
        <v>281</v>
      </c>
      <c r="G210" s="233"/>
      <c r="H210" s="236">
        <v>25.199999999999999</v>
      </c>
      <c r="I210" s="237"/>
      <c r="J210" s="233"/>
      <c r="K210" s="233"/>
      <c r="L210" s="238"/>
      <c r="M210" s="239"/>
      <c r="N210" s="240"/>
      <c r="O210" s="240"/>
      <c r="P210" s="240"/>
      <c r="Q210" s="240"/>
      <c r="R210" s="240"/>
      <c r="S210" s="240"/>
      <c r="T210" s="241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42" t="s">
        <v>143</v>
      </c>
      <c r="AU210" s="242" t="s">
        <v>83</v>
      </c>
      <c r="AV210" s="14" t="s">
        <v>83</v>
      </c>
      <c r="AW210" s="14" t="s">
        <v>34</v>
      </c>
      <c r="AX210" s="14" t="s">
        <v>73</v>
      </c>
      <c r="AY210" s="242" t="s">
        <v>132</v>
      </c>
    </row>
    <row r="211" s="14" customFormat="1">
      <c r="A211" s="14"/>
      <c r="B211" s="232"/>
      <c r="C211" s="233"/>
      <c r="D211" s="217" t="s">
        <v>143</v>
      </c>
      <c r="E211" s="234" t="s">
        <v>19</v>
      </c>
      <c r="F211" s="235" t="s">
        <v>282</v>
      </c>
      <c r="G211" s="233"/>
      <c r="H211" s="236">
        <v>32.5</v>
      </c>
      <c r="I211" s="237"/>
      <c r="J211" s="233"/>
      <c r="K211" s="233"/>
      <c r="L211" s="238"/>
      <c r="M211" s="239"/>
      <c r="N211" s="240"/>
      <c r="O211" s="240"/>
      <c r="P211" s="240"/>
      <c r="Q211" s="240"/>
      <c r="R211" s="240"/>
      <c r="S211" s="240"/>
      <c r="T211" s="241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42" t="s">
        <v>143</v>
      </c>
      <c r="AU211" s="242" t="s">
        <v>83</v>
      </c>
      <c r="AV211" s="14" t="s">
        <v>83</v>
      </c>
      <c r="AW211" s="14" t="s">
        <v>34</v>
      </c>
      <c r="AX211" s="14" t="s">
        <v>73</v>
      </c>
      <c r="AY211" s="242" t="s">
        <v>132</v>
      </c>
    </row>
    <row r="212" s="14" customFormat="1">
      <c r="A212" s="14"/>
      <c r="B212" s="232"/>
      <c r="C212" s="233"/>
      <c r="D212" s="217" t="s">
        <v>143</v>
      </c>
      <c r="E212" s="234" t="s">
        <v>19</v>
      </c>
      <c r="F212" s="235" t="s">
        <v>283</v>
      </c>
      <c r="G212" s="233"/>
      <c r="H212" s="236">
        <v>32.5</v>
      </c>
      <c r="I212" s="237"/>
      <c r="J212" s="233"/>
      <c r="K212" s="233"/>
      <c r="L212" s="238"/>
      <c r="M212" s="239"/>
      <c r="N212" s="240"/>
      <c r="O212" s="240"/>
      <c r="P212" s="240"/>
      <c r="Q212" s="240"/>
      <c r="R212" s="240"/>
      <c r="S212" s="240"/>
      <c r="T212" s="241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42" t="s">
        <v>143</v>
      </c>
      <c r="AU212" s="242" t="s">
        <v>83</v>
      </c>
      <c r="AV212" s="14" t="s">
        <v>83</v>
      </c>
      <c r="AW212" s="14" t="s">
        <v>34</v>
      </c>
      <c r="AX212" s="14" t="s">
        <v>73</v>
      </c>
      <c r="AY212" s="242" t="s">
        <v>132</v>
      </c>
    </row>
    <row r="213" s="14" customFormat="1">
      <c r="A213" s="14"/>
      <c r="B213" s="232"/>
      <c r="C213" s="233"/>
      <c r="D213" s="217" t="s">
        <v>143</v>
      </c>
      <c r="E213" s="234" t="s">
        <v>19</v>
      </c>
      <c r="F213" s="235" t="s">
        <v>284</v>
      </c>
      <c r="G213" s="233"/>
      <c r="H213" s="236">
        <v>52.5</v>
      </c>
      <c r="I213" s="237"/>
      <c r="J213" s="233"/>
      <c r="K213" s="233"/>
      <c r="L213" s="238"/>
      <c r="M213" s="239"/>
      <c r="N213" s="240"/>
      <c r="O213" s="240"/>
      <c r="P213" s="240"/>
      <c r="Q213" s="240"/>
      <c r="R213" s="240"/>
      <c r="S213" s="240"/>
      <c r="T213" s="241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42" t="s">
        <v>143</v>
      </c>
      <c r="AU213" s="242" t="s">
        <v>83</v>
      </c>
      <c r="AV213" s="14" t="s">
        <v>83</v>
      </c>
      <c r="AW213" s="14" t="s">
        <v>34</v>
      </c>
      <c r="AX213" s="14" t="s">
        <v>73</v>
      </c>
      <c r="AY213" s="242" t="s">
        <v>132</v>
      </c>
    </row>
    <row r="214" s="14" customFormat="1">
      <c r="A214" s="14"/>
      <c r="B214" s="232"/>
      <c r="C214" s="233"/>
      <c r="D214" s="217" t="s">
        <v>143</v>
      </c>
      <c r="E214" s="234" t="s">
        <v>19</v>
      </c>
      <c r="F214" s="235" t="s">
        <v>285</v>
      </c>
      <c r="G214" s="233"/>
      <c r="H214" s="236">
        <v>88</v>
      </c>
      <c r="I214" s="237"/>
      <c r="J214" s="233"/>
      <c r="K214" s="233"/>
      <c r="L214" s="238"/>
      <c r="M214" s="239"/>
      <c r="N214" s="240"/>
      <c r="O214" s="240"/>
      <c r="P214" s="240"/>
      <c r="Q214" s="240"/>
      <c r="R214" s="240"/>
      <c r="S214" s="240"/>
      <c r="T214" s="241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42" t="s">
        <v>143</v>
      </c>
      <c r="AU214" s="242" t="s">
        <v>83</v>
      </c>
      <c r="AV214" s="14" t="s">
        <v>83</v>
      </c>
      <c r="AW214" s="14" t="s">
        <v>34</v>
      </c>
      <c r="AX214" s="14" t="s">
        <v>73</v>
      </c>
      <c r="AY214" s="242" t="s">
        <v>132</v>
      </c>
    </row>
    <row r="215" s="13" customFormat="1">
      <c r="A215" s="13"/>
      <c r="B215" s="222"/>
      <c r="C215" s="223"/>
      <c r="D215" s="217" t="s">
        <v>143</v>
      </c>
      <c r="E215" s="224" t="s">
        <v>19</v>
      </c>
      <c r="F215" s="225" t="s">
        <v>286</v>
      </c>
      <c r="G215" s="223"/>
      <c r="H215" s="224" t="s">
        <v>19</v>
      </c>
      <c r="I215" s="226"/>
      <c r="J215" s="223"/>
      <c r="K215" s="223"/>
      <c r="L215" s="227"/>
      <c r="M215" s="228"/>
      <c r="N215" s="229"/>
      <c r="O215" s="229"/>
      <c r="P215" s="229"/>
      <c r="Q215" s="229"/>
      <c r="R215" s="229"/>
      <c r="S215" s="229"/>
      <c r="T215" s="230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1" t="s">
        <v>143</v>
      </c>
      <c r="AU215" s="231" t="s">
        <v>83</v>
      </c>
      <c r="AV215" s="13" t="s">
        <v>81</v>
      </c>
      <c r="AW215" s="13" t="s">
        <v>34</v>
      </c>
      <c r="AX215" s="13" t="s">
        <v>73</v>
      </c>
      <c r="AY215" s="231" t="s">
        <v>132</v>
      </c>
    </row>
    <row r="216" s="13" customFormat="1">
      <c r="A216" s="13"/>
      <c r="B216" s="222"/>
      <c r="C216" s="223"/>
      <c r="D216" s="217" t="s">
        <v>143</v>
      </c>
      <c r="E216" s="224" t="s">
        <v>19</v>
      </c>
      <c r="F216" s="225" t="s">
        <v>287</v>
      </c>
      <c r="G216" s="223"/>
      <c r="H216" s="224" t="s">
        <v>19</v>
      </c>
      <c r="I216" s="226"/>
      <c r="J216" s="223"/>
      <c r="K216" s="223"/>
      <c r="L216" s="227"/>
      <c r="M216" s="228"/>
      <c r="N216" s="229"/>
      <c r="O216" s="229"/>
      <c r="P216" s="229"/>
      <c r="Q216" s="229"/>
      <c r="R216" s="229"/>
      <c r="S216" s="229"/>
      <c r="T216" s="230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1" t="s">
        <v>143</v>
      </c>
      <c r="AU216" s="231" t="s">
        <v>83</v>
      </c>
      <c r="AV216" s="13" t="s">
        <v>81</v>
      </c>
      <c r="AW216" s="13" t="s">
        <v>34</v>
      </c>
      <c r="AX216" s="13" t="s">
        <v>73</v>
      </c>
      <c r="AY216" s="231" t="s">
        <v>132</v>
      </c>
    </row>
    <row r="217" s="14" customFormat="1">
      <c r="A217" s="14"/>
      <c r="B217" s="232"/>
      <c r="C217" s="233"/>
      <c r="D217" s="217" t="s">
        <v>143</v>
      </c>
      <c r="E217" s="234" t="s">
        <v>19</v>
      </c>
      <c r="F217" s="235" t="s">
        <v>288</v>
      </c>
      <c r="G217" s="233"/>
      <c r="H217" s="236">
        <v>164.30000000000001</v>
      </c>
      <c r="I217" s="237"/>
      <c r="J217" s="233"/>
      <c r="K217" s="233"/>
      <c r="L217" s="238"/>
      <c r="M217" s="239"/>
      <c r="N217" s="240"/>
      <c r="O217" s="240"/>
      <c r="P217" s="240"/>
      <c r="Q217" s="240"/>
      <c r="R217" s="240"/>
      <c r="S217" s="240"/>
      <c r="T217" s="241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42" t="s">
        <v>143</v>
      </c>
      <c r="AU217" s="242" t="s">
        <v>83</v>
      </c>
      <c r="AV217" s="14" t="s">
        <v>83</v>
      </c>
      <c r="AW217" s="14" t="s">
        <v>34</v>
      </c>
      <c r="AX217" s="14" t="s">
        <v>73</v>
      </c>
      <c r="AY217" s="242" t="s">
        <v>132</v>
      </c>
    </row>
    <row r="218" s="13" customFormat="1">
      <c r="A218" s="13"/>
      <c r="B218" s="222"/>
      <c r="C218" s="223"/>
      <c r="D218" s="217" t="s">
        <v>143</v>
      </c>
      <c r="E218" s="224" t="s">
        <v>19</v>
      </c>
      <c r="F218" s="225" t="s">
        <v>229</v>
      </c>
      <c r="G218" s="223"/>
      <c r="H218" s="224" t="s">
        <v>19</v>
      </c>
      <c r="I218" s="226"/>
      <c r="J218" s="223"/>
      <c r="K218" s="223"/>
      <c r="L218" s="227"/>
      <c r="M218" s="228"/>
      <c r="N218" s="229"/>
      <c r="O218" s="229"/>
      <c r="P218" s="229"/>
      <c r="Q218" s="229"/>
      <c r="R218" s="229"/>
      <c r="S218" s="229"/>
      <c r="T218" s="230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1" t="s">
        <v>143</v>
      </c>
      <c r="AU218" s="231" t="s">
        <v>83</v>
      </c>
      <c r="AV218" s="13" t="s">
        <v>81</v>
      </c>
      <c r="AW218" s="13" t="s">
        <v>34</v>
      </c>
      <c r="AX218" s="13" t="s">
        <v>73</v>
      </c>
      <c r="AY218" s="231" t="s">
        <v>132</v>
      </c>
    </row>
    <row r="219" s="14" customFormat="1">
      <c r="A219" s="14"/>
      <c r="B219" s="232"/>
      <c r="C219" s="233"/>
      <c r="D219" s="217" t="s">
        <v>143</v>
      </c>
      <c r="E219" s="234" t="s">
        <v>19</v>
      </c>
      <c r="F219" s="235" t="s">
        <v>289</v>
      </c>
      <c r="G219" s="233"/>
      <c r="H219" s="236">
        <v>212</v>
      </c>
      <c r="I219" s="237"/>
      <c r="J219" s="233"/>
      <c r="K219" s="233"/>
      <c r="L219" s="238"/>
      <c r="M219" s="239"/>
      <c r="N219" s="240"/>
      <c r="O219" s="240"/>
      <c r="P219" s="240"/>
      <c r="Q219" s="240"/>
      <c r="R219" s="240"/>
      <c r="S219" s="240"/>
      <c r="T219" s="241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42" t="s">
        <v>143</v>
      </c>
      <c r="AU219" s="242" t="s">
        <v>83</v>
      </c>
      <c r="AV219" s="14" t="s">
        <v>83</v>
      </c>
      <c r="AW219" s="14" t="s">
        <v>34</v>
      </c>
      <c r="AX219" s="14" t="s">
        <v>73</v>
      </c>
      <c r="AY219" s="242" t="s">
        <v>132</v>
      </c>
    </row>
    <row r="220" s="12" customFormat="1" ht="22.8" customHeight="1">
      <c r="A220" s="12"/>
      <c r="B220" s="188"/>
      <c r="C220" s="189"/>
      <c r="D220" s="190" t="s">
        <v>72</v>
      </c>
      <c r="E220" s="202" t="s">
        <v>83</v>
      </c>
      <c r="F220" s="202" t="s">
        <v>290</v>
      </c>
      <c r="G220" s="189"/>
      <c r="H220" s="189"/>
      <c r="I220" s="192"/>
      <c r="J220" s="203">
        <f>BK220</f>
        <v>0</v>
      </c>
      <c r="K220" s="189"/>
      <c r="L220" s="194"/>
      <c r="M220" s="195"/>
      <c r="N220" s="196"/>
      <c r="O220" s="196"/>
      <c r="P220" s="197">
        <f>SUM(P221:P236)</f>
        <v>0</v>
      </c>
      <c r="Q220" s="196"/>
      <c r="R220" s="197">
        <f>SUM(R221:R236)</f>
        <v>0.093439999999999995</v>
      </c>
      <c r="S220" s="196"/>
      <c r="T220" s="198">
        <f>SUM(T221:T236)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199" t="s">
        <v>81</v>
      </c>
      <c r="AT220" s="200" t="s">
        <v>72</v>
      </c>
      <c r="AU220" s="200" t="s">
        <v>81</v>
      </c>
      <c r="AY220" s="199" t="s">
        <v>132</v>
      </c>
      <c r="BK220" s="201">
        <f>SUM(BK221:BK236)</f>
        <v>0</v>
      </c>
    </row>
    <row r="221" s="2" customFormat="1" ht="22.2" customHeight="1">
      <c r="A221" s="38"/>
      <c r="B221" s="39"/>
      <c r="C221" s="204" t="s">
        <v>291</v>
      </c>
      <c r="D221" s="204" t="s">
        <v>134</v>
      </c>
      <c r="E221" s="205" t="s">
        <v>292</v>
      </c>
      <c r="F221" s="206" t="s">
        <v>293</v>
      </c>
      <c r="G221" s="207" t="s">
        <v>137</v>
      </c>
      <c r="H221" s="208">
        <v>12</v>
      </c>
      <c r="I221" s="209"/>
      <c r="J221" s="210">
        <f>ROUND(I221*H221,2)</f>
        <v>0</v>
      </c>
      <c r="K221" s="206" t="s">
        <v>138</v>
      </c>
      <c r="L221" s="44"/>
      <c r="M221" s="211" t="s">
        <v>19</v>
      </c>
      <c r="N221" s="212" t="s">
        <v>44</v>
      </c>
      <c r="O221" s="84"/>
      <c r="P221" s="213">
        <f>O221*H221</f>
        <v>0</v>
      </c>
      <c r="Q221" s="213">
        <v>0</v>
      </c>
      <c r="R221" s="213">
        <f>Q221*H221</f>
        <v>0</v>
      </c>
      <c r="S221" s="213">
        <v>0</v>
      </c>
      <c r="T221" s="214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15" t="s">
        <v>139</v>
      </c>
      <c r="AT221" s="215" t="s">
        <v>134</v>
      </c>
      <c r="AU221" s="215" t="s">
        <v>83</v>
      </c>
      <c r="AY221" s="17" t="s">
        <v>132</v>
      </c>
      <c r="BE221" s="216">
        <f>IF(N221="základní",J221,0)</f>
        <v>0</v>
      </c>
      <c r="BF221" s="216">
        <f>IF(N221="snížená",J221,0)</f>
        <v>0</v>
      </c>
      <c r="BG221" s="216">
        <f>IF(N221="zákl. přenesená",J221,0)</f>
        <v>0</v>
      </c>
      <c r="BH221" s="216">
        <f>IF(N221="sníž. přenesená",J221,0)</f>
        <v>0</v>
      </c>
      <c r="BI221" s="216">
        <f>IF(N221="nulová",J221,0)</f>
        <v>0</v>
      </c>
      <c r="BJ221" s="17" t="s">
        <v>81</v>
      </c>
      <c r="BK221" s="216">
        <f>ROUND(I221*H221,2)</f>
        <v>0</v>
      </c>
      <c r="BL221" s="17" t="s">
        <v>139</v>
      </c>
      <c r="BM221" s="215" t="s">
        <v>294</v>
      </c>
    </row>
    <row r="222" s="2" customFormat="1">
      <c r="A222" s="38"/>
      <c r="B222" s="39"/>
      <c r="C222" s="40"/>
      <c r="D222" s="217" t="s">
        <v>141</v>
      </c>
      <c r="E222" s="40"/>
      <c r="F222" s="218" t="s">
        <v>295</v>
      </c>
      <c r="G222" s="40"/>
      <c r="H222" s="40"/>
      <c r="I222" s="219"/>
      <c r="J222" s="40"/>
      <c r="K222" s="40"/>
      <c r="L222" s="44"/>
      <c r="M222" s="220"/>
      <c r="N222" s="221"/>
      <c r="O222" s="84"/>
      <c r="P222" s="84"/>
      <c r="Q222" s="84"/>
      <c r="R222" s="84"/>
      <c r="S222" s="84"/>
      <c r="T222" s="85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T222" s="17" t="s">
        <v>141</v>
      </c>
      <c r="AU222" s="17" t="s">
        <v>83</v>
      </c>
    </row>
    <row r="223" s="14" customFormat="1">
      <c r="A223" s="14"/>
      <c r="B223" s="232"/>
      <c r="C223" s="233"/>
      <c r="D223" s="217" t="s">
        <v>143</v>
      </c>
      <c r="E223" s="234" t="s">
        <v>19</v>
      </c>
      <c r="F223" s="235" t="s">
        <v>296</v>
      </c>
      <c r="G223" s="233"/>
      <c r="H223" s="236">
        <v>12</v>
      </c>
      <c r="I223" s="237"/>
      <c r="J223" s="233"/>
      <c r="K223" s="233"/>
      <c r="L223" s="238"/>
      <c r="M223" s="239"/>
      <c r="N223" s="240"/>
      <c r="O223" s="240"/>
      <c r="P223" s="240"/>
      <c r="Q223" s="240"/>
      <c r="R223" s="240"/>
      <c r="S223" s="240"/>
      <c r="T223" s="241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42" t="s">
        <v>143</v>
      </c>
      <c r="AU223" s="242" t="s">
        <v>83</v>
      </c>
      <c r="AV223" s="14" t="s">
        <v>83</v>
      </c>
      <c r="AW223" s="14" t="s">
        <v>34</v>
      </c>
      <c r="AX223" s="14" t="s">
        <v>73</v>
      </c>
      <c r="AY223" s="242" t="s">
        <v>132</v>
      </c>
    </row>
    <row r="224" s="2" customFormat="1" ht="22.2" customHeight="1">
      <c r="A224" s="38"/>
      <c r="B224" s="39"/>
      <c r="C224" s="204" t="s">
        <v>297</v>
      </c>
      <c r="D224" s="204" t="s">
        <v>134</v>
      </c>
      <c r="E224" s="205" t="s">
        <v>298</v>
      </c>
      <c r="F224" s="206" t="s">
        <v>299</v>
      </c>
      <c r="G224" s="207" t="s">
        <v>137</v>
      </c>
      <c r="H224" s="208">
        <v>27.199999999999999</v>
      </c>
      <c r="I224" s="209"/>
      <c r="J224" s="210">
        <f>ROUND(I224*H224,2)</f>
        <v>0</v>
      </c>
      <c r="K224" s="206" t="s">
        <v>138</v>
      </c>
      <c r="L224" s="44"/>
      <c r="M224" s="211" t="s">
        <v>19</v>
      </c>
      <c r="N224" s="212" t="s">
        <v>44</v>
      </c>
      <c r="O224" s="84"/>
      <c r="P224" s="213">
        <f>O224*H224</f>
        <v>0</v>
      </c>
      <c r="Q224" s="213">
        <v>0</v>
      </c>
      <c r="R224" s="213">
        <f>Q224*H224</f>
        <v>0</v>
      </c>
      <c r="S224" s="213">
        <v>0</v>
      </c>
      <c r="T224" s="214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15" t="s">
        <v>139</v>
      </c>
      <c r="AT224" s="215" t="s">
        <v>134</v>
      </c>
      <c r="AU224" s="215" t="s">
        <v>83</v>
      </c>
      <c r="AY224" s="17" t="s">
        <v>132</v>
      </c>
      <c r="BE224" s="216">
        <f>IF(N224="základní",J224,0)</f>
        <v>0</v>
      </c>
      <c r="BF224" s="216">
        <f>IF(N224="snížená",J224,0)</f>
        <v>0</v>
      </c>
      <c r="BG224" s="216">
        <f>IF(N224="zákl. přenesená",J224,0)</f>
        <v>0</v>
      </c>
      <c r="BH224" s="216">
        <f>IF(N224="sníž. přenesená",J224,0)</f>
        <v>0</v>
      </c>
      <c r="BI224" s="216">
        <f>IF(N224="nulová",J224,0)</f>
        <v>0</v>
      </c>
      <c r="BJ224" s="17" t="s">
        <v>81</v>
      </c>
      <c r="BK224" s="216">
        <f>ROUND(I224*H224,2)</f>
        <v>0</v>
      </c>
      <c r="BL224" s="17" t="s">
        <v>139</v>
      </c>
      <c r="BM224" s="215" t="s">
        <v>300</v>
      </c>
    </row>
    <row r="225" s="2" customFormat="1">
      <c r="A225" s="38"/>
      <c r="B225" s="39"/>
      <c r="C225" s="40"/>
      <c r="D225" s="217" t="s">
        <v>141</v>
      </c>
      <c r="E225" s="40"/>
      <c r="F225" s="218" t="s">
        <v>301</v>
      </c>
      <c r="G225" s="40"/>
      <c r="H225" s="40"/>
      <c r="I225" s="219"/>
      <c r="J225" s="40"/>
      <c r="K225" s="40"/>
      <c r="L225" s="44"/>
      <c r="M225" s="220"/>
      <c r="N225" s="221"/>
      <c r="O225" s="84"/>
      <c r="P225" s="84"/>
      <c r="Q225" s="84"/>
      <c r="R225" s="84"/>
      <c r="S225" s="84"/>
      <c r="T225" s="85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T225" s="17" t="s">
        <v>141</v>
      </c>
      <c r="AU225" s="17" t="s">
        <v>83</v>
      </c>
    </row>
    <row r="226" s="14" customFormat="1">
      <c r="A226" s="14"/>
      <c r="B226" s="232"/>
      <c r="C226" s="233"/>
      <c r="D226" s="217" t="s">
        <v>143</v>
      </c>
      <c r="E226" s="234" t="s">
        <v>19</v>
      </c>
      <c r="F226" s="235" t="s">
        <v>302</v>
      </c>
      <c r="G226" s="233"/>
      <c r="H226" s="236">
        <v>27.199999999999999</v>
      </c>
      <c r="I226" s="237"/>
      <c r="J226" s="233"/>
      <c r="K226" s="233"/>
      <c r="L226" s="238"/>
      <c r="M226" s="239"/>
      <c r="N226" s="240"/>
      <c r="O226" s="240"/>
      <c r="P226" s="240"/>
      <c r="Q226" s="240"/>
      <c r="R226" s="240"/>
      <c r="S226" s="240"/>
      <c r="T226" s="241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42" t="s">
        <v>143</v>
      </c>
      <c r="AU226" s="242" t="s">
        <v>83</v>
      </c>
      <c r="AV226" s="14" t="s">
        <v>83</v>
      </c>
      <c r="AW226" s="14" t="s">
        <v>34</v>
      </c>
      <c r="AX226" s="14" t="s">
        <v>73</v>
      </c>
      <c r="AY226" s="242" t="s">
        <v>132</v>
      </c>
    </row>
    <row r="227" s="2" customFormat="1" ht="22.2" customHeight="1">
      <c r="A227" s="38"/>
      <c r="B227" s="39"/>
      <c r="C227" s="204" t="s">
        <v>303</v>
      </c>
      <c r="D227" s="204" t="s">
        <v>134</v>
      </c>
      <c r="E227" s="205" t="s">
        <v>304</v>
      </c>
      <c r="F227" s="206" t="s">
        <v>305</v>
      </c>
      <c r="G227" s="207" t="s">
        <v>257</v>
      </c>
      <c r="H227" s="208">
        <v>40</v>
      </c>
      <c r="I227" s="209"/>
      <c r="J227" s="210">
        <f>ROUND(I227*H227,2)</f>
        <v>0</v>
      </c>
      <c r="K227" s="206" t="s">
        <v>138</v>
      </c>
      <c r="L227" s="44"/>
      <c r="M227" s="211" t="s">
        <v>19</v>
      </c>
      <c r="N227" s="212" t="s">
        <v>44</v>
      </c>
      <c r="O227" s="84"/>
      <c r="P227" s="213">
        <f>O227*H227</f>
        <v>0</v>
      </c>
      <c r="Q227" s="213">
        <v>0.00031</v>
      </c>
      <c r="R227" s="213">
        <f>Q227*H227</f>
        <v>0.0124</v>
      </c>
      <c r="S227" s="213">
        <v>0</v>
      </c>
      <c r="T227" s="214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15" t="s">
        <v>139</v>
      </c>
      <c r="AT227" s="215" t="s">
        <v>134</v>
      </c>
      <c r="AU227" s="215" t="s">
        <v>83</v>
      </c>
      <c r="AY227" s="17" t="s">
        <v>132</v>
      </c>
      <c r="BE227" s="216">
        <f>IF(N227="základní",J227,0)</f>
        <v>0</v>
      </c>
      <c r="BF227" s="216">
        <f>IF(N227="snížená",J227,0)</f>
        <v>0</v>
      </c>
      <c r="BG227" s="216">
        <f>IF(N227="zákl. přenesená",J227,0)</f>
        <v>0</v>
      </c>
      <c r="BH227" s="216">
        <f>IF(N227="sníž. přenesená",J227,0)</f>
        <v>0</v>
      </c>
      <c r="BI227" s="216">
        <f>IF(N227="nulová",J227,0)</f>
        <v>0</v>
      </c>
      <c r="BJ227" s="17" t="s">
        <v>81</v>
      </c>
      <c r="BK227" s="216">
        <f>ROUND(I227*H227,2)</f>
        <v>0</v>
      </c>
      <c r="BL227" s="17" t="s">
        <v>139</v>
      </c>
      <c r="BM227" s="215" t="s">
        <v>306</v>
      </c>
    </row>
    <row r="228" s="2" customFormat="1">
      <c r="A228" s="38"/>
      <c r="B228" s="39"/>
      <c r="C228" s="40"/>
      <c r="D228" s="217" t="s">
        <v>141</v>
      </c>
      <c r="E228" s="40"/>
      <c r="F228" s="218" t="s">
        <v>307</v>
      </c>
      <c r="G228" s="40"/>
      <c r="H228" s="40"/>
      <c r="I228" s="219"/>
      <c r="J228" s="40"/>
      <c r="K228" s="40"/>
      <c r="L228" s="44"/>
      <c r="M228" s="220"/>
      <c r="N228" s="221"/>
      <c r="O228" s="84"/>
      <c r="P228" s="84"/>
      <c r="Q228" s="84"/>
      <c r="R228" s="84"/>
      <c r="S228" s="84"/>
      <c r="T228" s="85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T228" s="17" t="s">
        <v>141</v>
      </c>
      <c r="AU228" s="17" t="s">
        <v>83</v>
      </c>
    </row>
    <row r="229" s="14" customFormat="1">
      <c r="A229" s="14"/>
      <c r="B229" s="232"/>
      <c r="C229" s="233"/>
      <c r="D229" s="217" t="s">
        <v>143</v>
      </c>
      <c r="E229" s="234" t="s">
        <v>19</v>
      </c>
      <c r="F229" s="235" t="s">
        <v>308</v>
      </c>
      <c r="G229" s="233"/>
      <c r="H229" s="236">
        <v>40</v>
      </c>
      <c r="I229" s="237"/>
      <c r="J229" s="233"/>
      <c r="K229" s="233"/>
      <c r="L229" s="238"/>
      <c r="M229" s="239"/>
      <c r="N229" s="240"/>
      <c r="O229" s="240"/>
      <c r="P229" s="240"/>
      <c r="Q229" s="240"/>
      <c r="R229" s="240"/>
      <c r="S229" s="240"/>
      <c r="T229" s="241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42" t="s">
        <v>143</v>
      </c>
      <c r="AU229" s="242" t="s">
        <v>83</v>
      </c>
      <c r="AV229" s="14" t="s">
        <v>83</v>
      </c>
      <c r="AW229" s="14" t="s">
        <v>34</v>
      </c>
      <c r="AX229" s="14" t="s">
        <v>73</v>
      </c>
      <c r="AY229" s="242" t="s">
        <v>132</v>
      </c>
    </row>
    <row r="230" s="2" customFormat="1" ht="22.2" customHeight="1">
      <c r="A230" s="38"/>
      <c r="B230" s="39"/>
      <c r="C230" s="243" t="s">
        <v>7</v>
      </c>
      <c r="D230" s="243" t="s">
        <v>250</v>
      </c>
      <c r="E230" s="244" t="s">
        <v>309</v>
      </c>
      <c r="F230" s="245" t="s">
        <v>310</v>
      </c>
      <c r="G230" s="246" t="s">
        <v>257</v>
      </c>
      <c r="H230" s="247">
        <v>48</v>
      </c>
      <c r="I230" s="248"/>
      <c r="J230" s="249">
        <f>ROUND(I230*H230,2)</f>
        <v>0</v>
      </c>
      <c r="K230" s="245" t="s">
        <v>138</v>
      </c>
      <c r="L230" s="250"/>
      <c r="M230" s="251" t="s">
        <v>19</v>
      </c>
      <c r="N230" s="252" t="s">
        <v>44</v>
      </c>
      <c r="O230" s="84"/>
      <c r="P230" s="213">
        <f>O230*H230</f>
        <v>0</v>
      </c>
      <c r="Q230" s="213">
        <v>0.00029999999999999997</v>
      </c>
      <c r="R230" s="213">
        <f>Q230*H230</f>
        <v>0.0144</v>
      </c>
      <c r="S230" s="213">
        <v>0</v>
      </c>
      <c r="T230" s="214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15" t="s">
        <v>205</v>
      </c>
      <c r="AT230" s="215" t="s">
        <v>250</v>
      </c>
      <c r="AU230" s="215" t="s">
        <v>83</v>
      </c>
      <c r="AY230" s="17" t="s">
        <v>132</v>
      </c>
      <c r="BE230" s="216">
        <f>IF(N230="základní",J230,0)</f>
        <v>0</v>
      </c>
      <c r="BF230" s="216">
        <f>IF(N230="snížená",J230,0)</f>
        <v>0</v>
      </c>
      <c r="BG230" s="216">
        <f>IF(N230="zákl. přenesená",J230,0)</f>
        <v>0</v>
      </c>
      <c r="BH230" s="216">
        <f>IF(N230="sníž. přenesená",J230,0)</f>
        <v>0</v>
      </c>
      <c r="BI230" s="216">
        <f>IF(N230="nulová",J230,0)</f>
        <v>0</v>
      </c>
      <c r="BJ230" s="17" t="s">
        <v>81</v>
      </c>
      <c r="BK230" s="216">
        <f>ROUND(I230*H230,2)</f>
        <v>0</v>
      </c>
      <c r="BL230" s="17" t="s">
        <v>139</v>
      </c>
      <c r="BM230" s="215" t="s">
        <v>311</v>
      </c>
    </row>
    <row r="231" s="2" customFormat="1">
      <c r="A231" s="38"/>
      <c r="B231" s="39"/>
      <c r="C231" s="40"/>
      <c r="D231" s="217" t="s">
        <v>141</v>
      </c>
      <c r="E231" s="40"/>
      <c r="F231" s="218" t="s">
        <v>310</v>
      </c>
      <c r="G231" s="40"/>
      <c r="H231" s="40"/>
      <c r="I231" s="219"/>
      <c r="J231" s="40"/>
      <c r="K231" s="40"/>
      <c r="L231" s="44"/>
      <c r="M231" s="220"/>
      <c r="N231" s="221"/>
      <c r="O231" s="84"/>
      <c r="P231" s="84"/>
      <c r="Q231" s="84"/>
      <c r="R231" s="84"/>
      <c r="S231" s="84"/>
      <c r="T231" s="85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T231" s="17" t="s">
        <v>141</v>
      </c>
      <c r="AU231" s="17" t="s">
        <v>83</v>
      </c>
    </row>
    <row r="232" s="14" customFormat="1">
      <c r="A232" s="14"/>
      <c r="B232" s="232"/>
      <c r="C232" s="233"/>
      <c r="D232" s="217" t="s">
        <v>143</v>
      </c>
      <c r="E232" s="233"/>
      <c r="F232" s="235" t="s">
        <v>312</v>
      </c>
      <c r="G232" s="233"/>
      <c r="H232" s="236">
        <v>48</v>
      </c>
      <c r="I232" s="237"/>
      <c r="J232" s="233"/>
      <c r="K232" s="233"/>
      <c r="L232" s="238"/>
      <c r="M232" s="239"/>
      <c r="N232" s="240"/>
      <c r="O232" s="240"/>
      <c r="P232" s="240"/>
      <c r="Q232" s="240"/>
      <c r="R232" s="240"/>
      <c r="S232" s="240"/>
      <c r="T232" s="241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42" t="s">
        <v>143</v>
      </c>
      <c r="AU232" s="242" t="s">
        <v>83</v>
      </c>
      <c r="AV232" s="14" t="s">
        <v>83</v>
      </c>
      <c r="AW232" s="14" t="s">
        <v>4</v>
      </c>
      <c r="AX232" s="14" t="s">
        <v>81</v>
      </c>
      <c r="AY232" s="242" t="s">
        <v>132</v>
      </c>
    </row>
    <row r="233" s="2" customFormat="1" ht="22.2" customHeight="1">
      <c r="A233" s="38"/>
      <c r="B233" s="39"/>
      <c r="C233" s="204" t="s">
        <v>313</v>
      </c>
      <c r="D233" s="204" t="s">
        <v>134</v>
      </c>
      <c r="E233" s="205" t="s">
        <v>314</v>
      </c>
      <c r="F233" s="206" t="s">
        <v>315</v>
      </c>
      <c r="G233" s="207" t="s">
        <v>316</v>
      </c>
      <c r="H233" s="208">
        <v>136</v>
      </c>
      <c r="I233" s="209"/>
      <c r="J233" s="210">
        <f>ROUND(I233*H233,2)</f>
        <v>0</v>
      </c>
      <c r="K233" s="206" t="s">
        <v>138</v>
      </c>
      <c r="L233" s="44"/>
      <c r="M233" s="211" t="s">
        <v>19</v>
      </c>
      <c r="N233" s="212" t="s">
        <v>44</v>
      </c>
      <c r="O233" s="84"/>
      <c r="P233" s="213">
        <f>O233*H233</f>
        <v>0</v>
      </c>
      <c r="Q233" s="213">
        <v>0.00048999999999999998</v>
      </c>
      <c r="R233" s="213">
        <f>Q233*H233</f>
        <v>0.066640000000000005</v>
      </c>
      <c r="S233" s="213">
        <v>0</v>
      </c>
      <c r="T233" s="214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15" t="s">
        <v>139</v>
      </c>
      <c r="AT233" s="215" t="s">
        <v>134</v>
      </c>
      <c r="AU233" s="215" t="s">
        <v>83</v>
      </c>
      <c r="AY233" s="17" t="s">
        <v>132</v>
      </c>
      <c r="BE233" s="216">
        <f>IF(N233="základní",J233,0)</f>
        <v>0</v>
      </c>
      <c r="BF233" s="216">
        <f>IF(N233="snížená",J233,0)</f>
        <v>0</v>
      </c>
      <c r="BG233" s="216">
        <f>IF(N233="zákl. přenesená",J233,0)</f>
        <v>0</v>
      </c>
      <c r="BH233" s="216">
        <f>IF(N233="sníž. přenesená",J233,0)</f>
        <v>0</v>
      </c>
      <c r="BI233" s="216">
        <f>IF(N233="nulová",J233,0)</f>
        <v>0</v>
      </c>
      <c r="BJ233" s="17" t="s">
        <v>81</v>
      </c>
      <c r="BK233" s="216">
        <f>ROUND(I233*H233,2)</f>
        <v>0</v>
      </c>
      <c r="BL233" s="17" t="s">
        <v>139</v>
      </c>
      <c r="BM233" s="215" t="s">
        <v>317</v>
      </c>
    </row>
    <row r="234" s="2" customFormat="1">
      <c r="A234" s="38"/>
      <c r="B234" s="39"/>
      <c r="C234" s="40"/>
      <c r="D234" s="217" t="s">
        <v>141</v>
      </c>
      <c r="E234" s="40"/>
      <c r="F234" s="218" t="s">
        <v>318</v>
      </c>
      <c r="G234" s="40"/>
      <c r="H234" s="40"/>
      <c r="I234" s="219"/>
      <c r="J234" s="40"/>
      <c r="K234" s="40"/>
      <c r="L234" s="44"/>
      <c r="M234" s="220"/>
      <c r="N234" s="221"/>
      <c r="O234" s="84"/>
      <c r="P234" s="84"/>
      <c r="Q234" s="84"/>
      <c r="R234" s="84"/>
      <c r="S234" s="84"/>
      <c r="T234" s="85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T234" s="17" t="s">
        <v>141</v>
      </c>
      <c r="AU234" s="17" t="s">
        <v>83</v>
      </c>
    </row>
    <row r="235" s="14" customFormat="1">
      <c r="A235" s="14"/>
      <c r="B235" s="232"/>
      <c r="C235" s="233"/>
      <c r="D235" s="217" t="s">
        <v>143</v>
      </c>
      <c r="E235" s="234" t="s">
        <v>19</v>
      </c>
      <c r="F235" s="235" t="s">
        <v>319</v>
      </c>
      <c r="G235" s="233"/>
      <c r="H235" s="236">
        <v>98</v>
      </c>
      <c r="I235" s="237"/>
      <c r="J235" s="233"/>
      <c r="K235" s="233"/>
      <c r="L235" s="238"/>
      <c r="M235" s="239"/>
      <c r="N235" s="240"/>
      <c r="O235" s="240"/>
      <c r="P235" s="240"/>
      <c r="Q235" s="240"/>
      <c r="R235" s="240"/>
      <c r="S235" s="240"/>
      <c r="T235" s="241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42" t="s">
        <v>143</v>
      </c>
      <c r="AU235" s="242" t="s">
        <v>83</v>
      </c>
      <c r="AV235" s="14" t="s">
        <v>83</v>
      </c>
      <c r="AW235" s="14" t="s">
        <v>34</v>
      </c>
      <c r="AX235" s="14" t="s">
        <v>73</v>
      </c>
      <c r="AY235" s="242" t="s">
        <v>132</v>
      </c>
    </row>
    <row r="236" s="14" customFormat="1">
      <c r="A236" s="14"/>
      <c r="B236" s="232"/>
      <c r="C236" s="233"/>
      <c r="D236" s="217" t="s">
        <v>143</v>
      </c>
      <c r="E236" s="234" t="s">
        <v>19</v>
      </c>
      <c r="F236" s="235" t="s">
        <v>320</v>
      </c>
      <c r="G236" s="233"/>
      <c r="H236" s="236">
        <v>38</v>
      </c>
      <c r="I236" s="237"/>
      <c r="J236" s="233"/>
      <c r="K236" s="233"/>
      <c r="L236" s="238"/>
      <c r="M236" s="239"/>
      <c r="N236" s="240"/>
      <c r="O236" s="240"/>
      <c r="P236" s="240"/>
      <c r="Q236" s="240"/>
      <c r="R236" s="240"/>
      <c r="S236" s="240"/>
      <c r="T236" s="241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42" t="s">
        <v>143</v>
      </c>
      <c r="AU236" s="242" t="s">
        <v>83</v>
      </c>
      <c r="AV236" s="14" t="s">
        <v>83</v>
      </c>
      <c r="AW236" s="14" t="s">
        <v>34</v>
      </c>
      <c r="AX236" s="14" t="s">
        <v>73</v>
      </c>
      <c r="AY236" s="242" t="s">
        <v>132</v>
      </c>
    </row>
    <row r="237" s="12" customFormat="1" ht="22.8" customHeight="1">
      <c r="A237" s="12"/>
      <c r="B237" s="188"/>
      <c r="C237" s="189"/>
      <c r="D237" s="190" t="s">
        <v>72</v>
      </c>
      <c r="E237" s="202" t="s">
        <v>139</v>
      </c>
      <c r="F237" s="202" t="s">
        <v>321</v>
      </c>
      <c r="G237" s="189"/>
      <c r="H237" s="189"/>
      <c r="I237" s="192"/>
      <c r="J237" s="203">
        <f>BK237</f>
        <v>0</v>
      </c>
      <c r="K237" s="189"/>
      <c r="L237" s="194"/>
      <c r="M237" s="195"/>
      <c r="N237" s="196"/>
      <c r="O237" s="196"/>
      <c r="P237" s="197">
        <f>SUM(P238:P271)</f>
        <v>0</v>
      </c>
      <c r="Q237" s="196"/>
      <c r="R237" s="197">
        <f>SUM(R238:R271)</f>
        <v>422.72479639999995</v>
      </c>
      <c r="S237" s="196"/>
      <c r="T237" s="198">
        <f>SUM(T238:T271)</f>
        <v>0</v>
      </c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R237" s="199" t="s">
        <v>81</v>
      </c>
      <c r="AT237" s="200" t="s">
        <v>72</v>
      </c>
      <c r="AU237" s="200" t="s">
        <v>81</v>
      </c>
      <c r="AY237" s="199" t="s">
        <v>132</v>
      </c>
      <c r="BK237" s="201">
        <f>SUM(BK238:BK271)</f>
        <v>0</v>
      </c>
    </row>
    <row r="238" s="2" customFormat="1" ht="22.2" customHeight="1">
      <c r="A238" s="38"/>
      <c r="B238" s="39"/>
      <c r="C238" s="204" t="s">
        <v>322</v>
      </c>
      <c r="D238" s="204" t="s">
        <v>134</v>
      </c>
      <c r="E238" s="205" t="s">
        <v>323</v>
      </c>
      <c r="F238" s="206" t="s">
        <v>324</v>
      </c>
      <c r="G238" s="207" t="s">
        <v>137</v>
      </c>
      <c r="H238" s="208">
        <v>0.59999999999999998</v>
      </c>
      <c r="I238" s="209"/>
      <c r="J238" s="210">
        <f>ROUND(I238*H238,2)</f>
        <v>0</v>
      </c>
      <c r="K238" s="206" t="s">
        <v>138</v>
      </c>
      <c r="L238" s="44"/>
      <c r="M238" s="211" t="s">
        <v>19</v>
      </c>
      <c r="N238" s="212" t="s">
        <v>44</v>
      </c>
      <c r="O238" s="84"/>
      <c r="P238" s="213">
        <f>O238*H238</f>
        <v>0</v>
      </c>
      <c r="Q238" s="213">
        <v>1.8907700000000001</v>
      </c>
      <c r="R238" s="213">
        <f>Q238*H238</f>
        <v>1.1344620000000001</v>
      </c>
      <c r="S238" s="213">
        <v>0</v>
      </c>
      <c r="T238" s="214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15" t="s">
        <v>139</v>
      </c>
      <c r="AT238" s="215" t="s">
        <v>134</v>
      </c>
      <c r="AU238" s="215" t="s">
        <v>83</v>
      </c>
      <c r="AY238" s="17" t="s">
        <v>132</v>
      </c>
      <c r="BE238" s="216">
        <f>IF(N238="základní",J238,0)</f>
        <v>0</v>
      </c>
      <c r="BF238" s="216">
        <f>IF(N238="snížená",J238,0)</f>
        <v>0</v>
      </c>
      <c r="BG238" s="216">
        <f>IF(N238="zákl. přenesená",J238,0)</f>
        <v>0</v>
      </c>
      <c r="BH238" s="216">
        <f>IF(N238="sníž. přenesená",J238,0)</f>
        <v>0</v>
      </c>
      <c r="BI238" s="216">
        <f>IF(N238="nulová",J238,0)</f>
        <v>0</v>
      </c>
      <c r="BJ238" s="17" t="s">
        <v>81</v>
      </c>
      <c r="BK238" s="216">
        <f>ROUND(I238*H238,2)</f>
        <v>0</v>
      </c>
      <c r="BL238" s="17" t="s">
        <v>139</v>
      </c>
      <c r="BM238" s="215" t="s">
        <v>325</v>
      </c>
    </row>
    <row r="239" s="2" customFormat="1">
      <c r="A239" s="38"/>
      <c r="B239" s="39"/>
      <c r="C239" s="40"/>
      <c r="D239" s="217" t="s">
        <v>141</v>
      </c>
      <c r="E239" s="40"/>
      <c r="F239" s="218" t="s">
        <v>326</v>
      </c>
      <c r="G239" s="40"/>
      <c r="H239" s="40"/>
      <c r="I239" s="219"/>
      <c r="J239" s="40"/>
      <c r="K239" s="40"/>
      <c r="L239" s="44"/>
      <c r="M239" s="220"/>
      <c r="N239" s="221"/>
      <c r="O239" s="84"/>
      <c r="P239" s="84"/>
      <c r="Q239" s="84"/>
      <c r="R239" s="84"/>
      <c r="S239" s="84"/>
      <c r="T239" s="85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T239" s="17" t="s">
        <v>141</v>
      </c>
      <c r="AU239" s="17" t="s">
        <v>83</v>
      </c>
    </row>
    <row r="240" s="13" customFormat="1">
      <c r="A240" s="13"/>
      <c r="B240" s="222"/>
      <c r="C240" s="223"/>
      <c r="D240" s="217" t="s">
        <v>143</v>
      </c>
      <c r="E240" s="224" t="s">
        <v>19</v>
      </c>
      <c r="F240" s="225" t="s">
        <v>327</v>
      </c>
      <c r="G240" s="223"/>
      <c r="H240" s="224" t="s">
        <v>19</v>
      </c>
      <c r="I240" s="226"/>
      <c r="J240" s="223"/>
      <c r="K240" s="223"/>
      <c r="L240" s="227"/>
      <c r="M240" s="228"/>
      <c r="N240" s="229"/>
      <c r="O240" s="229"/>
      <c r="P240" s="229"/>
      <c r="Q240" s="229"/>
      <c r="R240" s="229"/>
      <c r="S240" s="229"/>
      <c r="T240" s="230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1" t="s">
        <v>143</v>
      </c>
      <c r="AU240" s="231" t="s">
        <v>83</v>
      </c>
      <c r="AV240" s="13" t="s">
        <v>81</v>
      </c>
      <c r="AW240" s="13" t="s">
        <v>34</v>
      </c>
      <c r="AX240" s="13" t="s">
        <v>73</v>
      </c>
      <c r="AY240" s="231" t="s">
        <v>132</v>
      </c>
    </row>
    <row r="241" s="14" customFormat="1">
      <c r="A241" s="14"/>
      <c r="B241" s="232"/>
      <c r="C241" s="233"/>
      <c r="D241" s="217" t="s">
        <v>143</v>
      </c>
      <c r="E241" s="234" t="s">
        <v>19</v>
      </c>
      <c r="F241" s="235" t="s">
        <v>328</v>
      </c>
      <c r="G241" s="233"/>
      <c r="H241" s="236">
        <v>0.59999999999999998</v>
      </c>
      <c r="I241" s="237"/>
      <c r="J241" s="233"/>
      <c r="K241" s="233"/>
      <c r="L241" s="238"/>
      <c r="M241" s="239"/>
      <c r="N241" s="240"/>
      <c r="O241" s="240"/>
      <c r="P241" s="240"/>
      <c r="Q241" s="240"/>
      <c r="R241" s="240"/>
      <c r="S241" s="240"/>
      <c r="T241" s="241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42" t="s">
        <v>143</v>
      </c>
      <c r="AU241" s="242" t="s">
        <v>83</v>
      </c>
      <c r="AV241" s="14" t="s">
        <v>83</v>
      </c>
      <c r="AW241" s="14" t="s">
        <v>34</v>
      </c>
      <c r="AX241" s="14" t="s">
        <v>73</v>
      </c>
      <c r="AY241" s="242" t="s">
        <v>132</v>
      </c>
    </row>
    <row r="242" s="2" customFormat="1" ht="13.8" customHeight="1">
      <c r="A242" s="38"/>
      <c r="B242" s="39"/>
      <c r="C242" s="204" t="s">
        <v>329</v>
      </c>
      <c r="D242" s="204" t="s">
        <v>134</v>
      </c>
      <c r="E242" s="205" t="s">
        <v>330</v>
      </c>
      <c r="F242" s="206" t="s">
        <v>331</v>
      </c>
      <c r="G242" s="207" t="s">
        <v>137</v>
      </c>
      <c r="H242" s="208">
        <v>3.1499999999999999</v>
      </c>
      <c r="I242" s="209"/>
      <c r="J242" s="210">
        <f>ROUND(I242*H242,2)</f>
        <v>0</v>
      </c>
      <c r="K242" s="206" t="s">
        <v>138</v>
      </c>
      <c r="L242" s="44"/>
      <c r="M242" s="211" t="s">
        <v>19</v>
      </c>
      <c r="N242" s="212" t="s">
        <v>44</v>
      </c>
      <c r="O242" s="84"/>
      <c r="P242" s="213">
        <f>O242*H242</f>
        <v>0</v>
      </c>
      <c r="Q242" s="213">
        <v>1.8907700000000001</v>
      </c>
      <c r="R242" s="213">
        <f>Q242*H242</f>
        <v>5.9559255000000002</v>
      </c>
      <c r="S242" s="213">
        <v>0</v>
      </c>
      <c r="T242" s="214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15" t="s">
        <v>139</v>
      </c>
      <c r="AT242" s="215" t="s">
        <v>134</v>
      </c>
      <c r="AU242" s="215" t="s">
        <v>83</v>
      </c>
      <c r="AY242" s="17" t="s">
        <v>132</v>
      </c>
      <c r="BE242" s="216">
        <f>IF(N242="základní",J242,0)</f>
        <v>0</v>
      </c>
      <c r="BF242" s="216">
        <f>IF(N242="snížená",J242,0)</f>
        <v>0</v>
      </c>
      <c r="BG242" s="216">
        <f>IF(N242="zákl. přenesená",J242,0)</f>
        <v>0</v>
      </c>
      <c r="BH242" s="216">
        <f>IF(N242="sníž. přenesená",J242,0)</f>
        <v>0</v>
      </c>
      <c r="BI242" s="216">
        <f>IF(N242="nulová",J242,0)</f>
        <v>0</v>
      </c>
      <c r="BJ242" s="17" t="s">
        <v>81</v>
      </c>
      <c r="BK242" s="216">
        <f>ROUND(I242*H242,2)</f>
        <v>0</v>
      </c>
      <c r="BL242" s="17" t="s">
        <v>139</v>
      </c>
      <c r="BM242" s="215" t="s">
        <v>332</v>
      </c>
    </row>
    <row r="243" s="2" customFormat="1">
      <c r="A243" s="38"/>
      <c r="B243" s="39"/>
      <c r="C243" s="40"/>
      <c r="D243" s="217" t="s">
        <v>141</v>
      </c>
      <c r="E243" s="40"/>
      <c r="F243" s="218" t="s">
        <v>333</v>
      </c>
      <c r="G243" s="40"/>
      <c r="H243" s="40"/>
      <c r="I243" s="219"/>
      <c r="J243" s="40"/>
      <c r="K243" s="40"/>
      <c r="L243" s="44"/>
      <c r="M243" s="220"/>
      <c r="N243" s="221"/>
      <c r="O243" s="84"/>
      <c r="P243" s="84"/>
      <c r="Q243" s="84"/>
      <c r="R243" s="84"/>
      <c r="S243" s="84"/>
      <c r="T243" s="85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T243" s="17" t="s">
        <v>141</v>
      </c>
      <c r="AU243" s="17" t="s">
        <v>83</v>
      </c>
    </row>
    <row r="244" s="13" customFormat="1">
      <c r="A244" s="13"/>
      <c r="B244" s="222"/>
      <c r="C244" s="223"/>
      <c r="D244" s="217" t="s">
        <v>143</v>
      </c>
      <c r="E244" s="224" t="s">
        <v>19</v>
      </c>
      <c r="F244" s="225" t="s">
        <v>200</v>
      </c>
      <c r="G244" s="223"/>
      <c r="H244" s="224" t="s">
        <v>19</v>
      </c>
      <c r="I244" s="226"/>
      <c r="J244" s="223"/>
      <c r="K244" s="223"/>
      <c r="L244" s="227"/>
      <c r="M244" s="228"/>
      <c r="N244" s="229"/>
      <c r="O244" s="229"/>
      <c r="P244" s="229"/>
      <c r="Q244" s="229"/>
      <c r="R244" s="229"/>
      <c r="S244" s="229"/>
      <c r="T244" s="230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31" t="s">
        <v>143</v>
      </c>
      <c r="AU244" s="231" t="s">
        <v>83</v>
      </c>
      <c r="AV244" s="13" t="s">
        <v>81</v>
      </c>
      <c r="AW244" s="13" t="s">
        <v>34</v>
      </c>
      <c r="AX244" s="13" t="s">
        <v>73</v>
      </c>
      <c r="AY244" s="231" t="s">
        <v>132</v>
      </c>
    </row>
    <row r="245" s="14" customFormat="1">
      <c r="A245" s="14"/>
      <c r="B245" s="232"/>
      <c r="C245" s="233"/>
      <c r="D245" s="217" t="s">
        <v>143</v>
      </c>
      <c r="E245" s="234" t="s">
        <v>19</v>
      </c>
      <c r="F245" s="235" t="s">
        <v>334</v>
      </c>
      <c r="G245" s="233"/>
      <c r="H245" s="236">
        <v>1.575</v>
      </c>
      <c r="I245" s="237"/>
      <c r="J245" s="233"/>
      <c r="K245" s="233"/>
      <c r="L245" s="238"/>
      <c r="M245" s="239"/>
      <c r="N245" s="240"/>
      <c r="O245" s="240"/>
      <c r="P245" s="240"/>
      <c r="Q245" s="240"/>
      <c r="R245" s="240"/>
      <c r="S245" s="240"/>
      <c r="T245" s="241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42" t="s">
        <v>143</v>
      </c>
      <c r="AU245" s="242" t="s">
        <v>83</v>
      </c>
      <c r="AV245" s="14" t="s">
        <v>83</v>
      </c>
      <c r="AW245" s="14" t="s">
        <v>34</v>
      </c>
      <c r="AX245" s="14" t="s">
        <v>73</v>
      </c>
      <c r="AY245" s="242" t="s">
        <v>132</v>
      </c>
    </row>
    <row r="246" s="14" customFormat="1">
      <c r="A246" s="14"/>
      <c r="B246" s="232"/>
      <c r="C246" s="233"/>
      <c r="D246" s="217" t="s">
        <v>143</v>
      </c>
      <c r="E246" s="234" t="s">
        <v>19</v>
      </c>
      <c r="F246" s="235" t="s">
        <v>335</v>
      </c>
      <c r="G246" s="233"/>
      <c r="H246" s="236">
        <v>1.575</v>
      </c>
      <c r="I246" s="237"/>
      <c r="J246" s="233"/>
      <c r="K246" s="233"/>
      <c r="L246" s="238"/>
      <c r="M246" s="239"/>
      <c r="N246" s="240"/>
      <c r="O246" s="240"/>
      <c r="P246" s="240"/>
      <c r="Q246" s="240"/>
      <c r="R246" s="240"/>
      <c r="S246" s="240"/>
      <c r="T246" s="241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42" t="s">
        <v>143</v>
      </c>
      <c r="AU246" s="242" t="s">
        <v>83</v>
      </c>
      <c r="AV246" s="14" t="s">
        <v>83</v>
      </c>
      <c r="AW246" s="14" t="s">
        <v>34</v>
      </c>
      <c r="AX246" s="14" t="s">
        <v>73</v>
      </c>
      <c r="AY246" s="242" t="s">
        <v>132</v>
      </c>
    </row>
    <row r="247" s="2" customFormat="1" ht="22.2" customHeight="1">
      <c r="A247" s="38"/>
      <c r="B247" s="39"/>
      <c r="C247" s="204" t="s">
        <v>336</v>
      </c>
      <c r="D247" s="204" t="s">
        <v>134</v>
      </c>
      <c r="E247" s="205" t="s">
        <v>337</v>
      </c>
      <c r="F247" s="206" t="s">
        <v>338</v>
      </c>
      <c r="G247" s="207" t="s">
        <v>137</v>
      </c>
      <c r="H247" s="208">
        <v>29.5</v>
      </c>
      <c r="I247" s="209"/>
      <c r="J247" s="210">
        <f>ROUND(I247*H247,2)</f>
        <v>0</v>
      </c>
      <c r="K247" s="206" t="s">
        <v>138</v>
      </c>
      <c r="L247" s="44"/>
      <c r="M247" s="211" t="s">
        <v>19</v>
      </c>
      <c r="N247" s="212" t="s">
        <v>44</v>
      </c>
      <c r="O247" s="84"/>
      <c r="P247" s="213">
        <f>O247*H247</f>
        <v>0</v>
      </c>
      <c r="Q247" s="213">
        <v>2.79989</v>
      </c>
      <c r="R247" s="213">
        <f>Q247*H247</f>
        <v>82.596755000000002</v>
      </c>
      <c r="S247" s="213">
        <v>0</v>
      </c>
      <c r="T247" s="214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15" t="s">
        <v>139</v>
      </c>
      <c r="AT247" s="215" t="s">
        <v>134</v>
      </c>
      <c r="AU247" s="215" t="s">
        <v>83</v>
      </c>
      <c r="AY247" s="17" t="s">
        <v>132</v>
      </c>
      <c r="BE247" s="216">
        <f>IF(N247="základní",J247,0)</f>
        <v>0</v>
      </c>
      <c r="BF247" s="216">
        <f>IF(N247="snížená",J247,0)</f>
        <v>0</v>
      </c>
      <c r="BG247" s="216">
        <f>IF(N247="zákl. přenesená",J247,0)</f>
        <v>0</v>
      </c>
      <c r="BH247" s="216">
        <f>IF(N247="sníž. přenesená",J247,0)</f>
        <v>0</v>
      </c>
      <c r="BI247" s="216">
        <f>IF(N247="nulová",J247,0)</f>
        <v>0</v>
      </c>
      <c r="BJ247" s="17" t="s">
        <v>81</v>
      </c>
      <c r="BK247" s="216">
        <f>ROUND(I247*H247,2)</f>
        <v>0</v>
      </c>
      <c r="BL247" s="17" t="s">
        <v>139</v>
      </c>
      <c r="BM247" s="215" t="s">
        <v>339</v>
      </c>
    </row>
    <row r="248" s="2" customFormat="1">
      <c r="A248" s="38"/>
      <c r="B248" s="39"/>
      <c r="C248" s="40"/>
      <c r="D248" s="217" t="s">
        <v>141</v>
      </c>
      <c r="E248" s="40"/>
      <c r="F248" s="218" t="s">
        <v>340</v>
      </c>
      <c r="G248" s="40"/>
      <c r="H248" s="40"/>
      <c r="I248" s="219"/>
      <c r="J248" s="40"/>
      <c r="K248" s="40"/>
      <c r="L248" s="44"/>
      <c r="M248" s="220"/>
      <c r="N248" s="221"/>
      <c r="O248" s="84"/>
      <c r="P248" s="84"/>
      <c r="Q248" s="84"/>
      <c r="R248" s="84"/>
      <c r="S248" s="84"/>
      <c r="T248" s="85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T248" s="17" t="s">
        <v>141</v>
      </c>
      <c r="AU248" s="17" t="s">
        <v>83</v>
      </c>
    </row>
    <row r="249" s="14" customFormat="1">
      <c r="A249" s="14"/>
      <c r="B249" s="232"/>
      <c r="C249" s="233"/>
      <c r="D249" s="217" t="s">
        <v>143</v>
      </c>
      <c r="E249" s="234" t="s">
        <v>19</v>
      </c>
      <c r="F249" s="235" t="s">
        <v>341</v>
      </c>
      <c r="G249" s="233"/>
      <c r="H249" s="236">
        <v>7</v>
      </c>
      <c r="I249" s="237"/>
      <c r="J249" s="233"/>
      <c r="K249" s="233"/>
      <c r="L249" s="238"/>
      <c r="M249" s="239"/>
      <c r="N249" s="240"/>
      <c r="O249" s="240"/>
      <c r="P249" s="240"/>
      <c r="Q249" s="240"/>
      <c r="R249" s="240"/>
      <c r="S249" s="240"/>
      <c r="T249" s="241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42" t="s">
        <v>143</v>
      </c>
      <c r="AU249" s="242" t="s">
        <v>83</v>
      </c>
      <c r="AV249" s="14" t="s">
        <v>83</v>
      </c>
      <c r="AW249" s="14" t="s">
        <v>34</v>
      </c>
      <c r="AX249" s="14" t="s">
        <v>73</v>
      </c>
      <c r="AY249" s="242" t="s">
        <v>132</v>
      </c>
    </row>
    <row r="250" s="14" customFormat="1">
      <c r="A250" s="14"/>
      <c r="B250" s="232"/>
      <c r="C250" s="233"/>
      <c r="D250" s="217" t="s">
        <v>143</v>
      </c>
      <c r="E250" s="234" t="s">
        <v>19</v>
      </c>
      <c r="F250" s="235" t="s">
        <v>342</v>
      </c>
      <c r="G250" s="233"/>
      <c r="H250" s="236">
        <v>22.5</v>
      </c>
      <c r="I250" s="237"/>
      <c r="J250" s="233"/>
      <c r="K250" s="233"/>
      <c r="L250" s="238"/>
      <c r="M250" s="239"/>
      <c r="N250" s="240"/>
      <c r="O250" s="240"/>
      <c r="P250" s="240"/>
      <c r="Q250" s="240"/>
      <c r="R250" s="240"/>
      <c r="S250" s="240"/>
      <c r="T250" s="241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42" t="s">
        <v>143</v>
      </c>
      <c r="AU250" s="242" t="s">
        <v>83</v>
      </c>
      <c r="AV250" s="14" t="s">
        <v>83</v>
      </c>
      <c r="AW250" s="14" t="s">
        <v>34</v>
      </c>
      <c r="AX250" s="14" t="s">
        <v>73</v>
      </c>
      <c r="AY250" s="242" t="s">
        <v>132</v>
      </c>
    </row>
    <row r="251" s="2" customFormat="1" ht="13.8" customHeight="1">
      <c r="A251" s="38"/>
      <c r="B251" s="39"/>
      <c r="C251" s="204" t="s">
        <v>343</v>
      </c>
      <c r="D251" s="204" t="s">
        <v>134</v>
      </c>
      <c r="E251" s="205" t="s">
        <v>344</v>
      </c>
      <c r="F251" s="206" t="s">
        <v>345</v>
      </c>
      <c r="G251" s="207" t="s">
        <v>137</v>
      </c>
      <c r="H251" s="208">
        <v>69.209999999999994</v>
      </c>
      <c r="I251" s="209"/>
      <c r="J251" s="210">
        <f>ROUND(I251*H251,2)</f>
        <v>0</v>
      </c>
      <c r="K251" s="206" t="s">
        <v>138</v>
      </c>
      <c r="L251" s="44"/>
      <c r="M251" s="211" t="s">
        <v>19</v>
      </c>
      <c r="N251" s="212" t="s">
        <v>44</v>
      </c>
      <c r="O251" s="84"/>
      <c r="P251" s="213">
        <f>O251*H251</f>
        <v>0</v>
      </c>
      <c r="Q251" s="213">
        <v>2.3437100000000002</v>
      </c>
      <c r="R251" s="213">
        <f>Q251*H251</f>
        <v>162.20816909999999</v>
      </c>
      <c r="S251" s="213">
        <v>0</v>
      </c>
      <c r="T251" s="214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215" t="s">
        <v>139</v>
      </c>
      <c r="AT251" s="215" t="s">
        <v>134</v>
      </c>
      <c r="AU251" s="215" t="s">
        <v>83</v>
      </c>
      <c r="AY251" s="17" t="s">
        <v>132</v>
      </c>
      <c r="BE251" s="216">
        <f>IF(N251="základní",J251,0)</f>
        <v>0</v>
      </c>
      <c r="BF251" s="216">
        <f>IF(N251="snížená",J251,0)</f>
        <v>0</v>
      </c>
      <c r="BG251" s="216">
        <f>IF(N251="zákl. přenesená",J251,0)</f>
        <v>0</v>
      </c>
      <c r="BH251" s="216">
        <f>IF(N251="sníž. přenesená",J251,0)</f>
        <v>0</v>
      </c>
      <c r="BI251" s="216">
        <f>IF(N251="nulová",J251,0)</f>
        <v>0</v>
      </c>
      <c r="BJ251" s="17" t="s">
        <v>81</v>
      </c>
      <c r="BK251" s="216">
        <f>ROUND(I251*H251,2)</f>
        <v>0</v>
      </c>
      <c r="BL251" s="17" t="s">
        <v>139</v>
      </c>
      <c r="BM251" s="215" t="s">
        <v>346</v>
      </c>
    </row>
    <row r="252" s="2" customFormat="1">
      <c r="A252" s="38"/>
      <c r="B252" s="39"/>
      <c r="C252" s="40"/>
      <c r="D252" s="217" t="s">
        <v>141</v>
      </c>
      <c r="E252" s="40"/>
      <c r="F252" s="218" t="s">
        <v>347</v>
      </c>
      <c r="G252" s="40"/>
      <c r="H252" s="40"/>
      <c r="I252" s="219"/>
      <c r="J252" s="40"/>
      <c r="K252" s="40"/>
      <c r="L252" s="44"/>
      <c r="M252" s="220"/>
      <c r="N252" s="221"/>
      <c r="O252" s="84"/>
      <c r="P252" s="84"/>
      <c r="Q252" s="84"/>
      <c r="R252" s="84"/>
      <c r="S252" s="84"/>
      <c r="T252" s="85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T252" s="17" t="s">
        <v>141</v>
      </c>
      <c r="AU252" s="17" t="s">
        <v>83</v>
      </c>
    </row>
    <row r="253" s="2" customFormat="1" ht="22.2" customHeight="1">
      <c r="A253" s="38"/>
      <c r="B253" s="39"/>
      <c r="C253" s="204" t="s">
        <v>348</v>
      </c>
      <c r="D253" s="204" t="s">
        <v>134</v>
      </c>
      <c r="E253" s="205" t="s">
        <v>349</v>
      </c>
      <c r="F253" s="206" t="s">
        <v>350</v>
      </c>
      <c r="G253" s="207" t="s">
        <v>137</v>
      </c>
      <c r="H253" s="208">
        <v>69.209999999999994</v>
      </c>
      <c r="I253" s="209"/>
      <c r="J253" s="210">
        <f>ROUND(I253*H253,2)</f>
        <v>0</v>
      </c>
      <c r="K253" s="206" t="s">
        <v>138</v>
      </c>
      <c r="L253" s="44"/>
      <c r="M253" s="211" t="s">
        <v>19</v>
      </c>
      <c r="N253" s="212" t="s">
        <v>44</v>
      </c>
      <c r="O253" s="84"/>
      <c r="P253" s="213">
        <f>O253*H253</f>
        <v>0</v>
      </c>
      <c r="Q253" s="213">
        <v>2.4340799999999998</v>
      </c>
      <c r="R253" s="213">
        <f>Q253*H253</f>
        <v>168.46267679999997</v>
      </c>
      <c r="S253" s="213">
        <v>0</v>
      </c>
      <c r="T253" s="214">
        <f>S253*H253</f>
        <v>0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215" t="s">
        <v>139</v>
      </c>
      <c r="AT253" s="215" t="s">
        <v>134</v>
      </c>
      <c r="AU253" s="215" t="s">
        <v>83</v>
      </c>
      <c r="AY253" s="17" t="s">
        <v>132</v>
      </c>
      <c r="BE253" s="216">
        <f>IF(N253="základní",J253,0)</f>
        <v>0</v>
      </c>
      <c r="BF253" s="216">
        <f>IF(N253="snížená",J253,0)</f>
        <v>0</v>
      </c>
      <c r="BG253" s="216">
        <f>IF(N253="zákl. přenesená",J253,0)</f>
        <v>0</v>
      </c>
      <c r="BH253" s="216">
        <f>IF(N253="sníž. přenesená",J253,0)</f>
        <v>0</v>
      </c>
      <c r="BI253" s="216">
        <f>IF(N253="nulová",J253,0)</f>
        <v>0</v>
      </c>
      <c r="BJ253" s="17" t="s">
        <v>81</v>
      </c>
      <c r="BK253" s="216">
        <f>ROUND(I253*H253,2)</f>
        <v>0</v>
      </c>
      <c r="BL253" s="17" t="s">
        <v>139</v>
      </c>
      <c r="BM253" s="215" t="s">
        <v>351</v>
      </c>
    </row>
    <row r="254" s="2" customFormat="1">
      <c r="A254" s="38"/>
      <c r="B254" s="39"/>
      <c r="C254" s="40"/>
      <c r="D254" s="217" t="s">
        <v>141</v>
      </c>
      <c r="E254" s="40"/>
      <c r="F254" s="218" t="s">
        <v>352</v>
      </c>
      <c r="G254" s="40"/>
      <c r="H254" s="40"/>
      <c r="I254" s="219"/>
      <c r="J254" s="40"/>
      <c r="K254" s="40"/>
      <c r="L254" s="44"/>
      <c r="M254" s="220"/>
      <c r="N254" s="221"/>
      <c r="O254" s="84"/>
      <c r="P254" s="84"/>
      <c r="Q254" s="84"/>
      <c r="R254" s="84"/>
      <c r="S254" s="84"/>
      <c r="T254" s="85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T254" s="17" t="s">
        <v>141</v>
      </c>
      <c r="AU254" s="17" t="s">
        <v>83</v>
      </c>
    </row>
    <row r="255" s="14" customFormat="1">
      <c r="A255" s="14"/>
      <c r="B255" s="232"/>
      <c r="C255" s="233"/>
      <c r="D255" s="217" t="s">
        <v>143</v>
      </c>
      <c r="E255" s="234" t="s">
        <v>19</v>
      </c>
      <c r="F255" s="235" t="s">
        <v>353</v>
      </c>
      <c r="G255" s="233"/>
      <c r="H255" s="236">
        <v>7.5599999999999996</v>
      </c>
      <c r="I255" s="237"/>
      <c r="J255" s="233"/>
      <c r="K255" s="233"/>
      <c r="L255" s="238"/>
      <c r="M255" s="239"/>
      <c r="N255" s="240"/>
      <c r="O255" s="240"/>
      <c r="P255" s="240"/>
      <c r="Q255" s="240"/>
      <c r="R255" s="240"/>
      <c r="S255" s="240"/>
      <c r="T255" s="241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42" t="s">
        <v>143</v>
      </c>
      <c r="AU255" s="242" t="s">
        <v>83</v>
      </c>
      <c r="AV255" s="14" t="s">
        <v>83</v>
      </c>
      <c r="AW255" s="14" t="s">
        <v>34</v>
      </c>
      <c r="AX255" s="14" t="s">
        <v>73</v>
      </c>
      <c r="AY255" s="242" t="s">
        <v>132</v>
      </c>
    </row>
    <row r="256" s="14" customFormat="1">
      <c r="A256" s="14"/>
      <c r="B256" s="232"/>
      <c r="C256" s="233"/>
      <c r="D256" s="217" t="s">
        <v>143</v>
      </c>
      <c r="E256" s="234" t="s">
        <v>19</v>
      </c>
      <c r="F256" s="235" t="s">
        <v>354</v>
      </c>
      <c r="G256" s="233"/>
      <c r="H256" s="236">
        <v>9.75</v>
      </c>
      <c r="I256" s="237"/>
      <c r="J256" s="233"/>
      <c r="K256" s="233"/>
      <c r="L256" s="238"/>
      <c r="M256" s="239"/>
      <c r="N256" s="240"/>
      <c r="O256" s="240"/>
      <c r="P256" s="240"/>
      <c r="Q256" s="240"/>
      <c r="R256" s="240"/>
      <c r="S256" s="240"/>
      <c r="T256" s="241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42" t="s">
        <v>143</v>
      </c>
      <c r="AU256" s="242" t="s">
        <v>83</v>
      </c>
      <c r="AV256" s="14" t="s">
        <v>83</v>
      </c>
      <c r="AW256" s="14" t="s">
        <v>34</v>
      </c>
      <c r="AX256" s="14" t="s">
        <v>73</v>
      </c>
      <c r="AY256" s="242" t="s">
        <v>132</v>
      </c>
    </row>
    <row r="257" s="14" customFormat="1">
      <c r="A257" s="14"/>
      <c r="B257" s="232"/>
      <c r="C257" s="233"/>
      <c r="D257" s="217" t="s">
        <v>143</v>
      </c>
      <c r="E257" s="234" t="s">
        <v>19</v>
      </c>
      <c r="F257" s="235" t="s">
        <v>355</v>
      </c>
      <c r="G257" s="233"/>
      <c r="H257" s="236">
        <v>9.75</v>
      </c>
      <c r="I257" s="237"/>
      <c r="J257" s="233"/>
      <c r="K257" s="233"/>
      <c r="L257" s="238"/>
      <c r="M257" s="239"/>
      <c r="N257" s="240"/>
      <c r="O257" s="240"/>
      <c r="P257" s="240"/>
      <c r="Q257" s="240"/>
      <c r="R257" s="240"/>
      <c r="S257" s="240"/>
      <c r="T257" s="241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42" t="s">
        <v>143</v>
      </c>
      <c r="AU257" s="242" t="s">
        <v>83</v>
      </c>
      <c r="AV257" s="14" t="s">
        <v>83</v>
      </c>
      <c r="AW257" s="14" t="s">
        <v>34</v>
      </c>
      <c r="AX257" s="14" t="s">
        <v>73</v>
      </c>
      <c r="AY257" s="242" t="s">
        <v>132</v>
      </c>
    </row>
    <row r="258" s="14" customFormat="1">
      <c r="A258" s="14"/>
      <c r="B258" s="232"/>
      <c r="C258" s="233"/>
      <c r="D258" s="217" t="s">
        <v>143</v>
      </c>
      <c r="E258" s="234" t="s">
        <v>19</v>
      </c>
      <c r="F258" s="235" t="s">
        <v>356</v>
      </c>
      <c r="G258" s="233"/>
      <c r="H258" s="236">
        <v>15.75</v>
      </c>
      <c r="I258" s="237"/>
      <c r="J258" s="233"/>
      <c r="K258" s="233"/>
      <c r="L258" s="238"/>
      <c r="M258" s="239"/>
      <c r="N258" s="240"/>
      <c r="O258" s="240"/>
      <c r="P258" s="240"/>
      <c r="Q258" s="240"/>
      <c r="R258" s="240"/>
      <c r="S258" s="240"/>
      <c r="T258" s="241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42" t="s">
        <v>143</v>
      </c>
      <c r="AU258" s="242" t="s">
        <v>83</v>
      </c>
      <c r="AV258" s="14" t="s">
        <v>83</v>
      </c>
      <c r="AW258" s="14" t="s">
        <v>34</v>
      </c>
      <c r="AX258" s="14" t="s">
        <v>73</v>
      </c>
      <c r="AY258" s="242" t="s">
        <v>132</v>
      </c>
    </row>
    <row r="259" s="14" customFormat="1">
      <c r="A259" s="14"/>
      <c r="B259" s="232"/>
      <c r="C259" s="233"/>
      <c r="D259" s="217" t="s">
        <v>143</v>
      </c>
      <c r="E259" s="234" t="s">
        <v>19</v>
      </c>
      <c r="F259" s="235" t="s">
        <v>357</v>
      </c>
      <c r="G259" s="233"/>
      <c r="H259" s="236">
        <v>26.399999999999999</v>
      </c>
      <c r="I259" s="237"/>
      <c r="J259" s="233"/>
      <c r="K259" s="233"/>
      <c r="L259" s="238"/>
      <c r="M259" s="239"/>
      <c r="N259" s="240"/>
      <c r="O259" s="240"/>
      <c r="P259" s="240"/>
      <c r="Q259" s="240"/>
      <c r="R259" s="240"/>
      <c r="S259" s="240"/>
      <c r="T259" s="241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42" t="s">
        <v>143</v>
      </c>
      <c r="AU259" s="242" t="s">
        <v>83</v>
      </c>
      <c r="AV259" s="14" t="s">
        <v>83</v>
      </c>
      <c r="AW259" s="14" t="s">
        <v>34</v>
      </c>
      <c r="AX259" s="14" t="s">
        <v>73</v>
      </c>
      <c r="AY259" s="242" t="s">
        <v>132</v>
      </c>
    </row>
    <row r="260" s="2" customFormat="1" ht="22.2" customHeight="1">
      <c r="A260" s="38"/>
      <c r="B260" s="39"/>
      <c r="C260" s="204" t="s">
        <v>358</v>
      </c>
      <c r="D260" s="204" t="s">
        <v>134</v>
      </c>
      <c r="E260" s="205" t="s">
        <v>359</v>
      </c>
      <c r="F260" s="206" t="s">
        <v>360</v>
      </c>
      <c r="G260" s="207" t="s">
        <v>257</v>
      </c>
      <c r="H260" s="208">
        <v>69.209999999999994</v>
      </c>
      <c r="I260" s="209"/>
      <c r="J260" s="210">
        <f>ROUND(I260*H260,2)</f>
        <v>0</v>
      </c>
      <c r="K260" s="206" t="s">
        <v>138</v>
      </c>
      <c r="L260" s="44"/>
      <c r="M260" s="211" t="s">
        <v>19</v>
      </c>
      <c r="N260" s="212" t="s">
        <v>44</v>
      </c>
      <c r="O260" s="84"/>
      <c r="P260" s="213">
        <f>O260*H260</f>
        <v>0</v>
      </c>
      <c r="Q260" s="213">
        <v>0</v>
      </c>
      <c r="R260" s="213">
        <f>Q260*H260</f>
        <v>0</v>
      </c>
      <c r="S260" s="213">
        <v>0</v>
      </c>
      <c r="T260" s="214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215" t="s">
        <v>139</v>
      </c>
      <c r="AT260" s="215" t="s">
        <v>134</v>
      </c>
      <c r="AU260" s="215" t="s">
        <v>83</v>
      </c>
      <c r="AY260" s="17" t="s">
        <v>132</v>
      </c>
      <c r="BE260" s="216">
        <f>IF(N260="základní",J260,0)</f>
        <v>0</v>
      </c>
      <c r="BF260" s="216">
        <f>IF(N260="snížená",J260,0)</f>
        <v>0</v>
      </c>
      <c r="BG260" s="216">
        <f>IF(N260="zákl. přenesená",J260,0)</f>
        <v>0</v>
      </c>
      <c r="BH260" s="216">
        <f>IF(N260="sníž. přenesená",J260,0)</f>
        <v>0</v>
      </c>
      <c r="BI260" s="216">
        <f>IF(N260="nulová",J260,0)</f>
        <v>0</v>
      </c>
      <c r="BJ260" s="17" t="s">
        <v>81</v>
      </c>
      <c r="BK260" s="216">
        <f>ROUND(I260*H260,2)</f>
        <v>0</v>
      </c>
      <c r="BL260" s="17" t="s">
        <v>139</v>
      </c>
      <c r="BM260" s="215" t="s">
        <v>361</v>
      </c>
    </row>
    <row r="261" s="2" customFormat="1">
      <c r="A261" s="38"/>
      <c r="B261" s="39"/>
      <c r="C261" s="40"/>
      <c r="D261" s="217" t="s">
        <v>141</v>
      </c>
      <c r="E261" s="40"/>
      <c r="F261" s="218" t="s">
        <v>362</v>
      </c>
      <c r="G261" s="40"/>
      <c r="H261" s="40"/>
      <c r="I261" s="219"/>
      <c r="J261" s="40"/>
      <c r="K261" s="40"/>
      <c r="L261" s="44"/>
      <c r="M261" s="220"/>
      <c r="N261" s="221"/>
      <c r="O261" s="84"/>
      <c r="P261" s="84"/>
      <c r="Q261" s="84"/>
      <c r="R261" s="84"/>
      <c r="S261" s="84"/>
      <c r="T261" s="85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T261" s="17" t="s">
        <v>141</v>
      </c>
      <c r="AU261" s="17" t="s">
        <v>83</v>
      </c>
    </row>
    <row r="262" s="2" customFormat="1" ht="22.2" customHeight="1">
      <c r="A262" s="38"/>
      <c r="B262" s="39"/>
      <c r="C262" s="204" t="s">
        <v>363</v>
      </c>
      <c r="D262" s="204" t="s">
        <v>134</v>
      </c>
      <c r="E262" s="205" t="s">
        <v>364</v>
      </c>
      <c r="F262" s="206" t="s">
        <v>365</v>
      </c>
      <c r="G262" s="207" t="s">
        <v>257</v>
      </c>
      <c r="H262" s="208">
        <v>2.3999999999999999</v>
      </c>
      <c r="I262" s="209"/>
      <c r="J262" s="210">
        <f>ROUND(I262*H262,2)</f>
        <v>0</v>
      </c>
      <c r="K262" s="206" t="s">
        <v>138</v>
      </c>
      <c r="L262" s="44"/>
      <c r="M262" s="211" t="s">
        <v>19</v>
      </c>
      <c r="N262" s="212" t="s">
        <v>44</v>
      </c>
      <c r="O262" s="84"/>
      <c r="P262" s="213">
        <f>O262*H262</f>
        <v>0</v>
      </c>
      <c r="Q262" s="213">
        <v>0.24290000000000001</v>
      </c>
      <c r="R262" s="213">
        <f>Q262*H262</f>
        <v>0.58296000000000003</v>
      </c>
      <c r="S262" s="213">
        <v>0</v>
      </c>
      <c r="T262" s="214">
        <f>S262*H262</f>
        <v>0</v>
      </c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R262" s="215" t="s">
        <v>139</v>
      </c>
      <c r="AT262" s="215" t="s">
        <v>134</v>
      </c>
      <c r="AU262" s="215" t="s">
        <v>83</v>
      </c>
      <c r="AY262" s="17" t="s">
        <v>132</v>
      </c>
      <c r="BE262" s="216">
        <f>IF(N262="základní",J262,0)</f>
        <v>0</v>
      </c>
      <c r="BF262" s="216">
        <f>IF(N262="snížená",J262,0)</f>
        <v>0</v>
      </c>
      <c r="BG262" s="216">
        <f>IF(N262="zákl. přenesená",J262,0)</f>
        <v>0</v>
      </c>
      <c r="BH262" s="216">
        <f>IF(N262="sníž. přenesená",J262,0)</f>
        <v>0</v>
      </c>
      <c r="BI262" s="216">
        <f>IF(N262="nulová",J262,0)</f>
        <v>0</v>
      </c>
      <c r="BJ262" s="17" t="s">
        <v>81</v>
      </c>
      <c r="BK262" s="216">
        <f>ROUND(I262*H262,2)</f>
        <v>0</v>
      </c>
      <c r="BL262" s="17" t="s">
        <v>139</v>
      </c>
      <c r="BM262" s="215" t="s">
        <v>366</v>
      </c>
    </row>
    <row r="263" s="2" customFormat="1">
      <c r="A263" s="38"/>
      <c r="B263" s="39"/>
      <c r="C263" s="40"/>
      <c r="D263" s="217" t="s">
        <v>141</v>
      </c>
      <c r="E263" s="40"/>
      <c r="F263" s="218" t="s">
        <v>367</v>
      </c>
      <c r="G263" s="40"/>
      <c r="H263" s="40"/>
      <c r="I263" s="219"/>
      <c r="J263" s="40"/>
      <c r="K263" s="40"/>
      <c r="L263" s="44"/>
      <c r="M263" s="220"/>
      <c r="N263" s="221"/>
      <c r="O263" s="84"/>
      <c r="P263" s="84"/>
      <c r="Q263" s="84"/>
      <c r="R263" s="84"/>
      <c r="S263" s="84"/>
      <c r="T263" s="85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T263" s="17" t="s">
        <v>141</v>
      </c>
      <c r="AU263" s="17" t="s">
        <v>83</v>
      </c>
    </row>
    <row r="264" s="13" customFormat="1">
      <c r="A264" s="13"/>
      <c r="B264" s="222"/>
      <c r="C264" s="223"/>
      <c r="D264" s="217" t="s">
        <v>143</v>
      </c>
      <c r="E264" s="224" t="s">
        <v>19</v>
      </c>
      <c r="F264" s="225" t="s">
        <v>368</v>
      </c>
      <c r="G264" s="223"/>
      <c r="H264" s="224" t="s">
        <v>19</v>
      </c>
      <c r="I264" s="226"/>
      <c r="J264" s="223"/>
      <c r="K264" s="223"/>
      <c r="L264" s="227"/>
      <c r="M264" s="228"/>
      <c r="N264" s="229"/>
      <c r="O264" s="229"/>
      <c r="P264" s="229"/>
      <c r="Q264" s="229"/>
      <c r="R264" s="229"/>
      <c r="S264" s="229"/>
      <c r="T264" s="230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1" t="s">
        <v>143</v>
      </c>
      <c r="AU264" s="231" t="s">
        <v>83</v>
      </c>
      <c r="AV264" s="13" t="s">
        <v>81</v>
      </c>
      <c r="AW264" s="13" t="s">
        <v>34</v>
      </c>
      <c r="AX264" s="13" t="s">
        <v>73</v>
      </c>
      <c r="AY264" s="231" t="s">
        <v>132</v>
      </c>
    </row>
    <row r="265" s="14" customFormat="1">
      <c r="A265" s="14"/>
      <c r="B265" s="232"/>
      <c r="C265" s="233"/>
      <c r="D265" s="217" t="s">
        <v>143</v>
      </c>
      <c r="E265" s="234" t="s">
        <v>19</v>
      </c>
      <c r="F265" s="235" t="s">
        <v>369</v>
      </c>
      <c r="G265" s="233"/>
      <c r="H265" s="236">
        <v>1.2</v>
      </c>
      <c r="I265" s="237"/>
      <c r="J265" s="233"/>
      <c r="K265" s="233"/>
      <c r="L265" s="238"/>
      <c r="M265" s="239"/>
      <c r="N265" s="240"/>
      <c r="O265" s="240"/>
      <c r="P265" s="240"/>
      <c r="Q265" s="240"/>
      <c r="R265" s="240"/>
      <c r="S265" s="240"/>
      <c r="T265" s="241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42" t="s">
        <v>143</v>
      </c>
      <c r="AU265" s="242" t="s">
        <v>83</v>
      </c>
      <c r="AV265" s="14" t="s">
        <v>83</v>
      </c>
      <c r="AW265" s="14" t="s">
        <v>34</v>
      </c>
      <c r="AX265" s="14" t="s">
        <v>73</v>
      </c>
      <c r="AY265" s="242" t="s">
        <v>132</v>
      </c>
    </row>
    <row r="266" s="14" customFormat="1">
      <c r="A266" s="14"/>
      <c r="B266" s="232"/>
      <c r="C266" s="233"/>
      <c r="D266" s="217" t="s">
        <v>143</v>
      </c>
      <c r="E266" s="234" t="s">
        <v>19</v>
      </c>
      <c r="F266" s="235" t="s">
        <v>370</v>
      </c>
      <c r="G266" s="233"/>
      <c r="H266" s="236">
        <v>1.2</v>
      </c>
      <c r="I266" s="237"/>
      <c r="J266" s="233"/>
      <c r="K266" s="233"/>
      <c r="L266" s="238"/>
      <c r="M266" s="239"/>
      <c r="N266" s="240"/>
      <c r="O266" s="240"/>
      <c r="P266" s="240"/>
      <c r="Q266" s="240"/>
      <c r="R266" s="240"/>
      <c r="S266" s="240"/>
      <c r="T266" s="241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42" t="s">
        <v>143</v>
      </c>
      <c r="AU266" s="242" t="s">
        <v>83</v>
      </c>
      <c r="AV266" s="14" t="s">
        <v>83</v>
      </c>
      <c r="AW266" s="14" t="s">
        <v>34</v>
      </c>
      <c r="AX266" s="14" t="s">
        <v>73</v>
      </c>
      <c r="AY266" s="242" t="s">
        <v>132</v>
      </c>
    </row>
    <row r="267" s="2" customFormat="1" ht="22.2" customHeight="1">
      <c r="A267" s="38"/>
      <c r="B267" s="39"/>
      <c r="C267" s="204" t="s">
        <v>371</v>
      </c>
      <c r="D267" s="204" t="s">
        <v>134</v>
      </c>
      <c r="E267" s="205" t="s">
        <v>372</v>
      </c>
      <c r="F267" s="206" t="s">
        <v>373</v>
      </c>
      <c r="G267" s="207" t="s">
        <v>257</v>
      </c>
      <c r="H267" s="208">
        <v>2.3999999999999999</v>
      </c>
      <c r="I267" s="209"/>
      <c r="J267" s="210">
        <f>ROUND(I267*H267,2)</f>
        <v>0</v>
      </c>
      <c r="K267" s="206" t="s">
        <v>138</v>
      </c>
      <c r="L267" s="44"/>
      <c r="M267" s="211" t="s">
        <v>19</v>
      </c>
      <c r="N267" s="212" t="s">
        <v>44</v>
      </c>
      <c r="O267" s="84"/>
      <c r="P267" s="213">
        <f>O267*H267</f>
        <v>0</v>
      </c>
      <c r="Q267" s="213">
        <v>0.74326999999999999</v>
      </c>
      <c r="R267" s="213">
        <f>Q267*H267</f>
        <v>1.7838479999999999</v>
      </c>
      <c r="S267" s="213">
        <v>0</v>
      </c>
      <c r="T267" s="214">
        <f>S267*H267</f>
        <v>0</v>
      </c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R267" s="215" t="s">
        <v>139</v>
      </c>
      <c r="AT267" s="215" t="s">
        <v>134</v>
      </c>
      <c r="AU267" s="215" t="s">
        <v>83</v>
      </c>
      <c r="AY267" s="17" t="s">
        <v>132</v>
      </c>
      <c r="BE267" s="216">
        <f>IF(N267="základní",J267,0)</f>
        <v>0</v>
      </c>
      <c r="BF267" s="216">
        <f>IF(N267="snížená",J267,0)</f>
        <v>0</v>
      </c>
      <c r="BG267" s="216">
        <f>IF(N267="zákl. přenesená",J267,0)</f>
        <v>0</v>
      </c>
      <c r="BH267" s="216">
        <f>IF(N267="sníž. přenesená",J267,0)</f>
        <v>0</v>
      </c>
      <c r="BI267" s="216">
        <f>IF(N267="nulová",J267,0)</f>
        <v>0</v>
      </c>
      <c r="BJ267" s="17" t="s">
        <v>81</v>
      </c>
      <c r="BK267" s="216">
        <f>ROUND(I267*H267,2)</f>
        <v>0</v>
      </c>
      <c r="BL267" s="17" t="s">
        <v>139</v>
      </c>
      <c r="BM267" s="215" t="s">
        <v>374</v>
      </c>
    </row>
    <row r="268" s="2" customFormat="1">
      <c r="A268" s="38"/>
      <c r="B268" s="39"/>
      <c r="C268" s="40"/>
      <c r="D268" s="217" t="s">
        <v>141</v>
      </c>
      <c r="E268" s="40"/>
      <c r="F268" s="218" t="s">
        <v>375</v>
      </c>
      <c r="G268" s="40"/>
      <c r="H268" s="40"/>
      <c r="I268" s="219"/>
      <c r="J268" s="40"/>
      <c r="K268" s="40"/>
      <c r="L268" s="44"/>
      <c r="M268" s="220"/>
      <c r="N268" s="221"/>
      <c r="O268" s="84"/>
      <c r="P268" s="84"/>
      <c r="Q268" s="84"/>
      <c r="R268" s="84"/>
      <c r="S268" s="84"/>
      <c r="T268" s="85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T268" s="17" t="s">
        <v>141</v>
      </c>
      <c r="AU268" s="17" t="s">
        <v>83</v>
      </c>
    </row>
    <row r="269" s="13" customFormat="1">
      <c r="A269" s="13"/>
      <c r="B269" s="222"/>
      <c r="C269" s="223"/>
      <c r="D269" s="217" t="s">
        <v>143</v>
      </c>
      <c r="E269" s="224" t="s">
        <v>19</v>
      </c>
      <c r="F269" s="225" t="s">
        <v>368</v>
      </c>
      <c r="G269" s="223"/>
      <c r="H269" s="224" t="s">
        <v>19</v>
      </c>
      <c r="I269" s="226"/>
      <c r="J269" s="223"/>
      <c r="K269" s="223"/>
      <c r="L269" s="227"/>
      <c r="M269" s="228"/>
      <c r="N269" s="229"/>
      <c r="O269" s="229"/>
      <c r="P269" s="229"/>
      <c r="Q269" s="229"/>
      <c r="R269" s="229"/>
      <c r="S269" s="229"/>
      <c r="T269" s="230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31" t="s">
        <v>143</v>
      </c>
      <c r="AU269" s="231" t="s">
        <v>83</v>
      </c>
      <c r="AV269" s="13" t="s">
        <v>81</v>
      </c>
      <c r="AW269" s="13" t="s">
        <v>34</v>
      </c>
      <c r="AX269" s="13" t="s">
        <v>73</v>
      </c>
      <c r="AY269" s="231" t="s">
        <v>132</v>
      </c>
    </row>
    <row r="270" s="14" customFormat="1">
      <c r="A270" s="14"/>
      <c r="B270" s="232"/>
      <c r="C270" s="233"/>
      <c r="D270" s="217" t="s">
        <v>143</v>
      </c>
      <c r="E270" s="234" t="s">
        <v>19</v>
      </c>
      <c r="F270" s="235" t="s">
        <v>369</v>
      </c>
      <c r="G270" s="233"/>
      <c r="H270" s="236">
        <v>1.2</v>
      </c>
      <c r="I270" s="237"/>
      <c r="J270" s="233"/>
      <c r="K270" s="233"/>
      <c r="L270" s="238"/>
      <c r="M270" s="239"/>
      <c r="N270" s="240"/>
      <c r="O270" s="240"/>
      <c r="P270" s="240"/>
      <c r="Q270" s="240"/>
      <c r="R270" s="240"/>
      <c r="S270" s="240"/>
      <c r="T270" s="241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42" t="s">
        <v>143</v>
      </c>
      <c r="AU270" s="242" t="s">
        <v>83</v>
      </c>
      <c r="AV270" s="14" t="s">
        <v>83</v>
      </c>
      <c r="AW270" s="14" t="s">
        <v>34</v>
      </c>
      <c r="AX270" s="14" t="s">
        <v>73</v>
      </c>
      <c r="AY270" s="242" t="s">
        <v>132</v>
      </c>
    </row>
    <row r="271" s="14" customFormat="1">
      <c r="A271" s="14"/>
      <c r="B271" s="232"/>
      <c r="C271" s="233"/>
      <c r="D271" s="217" t="s">
        <v>143</v>
      </c>
      <c r="E271" s="234" t="s">
        <v>19</v>
      </c>
      <c r="F271" s="235" t="s">
        <v>370</v>
      </c>
      <c r="G271" s="233"/>
      <c r="H271" s="236">
        <v>1.2</v>
      </c>
      <c r="I271" s="237"/>
      <c r="J271" s="233"/>
      <c r="K271" s="233"/>
      <c r="L271" s="238"/>
      <c r="M271" s="239"/>
      <c r="N271" s="240"/>
      <c r="O271" s="240"/>
      <c r="P271" s="240"/>
      <c r="Q271" s="240"/>
      <c r="R271" s="240"/>
      <c r="S271" s="240"/>
      <c r="T271" s="241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42" t="s">
        <v>143</v>
      </c>
      <c r="AU271" s="242" t="s">
        <v>83</v>
      </c>
      <c r="AV271" s="14" t="s">
        <v>83</v>
      </c>
      <c r="AW271" s="14" t="s">
        <v>34</v>
      </c>
      <c r="AX271" s="14" t="s">
        <v>73</v>
      </c>
      <c r="AY271" s="242" t="s">
        <v>132</v>
      </c>
    </row>
    <row r="272" s="12" customFormat="1" ht="22.8" customHeight="1">
      <c r="A272" s="12"/>
      <c r="B272" s="188"/>
      <c r="C272" s="189"/>
      <c r="D272" s="190" t="s">
        <v>72</v>
      </c>
      <c r="E272" s="202" t="s">
        <v>182</v>
      </c>
      <c r="F272" s="202" t="s">
        <v>376</v>
      </c>
      <c r="G272" s="189"/>
      <c r="H272" s="189"/>
      <c r="I272" s="192"/>
      <c r="J272" s="203">
        <f>BK272</f>
        <v>0</v>
      </c>
      <c r="K272" s="189"/>
      <c r="L272" s="194"/>
      <c r="M272" s="195"/>
      <c r="N272" s="196"/>
      <c r="O272" s="196"/>
      <c r="P272" s="197">
        <f>SUM(P273:P327)</f>
        <v>0</v>
      </c>
      <c r="Q272" s="196"/>
      <c r="R272" s="197">
        <f>SUM(R273:R327)</f>
        <v>2.6650800000000001</v>
      </c>
      <c r="S272" s="196"/>
      <c r="T272" s="198">
        <f>SUM(T273:T327)</f>
        <v>0</v>
      </c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R272" s="199" t="s">
        <v>81</v>
      </c>
      <c r="AT272" s="200" t="s">
        <v>72</v>
      </c>
      <c r="AU272" s="200" t="s">
        <v>81</v>
      </c>
      <c r="AY272" s="199" t="s">
        <v>132</v>
      </c>
      <c r="BK272" s="201">
        <f>SUM(BK273:BK327)</f>
        <v>0</v>
      </c>
    </row>
    <row r="273" s="2" customFormat="1" ht="13.8" customHeight="1">
      <c r="A273" s="38"/>
      <c r="B273" s="39"/>
      <c r="C273" s="204" t="s">
        <v>377</v>
      </c>
      <c r="D273" s="204" t="s">
        <v>134</v>
      </c>
      <c r="E273" s="205" t="s">
        <v>378</v>
      </c>
      <c r="F273" s="206" t="s">
        <v>379</v>
      </c>
      <c r="G273" s="207" t="s">
        <v>257</v>
      </c>
      <c r="H273" s="208">
        <v>1297</v>
      </c>
      <c r="I273" s="209"/>
      <c r="J273" s="210">
        <f>ROUND(I273*H273,2)</f>
        <v>0</v>
      </c>
      <c r="K273" s="206" t="s">
        <v>138</v>
      </c>
      <c r="L273" s="44"/>
      <c r="M273" s="211" t="s">
        <v>19</v>
      </c>
      <c r="N273" s="212" t="s">
        <v>44</v>
      </c>
      <c r="O273" s="84"/>
      <c r="P273" s="213">
        <f>O273*H273</f>
        <v>0</v>
      </c>
      <c r="Q273" s="213">
        <v>0</v>
      </c>
      <c r="R273" s="213">
        <f>Q273*H273</f>
        <v>0</v>
      </c>
      <c r="S273" s="213">
        <v>0</v>
      </c>
      <c r="T273" s="214">
        <f>S273*H273</f>
        <v>0</v>
      </c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R273" s="215" t="s">
        <v>139</v>
      </c>
      <c r="AT273" s="215" t="s">
        <v>134</v>
      </c>
      <c r="AU273" s="215" t="s">
        <v>83</v>
      </c>
      <c r="AY273" s="17" t="s">
        <v>132</v>
      </c>
      <c r="BE273" s="216">
        <f>IF(N273="základní",J273,0)</f>
        <v>0</v>
      </c>
      <c r="BF273" s="216">
        <f>IF(N273="snížená",J273,0)</f>
        <v>0</v>
      </c>
      <c r="BG273" s="216">
        <f>IF(N273="zákl. přenesená",J273,0)</f>
        <v>0</v>
      </c>
      <c r="BH273" s="216">
        <f>IF(N273="sníž. přenesená",J273,0)</f>
        <v>0</v>
      </c>
      <c r="BI273" s="216">
        <f>IF(N273="nulová",J273,0)</f>
        <v>0</v>
      </c>
      <c r="BJ273" s="17" t="s">
        <v>81</v>
      </c>
      <c r="BK273" s="216">
        <f>ROUND(I273*H273,2)</f>
        <v>0</v>
      </c>
      <c r="BL273" s="17" t="s">
        <v>139</v>
      </c>
      <c r="BM273" s="215" t="s">
        <v>380</v>
      </c>
    </row>
    <row r="274" s="2" customFormat="1">
      <c r="A274" s="38"/>
      <c r="B274" s="39"/>
      <c r="C274" s="40"/>
      <c r="D274" s="217" t="s">
        <v>141</v>
      </c>
      <c r="E274" s="40"/>
      <c r="F274" s="218" t="s">
        <v>381</v>
      </c>
      <c r="G274" s="40"/>
      <c r="H274" s="40"/>
      <c r="I274" s="219"/>
      <c r="J274" s="40"/>
      <c r="K274" s="40"/>
      <c r="L274" s="44"/>
      <c r="M274" s="220"/>
      <c r="N274" s="221"/>
      <c r="O274" s="84"/>
      <c r="P274" s="84"/>
      <c r="Q274" s="84"/>
      <c r="R274" s="84"/>
      <c r="S274" s="84"/>
      <c r="T274" s="85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T274" s="17" t="s">
        <v>141</v>
      </c>
      <c r="AU274" s="17" t="s">
        <v>83</v>
      </c>
    </row>
    <row r="275" s="2" customFormat="1">
      <c r="A275" s="38"/>
      <c r="B275" s="39"/>
      <c r="C275" s="40"/>
      <c r="D275" s="217" t="s">
        <v>382</v>
      </c>
      <c r="E275" s="40"/>
      <c r="F275" s="253" t="s">
        <v>383</v>
      </c>
      <c r="G275" s="40"/>
      <c r="H275" s="40"/>
      <c r="I275" s="219"/>
      <c r="J275" s="40"/>
      <c r="K275" s="40"/>
      <c r="L275" s="44"/>
      <c r="M275" s="220"/>
      <c r="N275" s="221"/>
      <c r="O275" s="84"/>
      <c r="P275" s="84"/>
      <c r="Q275" s="84"/>
      <c r="R275" s="84"/>
      <c r="S275" s="84"/>
      <c r="T275" s="85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T275" s="17" t="s">
        <v>382</v>
      </c>
      <c r="AU275" s="17" t="s">
        <v>83</v>
      </c>
    </row>
    <row r="276" s="14" customFormat="1">
      <c r="A276" s="14"/>
      <c r="B276" s="232"/>
      <c r="C276" s="233"/>
      <c r="D276" s="217" t="s">
        <v>143</v>
      </c>
      <c r="E276" s="234" t="s">
        <v>19</v>
      </c>
      <c r="F276" s="235" t="s">
        <v>384</v>
      </c>
      <c r="G276" s="233"/>
      <c r="H276" s="236">
        <v>630</v>
      </c>
      <c r="I276" s="237"/>
      <c r="J276" s="233"/>
      <c r="K276" s="233"/>
      <c r="L276" s="238"/>
      <c r="M276" s="239"/>
      <c r="N276" s="240"/>
      <c r="O276" s="240"/>
      <c r="P276" s="240"/>
      <c r="Q276" s="240"/>
      <c r="R276" s="240"/>
      <c r="S276" s="240"/>
      <c r="T276" s="241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42" t="s">
        <v>143</v>
      </c>
      <c r="AU276" s="242" t="s">
        <v>83</v>
      </c>
      <c r="AV276" s="14" t="s">
        <v>83</v>
      </c>
      <c r="AW276" s="14" t="s">
        <v>34</v>
      </c>
      <c r="AX276" s="14" t="s">
        <v>73</v>
      </c>
      <c r="AY276" s="242" t="s">
        <v>132</v>
      </c>
    </row>
    <row r="277" s="14" customFormat="1">
      <c r="A277" s="14"/>
      <c r="B277" s="232"/>
      <c r="C277" s="233"/>
      <c r="D277" s="217" t="s">
        <v>143</v>
      </c>
      <c r="E277" s="234" t="s">
        <v>19</v>
      </c>
      <c r="F277" s="235" t="s">
        <v>385</v>
      </c>
      <c r="G277" s="233"/>
      <c r="H277" s="236">
        <v>560</v>
      </c>
      <c r="I277" s="237"/>
      <c r="J277" s="233"/>
      <c r="K277" s="233"/>
      <c r="L277" s="238"/>
      <c r="M277" s="239"/>
      <c r="N277" s="240"/>
      <c r="O277" s="240"/>
      <c r="P277" s="240"/>
      <c r="Q277" s="240"/>
      <c r="R277" s="240"/>
      <c r="S277" s="240"/>
      <c r="T277" s="241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42" t="s">
        <v>143</v>
      </c>
      <c r="AU277" s="242" t="s">
        <v>83</v>
      </c>
      <c r="AV277" s="14" t="s">
        <v>83</v>
      </c>
      <c r="AW277" s="14" t="s">
        <v>34</v>
      </c>
      <c r="AX277" s="14" t="s">
        <v>73</v>
      </c>
      <c r="AY277" s="242" t="s">
        <v>132</v>
      </c>
    </row>
    <row r="278" s="14" customFormat="1">
      <c r="A278" s="14"/>
      <c r="B278" s="232"/>
      <c r="C278" s="233"/>
      <c r="D278" s="217" t="s">
        <v>143</v>
      </c>
      <c r="E278" s="234" t="s">
        <v>19</v>
      </c>
      <c r="F278" s="235" t="s">
        <v>386</v>
      </c>
      <c r="G278" s="233"/>
      <c r="H278" s="236">
        <v>107</v>
      </c>
      <c r="I278" s="237"/>
      <c r="J278" s="233"/>
      <c r="K278" s="233"/>
      <c r="L278" s="238"/>
      <c r="M278" s="239"/>
      <c r="N278" s="240"/>
      <c r="O278" s="240"/>
      <c r="P278" s="240"/>
      <c r="Q278" s="240"/>
      <c r="R278" s="240"/>
      <c r="S278" s="240"/>
      <c r="T278" s="241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42" t="s">
        <v>143</v>
      </c>
      <c r="AU278" s="242" t="s">
        <v>83</v>
      </c>
      <c r="AV278" s="14" t="s">
        <v>83</v>
      </c>
      <c r="AW278" s="14" t="s">
        <v>34</v>
      </c>
      <c r="AX278" s="14" t="s">
        <v>73</v>
      </c>
      <c r="AY278" s="242" t="s">
        <v>132</v>
      </c>
    </row>
    <row r="279" s="2" customFormat="1" ht="13.8" customHeight="1">
      <c r="A279" s="38"/>
      <c r="B279" s="39"/>
      <c r="C279" s="204" t="s">
        <v>387</v>
      </c>
      <c r="D279" s="204" t="s">
        <v>134</v>
      </c>
      <c r="E279" s="205" t="s">
        <v>388</v>
      </c>
      <c r="F279" s="206" t="s">
        <v>389</v>
      </c>
      <c r="G279" s="207" t="s">
        <v>257</v>
      </c>
      <c r="H279" s="208">
        <v>1437</v>
      </c>
      <c r="I279" s="209"/>
      <c r="J279" s="210">
        <f>ROUND(I279*H279,2)</f>
        <v>0</v>
      </c>
      <c r="K279" s="206" t="s">
        <v>138</v>
      </c>
      <c r="L279" s="44"/>
      <c r="M279" s="211" t="s">
        <v>19</v>
      </c>
      <c r="N279" s="212" t="s">
        <v>44</v>
      </c>
      <c r="O279" s="84"/>
      <c r="P279" s="213">
        <f>O279*H279</f>
        <v>0</v>
      </c>
      <c r="Q279" s="213">
        <v>0</v>
      </c>
      <c r="R279" s="213">
        <f>Q279*H279</f>
        <v>0</v>
      </c>
      <c r="S279" s="213">
        <v>0</v>
      </c>
      <c r="T279" s="214">
        <f>S279*H279</f>
        <v>0</v>
      </c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R279" s="215" t="s">
        <v>139</v>
      </c>
      <c r="AT279" s="215" t="s">
        <v>134</v>
      </c>
      <c r="AU279" s="215" t="s">
        <v>83</v>
      </c>
      <c r="AY279" s="17" t="s">
        <v>132</v>
      </c>
      <c r="BE279" s="216">
        <f>IF(N279="základní",J279,0)</f>
        <v>0</v>
      </c>
      <c r="BF279" s="216">
        <f>IF(N279="snížená",J279,0)</f>
        <v>0</v>
      </c>
      <c r="BG279" s="216">
        <f>IF(N279="zákl. přenesená",J279,0)</f>
        <v>0</v>
      </c>
      <c r="BH279" s="216">
        <f>IF(N279="sníž. přenesená",J279,0)</f>
        <v>0</v>
      </c>
      <c r="BI279" s="216">
        <f>IF(N279="nulová",J279,0)</f>
        <v>0</v>
      </c>
      <c r="BJ279" s="17" t="s">
        <v>81</v>
      </c>
      <c r="BK279" s="216">
        <f>ROUND(I279*H279,2)</f>
        <v>0</v>
      </c>
      <c r="BL279" s="17" t="s">
        <v>139</v>
      </c>
      <c r="BM279" s="215" t="s">
        <v>390</v>
      </c>
    </row>
    <row r="280" s="2" customFormat="1">
      <c r="A280" s="38"/>
      <c r="B280" s="39"/>
      <c r="C280" s="40"/>
      <c r="D280" s="217" t="s">
        <v>141</v>
      </c>
      <c r="E280" s="40"/>
      <c r="F280" s="218" t="s">
        <v>391</v>
      </c>
      <c r="G280" s="40"/>
      <c r="H280" s="40"/>
      <c r="I280" s="219"/>
      <c r="J280" s="40"/>
      <c r="K280" s="40"/>
      <c r="L280" s="44"/>
      <c r="M280" s="220"/>
      <c r="N280" s="221"/>
      <c r="O280" s="84"/>
      <c r="P280" s="84"/>
      <c r="Q280" s="84"/>
      <c r="R280" s="84"/>
      <c r="S280" s="84"/>
      <c r="T280" s="85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T280" s="17" t="s">
        <v>141</v>
      </c>
      <c r="AU280" s="17" t="s">
        <v>83</v>
      </c>
    </row>
    <row r="281" s="13" customFormat="1">
      <c r="A281" s="13"/>
      <c r="B281" s="222"/>
      <c r="C281" s="223"/>
      <c r="D281" s="217" t="s">
        <v>143</v>
      </c>
      <c r="E281" s="224" t="s">
        <v>19</v>
      </c>
      <c r="F281" s="225" t="s">
        <v>167</v>
      </c>
      <c r="G281" s="223"/>
      <c r="H281" s="224" t="s">
        <v>19</v>
      </c>
      <c r="I281" s="226"/>
      <c r="J281" s="223"/>
      <c r="K281" s="223"/>
      <c r="L281" s="227"/>
      <c r="M281" s="228"/>
      <c r="N281" s="229"/>
      <c r="O281" s="229"/>
      <c r="P281" s="229"/>
      <c r="Q281" s="229"/>
      <c r="R281" s="229"/>
      <c r="S281" s="229"/>
      <c r="T281" s="230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31" t="s">
        <v>143</v>
      </c>
      <c r="AU281" s="231" t="s">
        <v>83</v>
      </c>
      <c r="AV281" s="13" t="s">
        <v>81</v>
      </c>
      <c r="AW281" s="13" t="s">
        <v>34</v>
      </c>
      <c r="AX281" s="13" t="s">
        <v>73</v>
      </c>
      <c r="AY281" s="231" t="s">
        <v>132</v>
      </c>
    </row>
    <row r="282" s="13" customFormat="1">
      <c r="A282" s="13"/>
      <c r="B282" s="222"/>
      <c r="C282" s="223"/>
      <c r="D282" s="217" t="s">
        <v>143</v>
      </c>
      <c r="E282" s="224" t="s">
        <v>19</v>
      </c>
      <c r="F282" s="225" t="s">
        <v>168</v>
      </c>
      <c r="G282" s="223"/>
      <c r="H282" s="224" t="s">
        <v>19</v>
      </c>
      <c r="I282" s="226"/>
      <c r="J282" s="223"/>
      <c r="K282" s="223"/>
      <c r="L282" s="227"/>
      <c r="M282" s="228"/>
      <c r="N282" s="229"/>
      <c r="O282" s="229"/>
      <c r="P282" s="229"/>
      <c r="Q282" s="229"/>
      <c r="R282" s="229"/>
      <c r="S282" s="229"/>
      <c r="T282" s="230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31" t="s">
        <v>143</v>
      </c>
      <c r="AU282" s="231" t="s">
        <v>83</v>
      </c>
      <c r="AV282" s="13" t="s">
        <v>81</v>
      </c>
      <c r="AW282" s="13" t="s">
        <v>34</v>
      </c>
      <c r="AX282" s="13" t="s">
        <v>73</v>
      </c>
      <c r="AY282" s="231" t="s">
        <v>132</v>
      </c>
    </row>
    <row r="283" s="14" customFormat="1">
      <c r="A283" s="14"/>
      <c r="B283" s="232"/>
      <c r="C283" s="233"/>
      <c r="D283" s="217" t="s">
        <v>143</v>
      </c>
      <c r="E283" s="234" t="s">
        <v>19</v>
      </c>
      <c r="F283" s="235" t="s">
        <v>392</v>
      </c>
      <c r="G283" s="233"/>
      <c r="H283" s="236">
        <v>1209</v>
      </c>
      <c r="I283" s="237"/>
      <c r="J283" s="233"/>
      <c r="K283" s="233"/>
      <c r="L283" s="238"/>
      <c r="M283" s="239"/>
      <c r="N283" s="240"/>
      <c r="O283" s="240"/>
      <c r="P283" s="240"/>
      <c r="Q283" s="240"/>
      <c r="R283" s="240"/>
      <c r="S283" s="240"/>
      <c r="T283" s="241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42" t="s">
        <v>143</v>
      </c>
      <c r="AU283" s="242" t="s">
        <v>83</v>
      </c>
      <c r="AV283" s="14" t="s">
        <v>83</v>
      </c>
      <c r="AW283" s="14" t="s">
        <v>34</v>
      </c>
      <c r="AX283" s="14" t="s">
        <v>73</v>
      </c>
      <c r="AY283" s="242" t="s">
        <v>132</v>
      </c>
    </row>
    <row r="284" s="14" customFormat="1">
      <c r="A284" s="14"/>
      <c r="B284" s="232"/>
      <c r="C284" s="233"/>
      <c r="D284" s="217" t="s">
        <v>143</v>
      </c>
      <c r="E284" s="234" t="s">
        <v>19</v>
      </c>
      <c r="F284" s="235" t="s">
        <v>393</v>
      </c>
      <c r="G284" s="233"/>
      <c r="H284" s="236">
        <v>228</v>
      </c>
      <c r="I284" s="237"/>
      <c r="J284" s="233"/>
      <c r="K284" s="233"/>
      <c r="L284" s="238"/>
      <c r="M284" s="239"/>
      <c r="N284" s="240"/>
      <c r="O284" s="240"/>
      <c r="P284" s="240"/>
      <c r="Q284" s="240"/>
      <c r="R284" s="240"/>
      <c r="S284" s="240"/>
      <c r="T284" s="241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42" t="s">
        <v>143</v>
      </c>
      <c r="AU284" s="242" t="s">
        <v>83</v>
      </c>
      <c r="AV284" s="14" t="s">
        <v>83</v>
      </c>
      <c r="AW284" s="14" t="s">
        <v>34</v>
      </c>
      <c r="AX284" s="14" t="s">
        <v>73</v>
      </c>
      <c r="AY284" s="242" t="s">
        <v>132</v>
      </c>
    </row>
    <row r="285" s="2" customFormat="1" ht="13.8" customHeight="1">
      <c r="A285" s="38"/>
      <c r="B285" s="39"/>
      <c r="C285" s="204" t="s">
        <v>394</v>
      </c>
      <c r="D285" s="204" t="s">
        <v>134</v>
      </c>
      <c r="E285" s="205" t="s">
        <v>395</v>
      </c>
      <c r="F285" s="206" t="s">
        <v>396</v>
      </c>
      <c r="G285" s="207" t="s">
        <v>257</v>
      </c>
      <c r="H285" s="208">
        <v>400</v>
      </c>
      <c r="I285" s="209"/>
      <c r="J285" s="210">
        <f>ROUND(I285*H285,2)</f>
        <v>0</v>
      </c>
      <c r="K285" s="206" t="s">
        <v>138</v>
      </c>
      <c r="L285" s="44"/>
      <c r="M285" s="211" t="s">
        <v>19</v>
      </c>
      <c r="N285" s="212" t="s">
        <v>44</v>
      </c>
      <c r="O285" s="84"/>
      <c r="P285" s="213">
        <f>O285*H285</f>
        <v>0</v>
      </c>
      <c r="Q285" s="213">
        <v>0</v>
      </c>
      <c r="R285" s="213">
        <f>Q285*H285</f>
        <v>0</v>
      </c>
      <c r="S285" s="213">
        <v>0</v>
      </c>
      <c r="T285" s="214">
        <f>S285*H285</f>
        <v>0</v>
      </c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R285" s="215" t="s">
        <v>139</v>
      </c>
      <c r="AT285" s="215" t="s">
        <v>134</v>
      </c>
      <c r="AU285" s="215" t="s">
        <v>83</v>
      </c>
      <c r="AY285" s="17" t="s">
        <v>132</v>
      </c>
      <c r="BE285" s="216">
        <f>IF(N285="základní",J285,0)</f>
        <v>0</v>
      </c>
      <c r="BF285" s="216">
        <f>IF(N285="snížená",J285,0)</f>
        <v>0</v>
      </c>
      <c r="BG285" s="216">
        <f>IF(N285="zákl. přenesená",J285,0)</f>
        <v>0</v>
      </c>
      <c r="BH285" s="216">
        <f>IF(N285="sníž. přenesená",J285,0)</f>
        <v>0</v>
      </c>
      <c r="BI285" s="216">
        <f>IF(N285="nulová",J285,0)</f>
        <v>0</v>
      </c>
      <c r="BJ285" s="17" t="s">
        <v>81</v>
      </c>
      <c r="BK285" s="216">
        <f>ROUND(I285*H285,2)</f>
        <v>0</v>
      </c>
      <c r="BL285" s="17" t="s">
        <v>139</v>
      </c>
      <c r="BM285" s="215" t="s">
        <v>397</v>
      </c>
    </row>
    <row r="286" s="2" customFormat="1">
      <c r="A286" s="38"/>
      <c r="B286" s="39"/>
      <c r="C286" s="40"/>
      <c r="D286" s="217" t="s">
        <v>141</v>
      </c>
      <c r="E286" s="40"/>
      <c r="F286" s="218" t="s">
        <v>398</v>
      </c>
      <c r="G286" s="40"/>
      <c r="H286" s="40"/>
      <c r="I286" s="219"/>
      <c r="J286" s="40"/>
      <c r="K286" s="40"/>
      <c r="L286" s="44"/>
      <c r="M286" s="220"/>
      <c r="N286" s="221"/>
      <c r="O286" s="84"/>
      <c r="P286" s="84"/>
      <c r="Q286" s="84"/>
      <c r="R286" s="84"/>
      <c r="S286" s="84"/>
      <c r="T286" s="85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T286" s="17" t="s">
        <v>141</v>
      </c>
      <c r="AU286" s="17" t="s">
        <v>83</v>
      </c>
    </row>
    <row r="287" s="14" customFormat="1">
      <c r="A287" s="14"/>
      <c r="B287" s="232"/>
      <c r="C287" s="233"/>
      <c r="D287" s="217" t="s">
        <v>143</v>
      </c>
      <c r="E287" s="234" t="s">
        <v>19</v>
      </c>
      <c r="F287" s="235" t="s">
        <v>399</v>
      </c>
      <c r="G287" s="233"/>
      <c r="H287" s="236">
        <v>400</v>
      </c>
      <c r="I287" s="237"/>
      <c r="J287" s="233"/>
      <c r="K287" s="233"/>
      <c r="L287" s="238"/>
      <c r="M287" s="239"/>
      <c r="N287" s="240"/>
      <c r="O287" s="240"/>
      <c r="P287" s="240"/>
      <c r="Q287" s="240"/>
      <c r="R287" s="240"/>
      <c r="S287" s="240"/>
      <c r="T287" s="241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42" t="s">
        <v>143</v>
      </c>
      <c r="AU287" s="242" t="s">
        <v>83</v>
      </c>
      <c r="AV287" s="14" t="s">
        <v>83</v>
      </c>
      <c r="AW287" s="14" t="s">
        <v>34</v>
      </c>
      <c r="AX287" s="14" t="s">
        <v>73</v>
      </c>
      <c r="AY287" s="242" t="s">
        <v>132</v>
      </c>
    </row>
    <row r="288" s="2" customFormat="1" ht="22.2" customHeight="1">
      <c r="A288" s="38"/>
      <c r="B288" s="39"/>
      <c r="C288" s="204" t="s">
        <v>400</v>
      </c>
      <c r="D288" s="204" t="s">
        <v>134</v>
      </c>
      <c r="E288" s="205" t="s">
        <v>401</v>
      </c>
      <c r="F288" s="206" t="s">
        <v>402</v>
      </c>
      <c r="G288" s="207" t="s">
        <v>257</v>
      </c>
      <c r="H288" s="208">
        <v>1297</v>
      </c>
      <c r="I288" s="209"/>
      <c r="J288" s="210">
        <f>ROUND(I288*H288,2)</f>
        <v>0</v>
      </c>
      <c r="K288" s="206" t="s">
        <v>138</v>
      </c>
      <c r="L288" s="44"/>
      <c r="M288" s="211" t="s">
        <v>19</v>
      </c>
      <c r="N288" s="212" t="s">
        <v>44</v>
      </c>
      <c r="O288" s="84"/>
      <c r="P288" s="213">
        <f>O288*H288</f>
        <v>0</v>
      </c>
      <c r="Q288" s="213">
        <v>0</v>
      </c>
      <c r="R288" s="213">
        <f>Q288*H288</f>
        <v>0</v>
      </c>
      <c r="S288" s="213">
        <v>0</v>
      </c>
      <c r="T288" s="214">
        <f>S288*H288</f>
        <v>0</v>
      </c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R288" s="215" t="s">
        <v>139</v>
      </c>
      <c r="AT288" s="215" t="s">
        <v>134</v>
      </c>
      <c r="AU288" s="215" t="s">
        <v>83</v>
      </c>
      <c r="AY288" s="17" t="s">
        <v>132</v>
      </c>
      <c r="BE288" s="216">
        <f>IF(N288="základní",J288,0)</f>
        <v>0</v>
      </c>
      <c r="BF288" s="216">
        <f>IF(N288="snížená",J288,0)</f>
        <v>0</v>
      </c>
      <c r="BG288" s="216">
        <f>IF(N288="zákl. přenesená",J288,0)</f>
        <v>0</v>
      </c>
      <c r="BH288" s="216">
        <f>IF(N288="sníž. přenesená",J288,0)</f>
        <v>0</v>
      </c>
      <c r="BI288" s="216">
        <f>IF(N288="nulová",J288,0)</f>
        <v>0</v>
      </c>
      <c r="BJ288" s="17" t="s">
        <v>81</v>
      </c>
      <c r="BK288" s="216">
        <f>ROUND(I288*H288,2)</f>
        <v>0</v>
      </c>
      <c r="BL288" s="17" t="s">
        <v>139</v>
      </c>
      <c r="BM288" s="215" t="s">
        <v>403</v>
      </c>
    </row>
    <row r="289" s="2" customFormat="1">
      <c r="A289" s="38"/>
      <c r="B289" s="39"/>
      <c r="C289" s="40"/>
      <c r="D289" s="217" t="s">
        <v>141</v>
      </c>
      <c r="E289" s="40"/>
      <c r="F289" s="218" t="s">
        <v>404</v>
      </c>
      <c r="G289" s="40"/>
      <c r="H289" s="40"/>
      <c r="I289" s="219"/>
      <c r="J289" s="40"/>
      <c r="K289" s="40"/>
      <c r="L289" s="44"/>
      <c r="M289" s="220"/>
      <c r="N289" s="221"/>
      <c r="O289" s="84"/>
      <c r="P289" s="84"/>
      <c r="Q289" s="84"/>
      <c r="R289" s="84"/>
      <c r="S289" s="84"/>
      <c r="T289" s="85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T289" s="17" t="s">
        <v>141</v>
      </c>
      <c r="AU289" s="17" t="s">
        <v>83</v>
      </c>
    </row>
    <row r="290" s="14" customFormat="1">
      <c r="A290" s="14"/>
      <c r="B290" s="232"/>
      <c r="C290" s="233"/>
      <c r="D290" s="217" t="s">
        <v>143</v>
      </c>
      <c r="E290" s="234" t="s">
        <v>19</v>
      </c>
      <c r="F290" s="235" t="s">
        <v>384</v>
      </c>
      <c r="G290" s="233"/>
      <c r="H290" s="236">
        <v>630</v>
      </c>
      <c r="I290" s="237"/>
      <c r="J290" s="233"/>
      <c r="K290" s="233"/>
      <c r="L290" s="238"/>
      <c r="M290" s="239"/>
      <c r="N290" s="240"/>
      <c r="O290" s="240"/>
      <c r="P290" s="240"/>
      <c r="Q290" s="240"/>
      <c r="R290" s="240"/>
      <c r="S290" s="240"/>
      <c r="T290" s="241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42" t="s">
        <v>143</v>
      </c>
      <c r="AU290" s="242" t="s">
        <v>83</v>
      </c>
      <c r="AV290" s="14" t="s">
        <v>83</v>
      </c>
      <c r="AW290" s="14" t="s">
        <v>34</v>
      </c>
      <c r="AX290" s="14" t="s">
        <v>73</v>
      </c>
      <c r="AY290" s="242" t="s">
        <v>132</v>
      </c>
    </row>
    <row r="291" s="14" customFormat="1">
      <c r="A291" s="14"/>
      <c r="B291" s="232"/>
      <c r="C291" s="233"/>
      <c r="D291" s="217" t="s">
        <v>143</v>
      </c>
      <c r="E291" s="234" t="s">
        <v>19</v>
      </c>
      <c r="F291" s="235" t="s">
        <v>385</v>
      </c>
      <c r="G291" s="233"/>
      <c r="H291" s="236">
        <v>560</v>
      </c>
      <c r="I291" s="237"/>
      <c r="J291" s="233"/>
      <c r="K291" s="233"/>
      <c r="L291" s="238"/>
      <c r="M291" s="239"/>
      <c r="N291" s="240"/>
      <c r="O291" s="240"/>
      <c r="P291" s="240"/>
      <c r="Q291" s="240"/>
      <c r="R291" s="240"/>
      <c r="S291" s="240"/>
      <c r="T291" s="241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42" t="s">
        <v>143</v>
      </c>
      <c r="AU291" s="242" t="s">
        <v>83</v>
      </c>
      <c r="AV291" s="14" t="s">
        <v>83</v>
      </c>
      <c r="AW291" s="14" t="s">
        <v>34</v>
      </c>
      <c r="AX291" s="14" t="s">
        <v>73</v>
      </c>
      <c r="AY291" s="242" t="s">
        <v>132</v>
      </c>
    </row>
    <row r="292" s="14" customFormat="1">
      <c r="A292" s="14"/>
      <c r="B292" s="232"/>
      <c r="C292" s="233"/>
      <c r="D292" s="217" t="s">
        <v>143</v>
      </c>
      <c r="E292" s="234" t="s">
        <v>19</v>
      </c>
      <c r="F292" s="235" t="s">
        <v>386</v>
      </c>
      <c r="G292" s="233"/>
      <c r="H292" s="236">
        <v>107</v>
      </c>
      <c r="I292" s="237"/>
      <c r="J292" s="233"/>
      <c r="K292" s="233"/>
      <c r="L292" s="238"/>
      <c r="M292" s="239"/>
      <c r="N292" s="240"/>
      <c r="O292" s="240"/>
      <c r="P292" s="240"/>
      <c r="Q292" s="240"/>
      <c r="R292" s="240"/>
      <c r="S292" s="240"/>
      <c r="T292" s="241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42" t="s">
        <v>143</v>
      </c>
      <c r="AU292" s="242" t="s">
        <v>83</v>
      </c>
      <c r="AV292" s="14" t="s">
        <v>83</v>
      </c>
      <c r="AW292" s="14" t="s">
        <v>34</v>
      </c>
      <c r="AX292" s="14" t="s">
        <v>73</v>
      </c>
      <c r="AY292" s="242" t="s">
        <v>132</v>
      </c>
    </row>
    <row r="293" s="2" customFormat="1" ht="22.2" customHeight="1">
      <c r="A293" s="38"/>
      <c r="B293" s="39"/>
      <c r="C293" s="204" t="s">
        <v>405</v>
      </c>
      <c r="D293" s="204" t="s">
        <v>134</v>
      </c>
      <c r="E293" s="205" t="s">
        <v>406</v>
      </c>
      <c r="F293" s="206" t="s">
        <v>407</v>
      </c>
      <c r="G293" s="207" t="s">
        <v>257</v>
      </c>
      <c r="H293" s="208">
        <v>1297</v>
      </c>
      <c r="I293" s="209"/>
      <c r="J293" s="210">
        <f>ROUND(I293*H293,2)</f>
        <v>0</v>
      </c>
      <c r="K293" s="206" t="s">
        <v>138</v>
      </c>
      <c r="L293" s="44"/>
      <c r="M293" s="211" t="s">
        <v>19</v>
      </c>
      <c r="N293" s="212" t="s">
        <v>44</v>
      </c>
      <c r="O293" s="84"/>
      <c r="P293" s="213">
        <f>O293*H293</f>
        <v>0</v>
      </c>
      <c r="Q293" s="213">
        <v>0</v>
      </c>
      <c r="R293" s="213">
        <f>Q293*H293</f>
        <v>0</v>
      </c>
      <c r="S293" s="213">
        <v>0</v>
      </c>
      <c r="T293" s="214">
        <f>S293*H293</f>
        <v>0</v>
      </c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R293" s="215" t="s">
        <v>139</v>
      </c>
      <c r="AT293" s="215" t="s">
        <v>134</v>
      </c>
      <c r="AU293" s="215" t="s">
        <v>83</v>
      </c>
      <c r="AY293" s="17" t="s">
        <v>132</v>
      </c>
      <c r="BE293" s="216">
        <f>IF(N293="základní",J293,0)</f>
        <v>0</v>
      </c>
      <c r="BF293" s="216">
        <f>IF(N293="snížená",J293,0)</f>
        <v>0</v>
      </c>
      <c r="BG293" s="216">
        <f>IF(N293="zákl. přenesená",J293,0)</f>
        <v>0</v>
      </c>
      <c r="BH293" s="216">
        <f>IF(N293="sníž. přenesená",J293,0)</f>
        <v>0</v>
      </c>
      <c r="BI293" s="216">
        <f>IF(N293="nulová",J293,0)</f>
        <v>0</v>
      </c>
      <c r="BJ293" s="17" t="s">
        <v>81</v>
      </c>
      <c r="BK293" s="216">
        <f>ROUND(I293*H293,2)</f>
        <v>0</v>
      </c>
      <c r="BL293" s="17" t="s">
        <v>139</v>
      </c>
      <c r="BM293" s="215" t="s">
        <v>408</v>
      </c>
    </row>
    <row r="294" s="2" customFormat="1">
      <c r="A294" s="38"/>
      <c r="B294" s="39"/>
      <c r="C294" s="40"/>
      <c r="D294" s="217" t="s">
        <v>141</v>
      </c>
      <c r="E294" s="40"/>
      <c r="F294" s="218" t="s">
        <v>409</v>
      </c>
      <c r="G294" s="40"/>
      <c r="H294" s="40"/>
      <c r="I294" s="219"/>
      <c r="J294" s="40"/>
      <c r="K294" s="40"/>
      <c r="L294" s="44"/>
      <c r="M294" s="220"/>
      <c r="N294" s="221"/>
      <c r="O294" s="84"/>
      <c r="P294" s="84"/>
      <c r="Q294" s="84"/>
      <c r="R294" s="84"/>
      <c r="S294" s="84"/>
      <c r="T294" s="85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T294" s="17" t="s">
        <v>141</v>
      </c>
      <c r="AU294" s="17" t="s">
        <v>83</v>
      </c>
    </row>
    <row r="295" s="14" customFormat="1">
      <c r="A295" s="14"/>
      <c r="B295" s="232"/>
      <c r="C295" s="233"/>
      <c r="D295" s="217" t="s">
        <v>143</v>
      </c>
      <c r="E295" s="234" t="s">
        <v>19</v>
      </c>
      <c r="F295" s="235" t="s">
        <v>384</v>
      </c>
      <c r="G295" s="233"/>
      <c r="H295" s="236">
        <v>630</v>
      </c>
      <c r="I295" s="237"/>
      <c r="J295" s="233"/>
      <c r="K295" s="233"/>
      <c r="L295" s="238"/>
      <c r="M295" s="239"/>
      <c r="N295" s="240"/>
      <c r="O295" s="240"/>
      <c r="P295" s="240"/>
      <c r="Q295" s="240"/>
      <c r="R295" s="240"/>
      <c r="S295" s="240"/>
      <c r="T295" s="241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42" t="s">
        <v>143</v>
      </c>
      <c r="AU295" s="242" t="s">
        <v>83</v>
      </c>
      <c r="AV295" s="14" t="s">
        <v>83</v>
      </c>
      <c r="AW295" s="14" t="s">
        <v>34</v>
      </c>
      <c r="AX295" s="14" t="s">
        <v>73</v>
      </c>
      <c r="AY295" s="242" t="s">
        <v>132</v>
      </c>
    </row>
    <row r="296" s="14" customFormat="1">
      <c r="A296" s="14"/>
      <c r="B296" s="232"/>
      <c r="C296" s="233"/>
      <c r="D296" s="217" t="s">
        <v>143</v>
      </c>
      <c r="E296" s="234" t="s">
        <v>19</v>
      </c>
      <c r="F296" s="235" t="s">
        <v>385</v>
      </c>
      <c r="G296" s="233"/>
      <c r="H296" s="236">
        <v>560</v>
      </c>
      <c r="I296" s="237"/>
      <c r="J296" s="233"/>
      <c r="K296" s="233"/>
      <c r="L296" s="238"/>
      <c r="M296" s="239"/>
      <c r="N296" s="240"/>
      <c r="O296" s="240"/>
      <c r="P296" s="240"/>
      <c r="Q296" s="240"/>
      <c r="R296" s="240"/>
      <c r="S296" s="240"/>
      <c r="T296" s="241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42" t="s">
        <v>143</v>
      </c>
      <c r="AU296" s="242" t="s">
        <v>83</v>
      </c>
      <c r="AV296" s="14" t="s">
        <v>83</v>
      </c>
      <c r="AW296" s="14" t="s">
        <v>34</v>
      </c>
      <c r="AX296" s="14" t="s">
        <v>73</v>
      </c>
      <c r="AY296" s="242" t="s">
        <v>132</v>
      </c>
    </row>
    <row r="297" s="14" customFormat="1">
      <c r="A297" s="14"/>
      <c r="B297" s="232"/>
      <c r="C297" s="233"/>
      <c r="D297" s="217" t="s">
        <v>143</v>
      </c>
      <c r="E297" s="234" t="s">
        <v>19</v>
      </c>
      <c r="F297" s="235" t="s">
        <v>386</v>
      </c>
      <c r="G297" s="233"/>
      <c r="H297" s="236">
        <v>107</v>
      </c>
      <c r="I297" s="237"/>
      <c r="J297" s="233"/>
      <c r="K297" s="233"/>
      <c r="L297" s="238"/>
      <c r="M297" s="239"/>
      <c r="N297" s="240"/>
      <c r="O297" s="240"/>
      <c r="P297" s="240"/>
      <c r="Q297" s="240"/>
      <c r="R297" s="240"/>
      <c r="S297" s="240"/>
      <c r="T297" s="241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42" t="s">
        <v>143</v>
      </c>
      <c r="AU297" s="242" t="s">
        <v>83</v>
      </c>
      <c r="AV297" s="14" t="s">
        <v>83</v>
      </c>
      <c r="AW297" s="14" t="s">
        <v>34</v>
      </c>
      <c r="AX297" s="14" t="s">
        <v>73</v>
      </c>
      <c r="AY297" s="242" t="s">
        <v>132</v>
      </c>
    </row>
    <row r="298" s="2" customFormat="1" ht="13.8" customHeight="1">
      <c r="A298" s="38"/>
      <c r="B298" s="39"/>
      <c r="C298" s="204" t="s">
        <v>410</v>
      </c>
      <c r="D298" s="204" t="s">
        <v>134</v>
      </c>
      <c r="E298" s="205" t="s">
        <v>411</v>
      </c>
      <c r="F298" s="206" t="s">
        <v>412</v>
      </c>
      <c r="G298" s="207" t="s">
        <v>137</v>
      </c>
      <c r="H298" s="208">
        <v>152.59999999999999</v>
      </c>
      <c r="I298" s="209"/>
      <c r="J298" s="210">
        <f>ROUND(I298*H298,2)</f>
        <v>0</v>
      </c>
      <c r="K298" s="206" t="s">
        <v>138</v>
      </c>
      <c r="L298" s="44"/>
      <c r="M298" s="211" t="s">
        <v>19</v>
      </c>
      <c r="N298" s="212" t="s">
        <v>44</v>
      </c>
      <c r="O298" s="84"/>
      <c r="P298" s="213">
        <f>O298*H298</f>
        <v>0</v>
      </c>
      <c r="Q298" s="213">
        <v>0</v>
      </c>
      <c r="R298" s="213">
        <f>Q298*H298</f>
        <v>0</v>
      </c>
      <c r="S298" s="213">
        <v>0</v>
      </c>
      <c r="T298" s="214">
        <f>S298*H298</f>
        <v>0</v>
      </c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R298" s="215" t="s">
        <v>139</v>
      </c>
      <c r="AT298" s="215" t="s">
        <v>134</v>
      </c>
      <c r="AU298" s="215" t="s">
        <v>83</v>
      </c>
      <c r="AY298" s="17" t="s">
        <v>132</v>
      </c>
      <c r="BE298" s="216">
        <f>IF(N298="základní",J298,0)</f>
        <v>0</v>
      </c>
      <c r="BF298" s="216">
        <f>IF(N298="snížená",J298,0)</f>
        <v>0</v>
      </c>
      <c r="BG298" s="216">
        <f>IF(N298="zákl. přenesená",J298,0)</f>
        <v>0</v>
      </c>
      <c r="BH298" s="216">
        <f>IF(N298="sníž. přenesená",J298,0)</f>
        <v>0</v>
      </c>
      <c r="BI298" s="216">
        <f>IF(N298="nulová",J298,0)</f>
        <v>0</v>
      </c>
      <c r="BJ298" s="17" t="s">
        <v>81</v>
      </c>
      <c r="BK298" s="216">
        <f>ROUND(I298*H298,2)</f>
        <v>0</v>
      </c>
      <c r="BL298" s="17" t="s">
        <v>139</v>
      </c>
      <c r="BM298" s="215" t="s">
        <v>413</v>
      </c>
    </row>
    <row r="299" s="2" customFormat="1">
      <c r="A299" s="38"/>
      <c r="B299" s="39"/>
      <c r="C299" s="40"/>
      <c r="D299" s="217" t="s">
        <v>141</v>
      </c>
      <c r="E299" s="40"/>
      <c r="F299" s="218" t="s">
        <v>414</v>
      </c>
      <c r="G299" s="40"/>
      <c r="H299" s="40"/>
      <c r="I299" s="219"/>
      <c r="J299" s="40"/>
      <c r="K299" s="40"/>
      <c r="L299" s="44"/>
      <c r="M299" s="220"/>
      <c r="N299" s="221"/>
      <c r="O299" s="84"/>
      <c r="P299" s="84"/>
      <c r="Q299" s="84"/>
      <c r="R299" s="84"/>
      <c r="S299" s="84"/>
      <c r="T299" s="85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T299" s="17" t="s">
        <v>141</v>
      </c>
      <c r="AU299" s="17" t="s">
        <v>83</v>
      </c>
    </row>
    <row r="300" s="14" customFormat="1">
      <c r="A300" s="14"/>
      <c r="B300" s="232"/>
      <c r="C300" s="233"/>
      <c r="D300" s="217" t="s">
        <v>143</v>
      </c>
      <c r="E300" s="234" t="s">
        <v>19</v>
      </c>
      <c r="F300" s="235" t="s">
        <v>415</v>
      </c>
      <c r="G300" s="233"/>
      <c r="H300" s="236">
        <v>75.599999999999994</v>
      </c>
      <c r="I300" s="237"/>
      <c r="J300" s="233"/>
      <c r="K300" s="233"/>
      <c r="L300" s="238"/>
      <c r="M300" s="239"/>
      <c r="N300" s="240"/>
      <c r="O300" s="240"/>
      <c r="P300" s="240"/>
      <c r="Q300" s="240"/>
      <c r="R300" s="240"/>
      <c r="S300" s="240"/>
      <c r="T300" s="241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42" t="s">
        <v>143</v>
      </c>
      <c r="AU300" s="242" t="s">
        <v>83</v>
      </c>
      <c r="AV300" s="14" t="s">
        <v>83</v>
      </c>
      <c r="AW300" s="14" t="s">
        <v>34</v>
      </c>
      <c r="AX300" s="14" t="s">
        <v>73</v>
      </c>
      <c r="AY300" s="242" t="s">
        <v>132</v>
      </c>
    </row>
    <row r="301" s="14" customFormat="1">
      <c r="A301" s="14"/>
      <c r="B301" s="232"/>
      <c r="C301" s="233"/>
      <c r="D301" s="217" t="s">
        <v>143</v>
      </c>
      <c r="E301" s="234" t="s">
        <v>19</v>
      </c>
      <c r="F301" s="235" t="s">
        <v>416</v>
      </c>
      <c r="G301" s="233"/>
      <c r="H301" s="236">
        <v>65.099999999999994</v>
      </c>
      <c r="I301" s="237"/>
      <c r="J301" s="233"/>
      <c r="K301" s="233"/>
      <c r="L301" s="238"/>
      <c r="M301" s="239"/>
      <c r="N301" s="240"/>
      <c r="O301" s="240"/>
      <c r="P301" s="240"/>
      <c r="Q301" s="240"/>
      <c r="R301" s="240"/>
      <c r="S301" s="240"/>
      <c r="T301" s="241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42" t="s">
        <v>143</v>
      </c>
      <c r="AU301" s="242" t="s">
        <v>83</v>
      </c>
      <c r="AV301" s="14" t="s">
        <v>83</v>
      </c>
      <c r="AW301" s="14" t="s">
        <v>34</v>
      </c>
      <c r="AX301" s="14" t="s">
        <v>73</v>
      </c>
      <c r="AY301" s="242" t="s">
        <v>132</v>
      </c>
    </row>
    <row r="302" s="14" customFormat="1">
      <c r="A302" s="14"/>
      <c r="B302" s="232"/>
      <c r="C302" s="233"/>
      <c r="D302" s="217" t="s">
        <v>143</v>
      </c>
      <c r="E302" s="234" t="s">
        <v>19</v>
      </c>
      <c r="F302" s="235" t="s">
        <v>417</v>
      </c>
      <c r="G302" s="233"/>
      <c r="H302" s="236">
        <v>11.9</v>
      </c>
      <c r="I302" s="237"/>
      <c r="J302" s="233"/>
      <c r="K302" s="233"/>
      <c r="L302" s="238"/>
      <c r="M302" s="239"/>
      <c r="N302" s="240"/>
      <c r="O302" s="240"/>
      <c r="P302" s="240"/>
      <c r="Q302" s="240"/>
      <c r="R302" s="240"/>
      <c r="S302" s="240"/>
      <c r="T302" s="241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42" t="s">
        <v>143</v>
      </c>
      <c r="AU302" s="242" t="s">
        <v>83</v>
      </c>
      <c r="AV302" s="14" t="s">
        <v>83</v>
      </c>
      <c r="AW302" s="14" t="s">
        <v>34</v>
      </c>
      <c r="AX302" s="14" t="s">
        <v>73</v>
      </c>
      <c r="AY302" s="242" t="s">
        <v>132</v>
      </c>
    </row>
    <row r="303" s="2" customFormat="1" ht="13.8" customHeight="1">
      <c r="A303" s="38"/>
      <c r="B303" s="39"/>
      <c r="C303" s="204" t="s">
        <v>418</v>
      </c>
      <c r="D303" s="204" t="s">
        <v>134</v>
      </c>
      <c r="E303" s="205" t="s">
        <v>419</v>
      </c>
      <c r="F303" s="206" t="s">
        <v>420</v>
      </c>
      <c r="G303" s="207" t="s">
        <v>257</v>
      </c>
      <c r="H303" s="208">
        <v>1697</v>
      </c>
      <c r="I303" s="209"/>
      <c r="J303" s="210">
        <f>ROUND(I303*H303,2)</f>
        <v>0</v>
      </c>
      <c r="K303" s="206" t="s">
        <v>138</v>
      </c>
      <c r="L303" s="44"/>
      <c r="M303" s="211" t="s">
        <v>19</v>
      </c>
      <c r="N303" s="212" t="s">
        <v>44</v>
      </c>
      <c r="O303" s="84"/>
      <c r="P303" s="213">
        <f>O303*H303</f>
        <v>0</v>
      </c>
      <c r="Q303" s="213">
        <v>0</v>
      </c>
      <c r="R303" s="213">
        <f>Q303*H303</f>
        <v>0</v>
      </c>
      <c r="S303" s="213">
        <v>0</v>
      </c>
      <c r="T303" s="214">
        <f>S303*H303</f>
        <v>0</v>
      </c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R303" s="215" t="s">
        <v>139</v>
      </c>
      <c r="AT303" s="215" t="s">
        <v>134</v>
      </c>
      <c r="AU303" s="215" t="s">
        <v>83</v>
      </c>
      <c r="AY303" s="17" t="s">
        <v>132</v>
      </c>
      <c r="BE303" s="216">
        <f>IF(N303="základní",J303,0)</f>
        <v>0</v>
      </c>
      <c r="BF303" s="216">
        <f>IF(N303="snížená",J303,0)</f>
        <v>0</v>
      </c>
      <c r="BG303" s="216">
        <f>IF(N303="zákl. přenesená",J303,0)</f>
        <v>0</v>
      </c>
      <c r="BH303" s="216">
        <f>IF(N303="sníž. přenesená",J303,0)</f>
        <v>0</v>
      </c>
      <c r="BI303" s="216">
        <f>IF(N303="nulová",J303,0)</f>
        <v>0</v>
      </c>
      <c r="BJ303" s="17" t="s">
        <v>81</v>
      </c>
      <c r="BK303" s="216">
        <f>ROUND(I303*H303,2)</f>
        <v>0</v>
      </c>
      <c r="BL303" s="17" t="s">
        <v>139</v>
      </c>
      <c r="BM303" s="215" t="s">
        <v>421</v>
      </c>
    </row>
    <row r="304" s="2" customFormat="1">
      <c r="A304" s="38"/>
      <c r="B304" s="39"/>
      <c r="C304" s="40"/>
      <c r="D304" s="217" t="s">
        <v>141</v>
      </c>
      <c r="E304" s="40"/>
      <c r="F304" s="218" t="s">
        <v>422</v>
      </c>
      <c r="G304" s="40"/>
      <c r="H304" s="40"/>
      <c r="I304" s="219"/>
      <c r="J304" s="40"/>
      <c r="K304" s="40"/>
      <c r="L304" s="44"/>
      <c r="M304" s="220"/>
      <c r="N304" s="221"/>
      <c r="O304" s="84"/>
      <c r="P304" s="84"/>
      <c r="Q304" s="84"/>
      <c r="R304" s="84"/>
      <c r="S304" s="84"/>
      <c r="T304" s="85"/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T304" s="17" t="s">
        <v>141</v>
      </c>
      <c r="AU304" s="17" t="s">
        <v>83</v>
      </c>
    </row>
    <row r="305" s="14" customFormat="1">
      <c r="A305" s="14"/>
      <c r="B305" s="232"/>
      <c r="C305" s="233"/>
      <c r="D305" s="217" t="s">
        <v>143</v>
      </c>
      <c r="E305" s="234" t="s">
        <v>19</v>
      </c>
      <c r="F305" s="235" t="s">
        <v>399</v>
      </c>
      <c r="G305" s="233"/>
      <c r="H305" s="236">
        <v>400</v>
      </c>
      <c r="I305" s="237"/>
      <c r="J305" s="233"/>
      <c r="K305" s="233"/>
      <c r="L305" s="238"/>
      <c r="M305" s="239"/>
      <c r="N305" s="240"/>
      <c r="O305" s="240"/>
      <c r="P305" s="240"/>
      <c r="Q305" s="240"/>
      <c r="R305" s="240"/>
      <c r="S305" s="240"/>
      <c r="T305" s="241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42" t="s">
        <v>143</v>
      </c>
      <c r="AU305" s="242" t="s">
        <v>83</v>
      </c>
      <c r="AV305" s="14" t="s">
        <v>83</v>
      </c>
      <c r="AW305" s="14" t="s">
        <v>34</v>
      </c>
      <c r="AX305" s="14" t="s">
        <v>73</v>
      </c>
      <c r="AY305" s="242" t="s">
        <v>132</v>
      </c>
    </row>
    <row r="306" s="14" customFormat="1">
      <c r="A306" s="14"/>
      <c r="B306" s="232"/>
      <c r="C306" s="233"/>
      <c r="D306" s="217" t="s">
        <v>143</v>
      </c>
      <c r="E306" s="234" t="s">
        <v>19</v>
      </c>
      <c r="F306" s="235" t="s">
        <v>384</v>
      </c>
      <c r="G306" s="233"/>
      <c r="H306" s="236">
        <v>630</v>
      </c>
      <c r="I306" s="237"/>
      <c r="J306" s="233"/>
      <c r="K306" s="233"/>
      <c r="L306" s="238"/>
      <c r="M306" s="239"/>
      <c r="N306" s="240"/>
      <c r="O306" s="240"/>
      <c r="P306" s="240"/>
      <c r="Q306" s="240"/>
      <c r="R306" s="240"/>
      <c r="S306" s="240"/>
      <c r="T306" s="241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42" t="s">
        <v>143</v>
      </c>
      <c r="AU306" s="242" t="s">
        <v>83</v>
      </c>
      <c r="AV306" s="14" t="s">
        <v>83</v>
      </c>
      <c r="AW306" s="14" t="s">
        <v>34</v>
      </c>
      <c r="AX306" s="14" t="s">
        <v>73</v>
      </c>
      <c r="AY306" s="242" t="s">
        <v>132</v>
      </c>
    </row>
    <row r="307" s="14" customFormat="1">
      <c r="A307" s="14"/>
      <c r="B307" s="232"/>
      <c r="C307" s="233"/>
      <c r="D307" s="217" t="s">
        <v>143</v>
      </c>
      <c r="E307" s="234" t="s">
        <v>19</v>
      </c>
      <c r="F307" s="235" t="s">
        <v>385</v>
      </c>
      <c r="G307" s="233"/>
      <c r="H307" s="236">
        <v>560</v>
      </c>
      <c r="I307" s="237"/>
      <c r="J307" s="233"/>
      <c r="K307" s="233"/>
      <c r="L307" s="238"/>
      <c r="M307" s="239"/>
      <c r="N307" s="240"/>
      <c r="O307" s="240"/>
      <c r="P307" s="240"/>
      <c r="Q307" s="240"/>
      <c r="R307" s="240"/>
      <c r="S307" s="240"/>
      <c r="T307" s="241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42" t="s">
        <v>143</v>
      </c>
      <c r="AU307" s="242" t="s">
        <v>83</v>
      </c>
      <c r="AV307" s="14" t="s">
        <v>83</v>
      </c>
      <c r="AW307" s="14" t="s">
        <v>34</v>
      </c>
      <c r="AX307" s="14" t="s">
        <v>73</v>
      </c>
      <c r="AY307" s="242" t="s">
        <v>132</v>
      </c>
    </row>
    <row r="308" s="14" customFormat="1">
      <c r="A308" s="14"/>
      <c r="B308" s="232"/>
      <c r="C308" s="233"/>
      <c r="D308" s="217" t="s">
        <v>143</v>
      </c>
      <c r="E308" s="234" t="s">
        <v>19</v>
      </c>
      <c r="F308" s="235" t="s">
        <v>386</v>
      </c>
      <c r="G308" s="233"/>
      <c r="H308" s="236">
        <v>107</v>
      </c>
      <c r="I308" s="237"/>
      <c r="J308" s="233"/>
      <c r="K308" s="233"/>
      <c r="L308" s="238"/>
      <c r="M308" s="239"/>
      <c r="N308" s="240"/>
      <c r="O308" s="240"/>
      <c r="P308" s="240"/>
      <c r="Q308" s="240"/>
      <c r="R308" s="240"/>
      <c r="S308" s="240"/>
      <c r="T308" s="241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42" t="s">
        <v>143</v>
      </c>
      <c r="AU308" s="242" t="s">
        <v>83</v>
      </c>
      <c r="AV308" s="14" t="s">
        <v>83</v>
      </c>
      <c r="AW308" s="14" t="s">
        <v>34</v>
      </c>
      <c r="AX308" s="14" t="s">
        <v>73</v>
      </c>
      <c r="AY308" s="242" t="s">
        <v>132</v>
      </c>
    </row>
    <row r="309" s="2" customFormat="1" ht="22.2" customHeight="1">
      <c r="A309" s="38"/>
      <c r="B309" s="39"/>
      <c r="C309" s="204" t="s">
        <v>423</v>
      </c>
      <c r="D309" s="204" t="s">
        <v>134</v>
      </c>
      <c r="E309" s="205" t="s">
        <v>424</v>
      </c>
      <c r="F309" s="206" t="s">
        <v>425</v>
      </c>
      <c r="G309" s="207" t="s">
        <v>257</v>
      </c>
      <c r="H309" s="208">
        <v>1297</v>
      </c>
      <c r="I309" s="209"/>
      <c r="J309" s="210">
        <f>ROUND(I309*H309,2)</f>
        <v>0</v>
      </c>
      <c r="K309" s="206" t="s">
        <v>138</v>
      </c>
      <c r="L309" s="44"/>
      <c r="M309" s="211" t="s">
        <v>19</v>
      </c>
      <c r="N309" s="212" t="s">
        <v>44</v>
      </c>
      <c r="O309" s="84"/>
      <c r="P309" s="213">
        <f>O309*H309</f>
        <v>0</v>
      </c>
      <c r="Q309" s="213">
        <v>0</v>
      </c>
      <c r="R309" s="213">
        <f>Q309*H309</f>
        <v>0</v>
      </c>
      <c r="S309" s="213">
        <v>0</v>
      </c>
      <c r="T309" s="214">
        <f>S309*H309</f>
        <v>0</v>
      </c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R309" s="215" t="s">
        <v>139</v>
      </c>
      <c r="AT309" s="215" t="s">
        <v>134</v>
      </c>
      <c r="AU309" s="215" t="s">
        <v>83</v>
      </c>
      <c r="AY309" s="17" t="s">
        <v>132</v>
      </c>
      <c r="BE309" s="216">
        <f>IF(N309="základní",J309,0)</f>
        <v>0</v>
      </c>
      <c r="BF309" s="216">
        <f>IF(N309="snížená",J309,0)</f>
        <v>0</v>
      </c>
      <c r="BG309" s="216">
        <f>IF(N309="zákl. přenesená",J309,0)</f>
        <v>0</v>
      </c>
      <c r="BH309" s="216">
        <f>IF(N309="sníž. přenesená",J309,0)</f>
        <v>0</v>
      </c>
      <c r="BI309" s="216">
        <f>IF(N309="nulová",J309,0)</f>
        <v>0</v>
      </c>
      <c r="BJ309" s="17" t="s">
        <v>81</v>
      </c>
      <c r="BK309" s="216">
        <f>ROUND(I309*H309,2)</f>
        <v>0</v>
      </c>
      <c r="BL309" s="17" t="s">
        <v>139</v>
      </c>
      <c r="BM309" s="215" t="s">
        <v>426</v>
      </c>
    </row>
    <row r="310" s="2" customFormat="1">
      <c r="A310" s="38"/>
      <c r="B310" s="39"/>
      <c r="C310" s="40"/>
      <c r="D310" s="217" t="s">
        <v>141</v>
      </c>
      <c r="E310" s="40"/>
      <c r="F310" s="218" t="s">
        <v>427</v>
      </c>
      <c r="G310" s="40"/>
      <c r="H310" s="40"/>
      <c r="I310" s="219"/>
      <c r="J310" s="40"/>
      <c r="K310" s="40"/>
      <c r="L310" s="44"/>
      <c r="M310" s="220"/>
      <c r="N310" s="221"/>
      <c r="O310" s="84"/>
      <c r="P310" s="84"/>
      <c r="Q310" s="84"/>
      <c r="R310" s="84"/>
      <c r="S310" s="84"/>
      <c r="T310" s="85"/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T310" s="17" t="s">
        <v>141</v>
      </c>
      <c r="AU310" s="17" t="s">
        <v>83</v>
      </c>
    </row>
    <row r="311" s="14" customFormat="1">
      <c r="A311" s="14"/>
      <c r="B311" s="232"/>
      <c r="C311" s="233"/>
      <c r="D311" s="217" t="s">
        <v>143</v>
      </c>
      <c r="E311" s="234" t="s">
        <v>19</v>
      </c>
      <c r="F311" s="235" t="s">
        <v>384</v>
      </c>
      <c r="G311" s="233"/>
      <c r="H311" s="236">
        <v>630</v>
      </c>
      <c r="I311" s="237"/>
      <c r="J311" s="233"/>
      <c r="K311" s="233"/>
      <c r="L311" s="238"/>
      <c r="M311" s="239"/>
      <c r="N311" s="240"/>
      <c r="O311" s="240"/>
      <c r="P311" s="240"/>
      <c r="Q311" s="240"/>
      <c r="R311" s="240"/>
      <c r="S311" s="240"/>
      <c r="T311" s="241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42" t="s">
        <v>143</v>
      </c>
      <c r="AU311" s="242" t="s">
        <v>83</v>
      </c>
      <c r="AV311" s="14" t="s">
        <v>83</v>
      </c>
      <c r="AW311" s="14" t="s">
        <v>34</v>
      </c>
      <c r="AX311" s="14" t="s">
        <v>73</v>
      </c>
      <c r="AY311" s="242" t="s">
        <v>132</v>
      </c>
    </row>
    <row r="312" s="14" customFormat="1">
      <c r="A312" s="14"/>
      <c r="B312" s="232"/>
      <c r="C312" s="233"/>
      <c r="D312" s="217" t="s">
        <v>143</v>
      </c>
      <c r="E312" s="234" t="s">
        <v>19</v>
      </c>
      <c r="F312" s="235" t="s">
        <v>385</v>
      </c>
      <c r="G312" s="233"/>
      <c r="H312" s="236">
        <v>560</v>
      </c>
      <c r="I312" s="237"/>
      <c r="J312" s="233"/>
      <c r="K312" s="233"/>
      <c r="L312" s="238"/>
      <c r="M312" s="239"/>
      <c r="N312" s="240"/>
      <c r="O312" s="240"/>
      <c r="P312" s="240"/>
      <c r="Q312" s="240"/>
      <c r="R312" s="240"/>
      <c r="S312" s="240"/>
      <c r="T312" s="241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42" t="s">
        <v>143</v>
      </c>
      <c r="AU312" s="242" t="s">
        <v>83</v>
      </c>
      <c r="AV312" s="14" t="s">
        <v>83</v>
      </c>
      <c r="AW312" s="14" t="s">
        <v>34</v>
      </c>
      <c r="AX312" s="14" t="s">
        <v>73</v>
      </c>
      <c r="AY312" s="242" t="s">
        <v>132</v>
      </c>
    </row>
    <row r="313" s="14" customFormat="1">
      <c r="A313" s="14"/>
      <c r="B313" s="232"/>
      <c r="C313" s="233"/>
      <c r="D313" s="217" t="s">
        <v>143</v>
      </c>
      <c r="E313" s="234" t="s">
        <v>19</v>
      </c>
      <c r="F313" s="235" t="s">
        <v>386</v>
      </c>
      <c r="G313" s="233"/>
      <c r="H313" s="236">
        <v>107</v>
      </c>
      <c r="I313" s="237"/>
      <c r="J313" s="233"/>
      <c r="K313" s="233"/>
      <c r="L313" s="238"/>
      <c r="M313" s="239"/>
      <c r="N313" s="240"/>
      <c r="O313" s="240"/>
      <c r="P313" s="240"/>
      <c r="Q313" s="240"/>
      <c r="R313" s="240"/>
      <c r="S313" s="240"/>
      <c r="T313" s="241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42" t="s">
        <v>143</v>
      </c>
      <c r="AU313" s="242" t="s">
        <v>83</v>
      </c>
      <c r="AV313" s="14" t="s">
        <v>83</v>
      </c>
      <c r="AW313" s="14" t="s">
        <v>34</v>
      </c>
      <c r="AX313" s="14" t="s">
        <v>73</v>
      </c>
      <c r="AY313" s="242" t="s">
        <v>132</v>
      </c>
    </row>
    <row r="314" s="2" customFormat="1" ht="22.2" customHeight="1">
      <c r="A314" s="38"/>
      <c r="B314" s="39"/>
      <c r="C314" s="204" t="s">
        <v>428</v>
      </c>
      <c r="D314" s="204" t="s">
        <v>134</v>
      </c>
      <c r="E314" s="205" t="s">
        <v>429</v>
      </c>
      <c r="F314" s="206" t="s">
        <v>430</v>
      </c>
      <c r="G314" s="207" t="s">
        <v>257</v>
      </c>
      <c r="H314" s="208">
        <v>400</v>
      </c>
      <c r="I314" s="209"/>
      <c r="J314" s="210">
        <f>ROUND(I314*H314,2)</f>
        <v>0</v>
      </c>
      <c r="K314" s="206" t="s">
        <v>19</v>
      </c>
      <c r="L314" s="44"/>
      <c r="M314" s="211" t="s">
        <v>19</v>
      </c>
      <c r="N314" s="212" t="s">
        <v>44</v>
      </c>
      <c r="O314" s="84"/>
      <c r="P314" s="213">
        <f>O314*H314</f>
        <v>0</v>
      </c>
      <c r="Q314" s="213">
        <v>0</v>
      </c>
      <c r="R314" s="213">
        <f>Q314*H314</f>
        <v>0</v>
      </c>
      <c r="S314" s="213">
        <v>0</v>
      </c>
      <c r="T314" s="214">
        <f>S314*H314</f>
        <v>0</v>
      </c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R314" s="215" t="s">
        <v>139</v>
      </c>
      <c r="AT314" s="215" t="s">
        <v>134</v>
      </c>
      <c r="AU314" s="215" t="s">
        <v>83</v>
      </c>
      <c r="AY314" s="17" t="s">
        <v>132</v>
      </c>
      <c r="BE314" s="216">
        <f>IF(N314="základní",J314,0)</f>
        <v>0</v>
      </c>
      <c r="BF314" s="216">
        <f>IF(N314="snížená",J314,0)</f>
        <v>0</v>
      </c>
      <c r="BG314" s="216">
        <f>IF(N314="zákl. přenesená",J314,0)</f>
        <v>0</v>
      </c>
      <c r="BH314" s="216">
        <f>IF(N314="sníž. přenesená",J314,0)</f>
        <v>0</v>
      </c>
      <c r="BI314" s="216">
        <f>IF(N314="nulová",J314,0)</f>
        <v>0</v>
      </c>
      <c r="BJ314" s="17" t="s">
        <v>81</v>
      </c>
      <c r="BK314" s="216">
        <f>ROUND(I314*H314,2)</f>
        <v>0</v>
      </c>
      <c r="BL314" s="17" t="s">
        <v>139</v>
      </c>
      <c r="BM314" s="215" t="s">
        <v>431</v>
      </c>
    </row>
    <row r="315" s="2" customFormat="1">
      <c r="A315" s="38"/>
      <c r="B315" s="39"/>
      <c r="C315" s="40"/>
      <c r="D315" s="217" t="s">
        <v>141</v>
      </c>
      <c r="E315" s="40"/>
      <c r="F315" s="218" t="s">
        <v>432</v>
      </c>
      <c r="G315" s="40"/>
      <c r="H315" s="40"/>
      <c r="I315" s="219"/>
      <c r="J315" s="40"/>
      <c r="K315" s="40"/>
      <c r="L315" s="44"/>
      <c r="M315" s="220"/>
      <c r="N315" s="221"/>
      <c r="O315" s="84"/>
      <c r="P315" s="84"/>
      <c r="Q315" s="84"/>
      <c r="R315" s="84"/>
      <c r="S315" s="84"/>
      <c r="T315" s="85"/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T315" s="17" t="s">
        <v>141</v>
      </c>
      <c r="AU315" s="17" t="s">
        <v>83</v>
      </c>
    </row>
    <row r="316" s="14" customFormat="1">
      <c r="A316" s="14"/>
      <c r="B316" s="232"/>
      <c r="C316" s="233"/>
      <c r="D316" s="217" t="s">
        <v>143</v>
      </c>
      <c r="E316" s="234" t="s">
        <v>19</v>
      </c>
      <c r="F316" s="235" t="s">
        <v>399</v>
      </c>
      <c r="G316" s="233"/>
      <c r="H316" s="236">
        <v>400</v>
      </c>
      <c r="I316" s="237"/>
      <c r="J316" s="233"/>
      <c r="K316" s="233"/>
      <c r="L316" s="238"/>
      <c r="M316" s="239"/>
      <c r="N316" s="240"/>
      <c r="O316" s="240"/>
      <c r="P316" s="240"/>
      <c r="Q316" s="240"/>
      <c r="R316" s="240"/>
      <c r="S316" s="240"/>
      <c r="T316" s="241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42" t="s">
        <v>143</v>
      </c>
      <c r="AU316" s="242" t="s">
        <v>83</v>
      </c>
      <c r="AV316" s="14" t="s">
        <v>83</v>
      </c>
      <c r="AW316" s="14" t="s">
        <v>34</v>
      </c>
      <c r="AX316" s="14" t="s">
        <v>73</v>
      </c>
      <c r="AY316" s="242" t="s">
        <v>132</v>
      </c>
    </row>
    <row r="317" s="2" customFormat="1" ht="22.2" customHeight="1">
      <c r="A317" s="38"/>
      <c r="B317" s="39"/>
      <c r="C317" s="204" t="s">
        <v>433</v>
      </c>
      <c r="D317" s="204" t="s">
        <v>134</v>
      </c>
      <c r="E317" s="205" t="s">
        <v>434</v>
      </c>
      <c r="F317" s="206" t="s">
        <v>435</v>
      </c>
      <c r="G317" s="207" t="s">
        <v>257</v>
      </c>
      <c r="H317" s="208">
        <v>9</v>
      </c>
      <c r="I317" s="209"/>
      <c r="J317" s="210">
        <f>ROUND(I317*H317,2)</f>
        <v>0</v>
      </c>
      <c r="K317" s="206" t="s">
        <v>138</v>
      </c>
      <c r="L317" s="44"/>
      <c r="M317" s="211" t="s">
        <v>19</v>
      </c>
      <c r="N317" s="212" t="s">
        <v>44</v>
      </c>
      <c r="O317" s="84"/>
      <c r="P317" s="213">
        <f>O317*H317</f>
        <v>0</v>
      </c>
      <c r="Q317" s="213">
        <v>0.10362</v>
      </c>
      <c r="R317" s="213">
        <f>Q317*H317</f>
        <v>0.93258000000000008</v>
      </c>
      <c r="S317" s="213">
        <v>0</v>
      </c>
      <c r="T317" s="214">
        <f>S317*H317</f>
        <v>0</v>
      </c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R317" s="215" t="s">
        <v>139</v>
      </c>
      <c r="AT317" s="215" t="s">
        <v>134</v>
      </c>
      <c r="AU317" s="215" t="s">
        <v>83</v>
      </c>
      <c r="AY317" s="17" t="s">
        <v>132</v>
      </c>
      <c r="BE317" s="216">
        <f>IF(N317="základní",J317,0)</f>
        <v>0</v>
      </c>
      <c r="BF317" s="216">
        <f>IF(N317="snížená",J317,0)</f>
        <v>0</v>
      </c>
      <c r="BG317" s="216">
        <f>IF(N317="zákl. přenesená",J317,0)</f>
        <v>0</v>
      </c>
      <c r="BH317" s="216">
        <f>IF(N317="sníž. přenesená",J317,0)</f>
        <v>0</v>
      </c>
      <c r="BI317" s="216">
        <f>IF(N317="nulová",J317,0)</f>
        <v>0</v>
      </c>
      <c r="BJ317" s="17" t="s">
        <v>81</v>
      </c>
      <c r="BK317" s="216">
        <f>ROUND(I317*H317,2)</f>
        <v>0</v>
      </c>
      <c r="BL317" s="17" t="s">
        <v>139</v>
      </c>
      <c r="BM317" s="215" t="s">
        <v>436</v>
      </c>
    </row>
    <row r="318" s="2" customFormat="1">
      <c r="A318" s="38"/>
      <c r="B318" s="39"/>
      <c r="C318" s="40"/>
      <c r="D318" s="217" t="s">
        <v>141</v>
      </c>
      <c r="E318" s="40"/>
      <c r="F318" s="218" t="s">
        <v>437</v>
      </c>
      <c r="G318" s="40"/>
      <c r="H318" s="40"/>
      <c r="I318" s="219"/>
      <c r="J318" s="40"/>
      <c r="K318" s="40"/>
      <c r="L318" s="44"/>
      <c r="M318" s="220"/>
      <c r="N318" s="221"/>
      <c r="O318" s="84"/>
      <c r="P318" s="84"/>
      <c r="Q318" s="84"/>
      <c r="R318" s="84"/>
      <c r="S318" s="84"/>
      <c r="T318" s="85"/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T318" s="17" t="s">
        <v>141</v>
      </c>
      <c r="AU318" s="17" t="s">
        <v>83</v>
      </c>
    </row>
    <row r="319" s="13" customFormat="1">
      <c r="A319" s="13"/>
      <c r="B319" s="222"/>
      <c r="C319" s="223"/>
      <c r="D319" s="217" t="s">
        <v>143</v>
      </c>
      <c r="E319" s="224" t="s">
        <v>19</v>
      </c>
      <c r="F319" s="225" t="s">
        <v>438</v>
      </c>
      <c r="G319" s="223"/>
      <c r="H319" s="224" t="s">
        <v>19</v>
      </c>
      <c r="I319" s="226"/>
      <c r="J319" s="223"/>
      <c r="K319" s="223"/>
      <c r="L319" s="227"/>
      <c r="M319" s="228"/>
      <c r="N319" s="229"/>
      <c r="O319" s="229"/>
      <c r="P319" s="229"/>
      <c r="Q319" s="229"/>
      <c r="R319" s="229"/>
      <c r="S319" s="229"/>
      <c r="T319" s="230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31" t="s">
        <v>143</v>
      </c>
      <c r="AU319" s="231" t="s">
        <v>83</v>
      </c>
      <c r="AV319" s="13" t="s">
        <v>81</v>
      </c>
      <c r="AW319" s="13" t="s">
        <v>34</v>
      </c>
      <c r="AX319" s="13" t="s">
        <v>73</v>
      </c>
      <c r="AY319" s="231" t="s">
        <v>132</v>
      </c>
    </row>
    <row r="320" s="14" customFormat="1">
      <c r="A320" s="14"/>
      <c r="B320" s="232"/>
      <c r="C320" s="233"/>
      <c r="D320" s="217" t="s">
        <v>143</v>
      </c>
      <c r="E320" s="234" t="s">
        <v>19</v>
      </c>
      <c r="F320" s="235" t="s">
        <v>439</v>
      </c>
      <c r="G320" s="233"/>
      <c r="H320" s="236">
        <v>2</v>
      </c>
      <c r="I320" s="237"/>
      <c r="J320" s="233"/>
      <c r="K320" s="233"/>
      <c r="L320" s="238"/>
      <c r="M320" s="239"/>
      <c r="N320" s="240"/>
      <c r="O320" s="240"/>
      <c r="P320" s="240"/>
      <c r="Q320" s="240"/>
      <c r="R320" s="240"/>
      <c r="S320" s="240"/>
      <c r="T320" s="241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42" t="s">
        <v>143</v>
      </c>
      <c r="AU320" s="242" t="s">
        <v>83</v>
      </c>
      <c r="AV320" s="14" t="s">
        <v>83</v>
      </c>
      <c r="AW320" s="14" t="s">
        <v>34</v>
      </c>
      <c r="AX320" s="14" t="s">
        <v>73</v>
      </c>
      <c r="AY320" s="242" t="s">
        <v>132</v>
      </c>
    </row>
    <row r="321" s="14" customFormat="1">
      <c r="A321" s="14"/>
      <c r="B321" s="232"/>
      <c r="C321" s="233"/>
      <c r="D321" s="217" t="s">
        <v>143</v>
      </c>
      <c r="E321" s="234" t="s">
        <v>19</v>
      </c>
      <c r="F321" s="235" t="s">
        <v>440</v>
      </c>
      <c r="G321" s="233"/>
      <c r="H321" s="236">
        <v>1</v>
      </c>
      <c r="I321" s="237"/>
      <c r="J321" s="233"/>
      <c r="K321" s="233"/>
      <c r="L321" s="238"/>
      <c r="M321" s="239"/>
      <c r="N321" s="240"/>
      <c r="O321" s="240"/>
      <c r="P321" s="240"/>
      <c r="Q321" s="240"/>
      <c r="R321" s="240"/>
      <c r="S321" s="240"/>
      <c r="T321" s="241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42" t="s">
        <v>143</v>
      </c>
      <c r="AU321" s="242" t="s">
        <v>83</v>
      </c>
      <c r="AV321" s="14" t="s">
        <v>83</v>
      </c>
      <c r="AW321" s="14" t="s">
        <v>34</v>
      </c>
      <c r="AX321" s="14" t="s">
        <v>73</v>
      </c>
      <c r="AY321" s="242" t="s">
        <v>132</v>
      </c>
    </row>
    <row r="322" s="14" customFormat="1">
      <c r="A322" s="14"/>
      <c r="B322" s="232"/>
      <c r="C322" s="233"/>
      <c r="D322" s="217" t="s">
        <v>143</v>
      </c>
      <c r="E322" s="234" t="s">
        <v>19</v>
      </c>
      <c r="F322" s="235" t="s">
        <v>441</v>
      </c>
      <c r="G322" s="233"/>
      <c r="H322" s="236">
        <v>2.3999999999999999</v>
      </c>
      <c r="I322" s="237"/>
      <c r="J322" s="233"/>
      <c r="K322" s="233"/>
      <c r="L322" s="238"/>
      <c r="M322" s="239"/>
      <c r="N322" s="240"/>
      <c r="O322" s="240"/>
      <c r="P322" s="240"/>
      <c r="Q322" s="240"/>
      <c r="R322" s="240"/>
      <c r="S322" s="240"/>
      <c r="T322" s="241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42" t="s">
        <v>143</v>
      </c>
      <c r="AU322" s="242" t="s">
        <v>83</v>
      </c>
      <c r="AV322" s="14" t="s">
        <v>83</v>
      </c>
      <c r="AW322" s="14" t="s">
        <v>34</v>
      </c>
      <c r="AX322" s="14" t="s">
        <v>73</v>
      </c>
      <c r="AY322" s="242" t="s">
        <v>132</v>
      </c>
    </row>
    <row r="323" s="14" customFormat="1">
      <c r="A323" s="14"/>
      <c r="B323" s="232"/>
      <c r="C323" s="233"/>
      <c r="D323" s="217" t="s">
        <v>143</v>
      </c>
      <c r="E323" s="234" t="s">
        <v>19</v>
      </c>
      <c r="F323" s="235" t="s">
        <v>442</v>
      </c>
      <c r="G323" s="233"/>
      <c r="H323" s="236">
        <v>2.3999999999999999</v>
      </c>
      <c r="I323" s="237"/>
      <c r="J323" s="233"/>
      <c r="K323" s="233"/>
      <c r="L323" s="238"/>
      <c r="M323" s="239"/>
      <c r="N323" s="240"/>
      <c r="O323" s="240"/>
      <c r="P323" s="240"/>
      <c r="Q323" s="240"/>
      <c r="R323" s="240"/>
      <c r="S323" s="240"/>
      <c r="T323" s="241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42" t="s">
        <v>143</v>
      </c>
      <c r="AU323" s="242" t="s">
        <v>83</v>
      </c>
      <c r="AV323" s="14" t="s">
        <v>83</v>
      </c>
      <c r="AW323" s="14" t="s">
        <v>34</v>
      </c>
      <c r="AX323" s="14" t="s">
        <v>73</v>
      </c>
      <c r="AY323" s="242" t="s">
        <v>132</v>
      </c>
    </row>
    <row r="324" s="14" customFormat="1">
      <c r="A324" s="14"/>
      <c r="B324" s="232"/>
      <c r="C324" s="233"/>
      <c r="D324" s="217" t="s">
        <v>143</v>
      </c>
      <c r="E324" s="234" t="s">
        <v>19</v>
      </c>
      <c r="F324" s="235" t="s">
        <v>443</v>
      </c>
      <c r="G324" s="233"/>
      <c r="H324" s="236">
        <v>1.2</v>
      </c>
      <c r="I324" s="237"/>
      <c r="J324" s="233"/>
      <c r="K324" s="233"/>
      <c r="L324" s="238"/>
      <c r="M324" s="239"/>
      <c r="N324" s="240"/>
      <c r="O324" s="240"/>
      <c r="P324" s="240"/>
      <c r="Q324" s="240"/>
      <c r="R324" s="240"/>
      <c r="S324" s="240"/>
      <c r="T324" s="241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42" t="s">
        <v>143</v>
      </c>
      <c r="AU324" s="242" t="s">
        <v>83</v>
      </c>
      <c r="AV324" s="14" t="s">
        <v>83</v>
      </c>
      <c r="AW324" s="14" t="s">
        <v>34</v>
      </c>
      <c r="AX324" s="14" t="s">
        <v>73</v>
      </c>
      <c r="AY324" s="242" t="s">
        <v>132</v>
      </c>
    </row>
    <row r="325" s="2" customFormat="1" ht="22.2" customHeight="1">
      <c r="A325" s="38"/>
      <c r="B325" s="39"/>
      <c r="C325" s="243" t="s">
        <v>444</v>
      </c>
      <c r="D325" s="243" t="s">
        <v>250</v>
      </c>
      <c r="E325" s="244" t="s">
        <v>445</v>
      </c>
      <c r="F325" s="245" t="s">
        <v>446</v>
      </c>
      <c r="G325" s="246" t="s">
        <v>257</v>
      </c>
      <c r="H325" s="247">
        <v>9.9000000000000004</v>
      </c>
      <c r="I325" s="248"/>
      <c r="J325" s="249">
        <f>ROUND(I325*H325,2)</f>
        <v>0</v>
      </c>
      <c r="K325" s="245" t="s">
        <v>138</v>
      </c>
      <c r="L325" s="250"/>
      <c r="M325" s="251" t="s">
        <v>19</v>
      </c>
      <c r="N325" s="252" t="s">
        <v>44</v>
      </c>
      <c r="O325" s="84"/>
      <c r="P325" s="213">
        <f>O325*H325</f>
        <v>0</v>
      </c>
      <c r="Q325" s="213">
        <v>0.17499999999999999</v>
      </c>
      <c r="R325" s="213">
        <f>Q325*H325</f>
        <v>1.7324999999999999</v>
      </c>
      <c r="S325" s="213">
        <v>0</v>
      </c>
      <c r="T325" s="214">
        <f>S325*H325</f>
        <v>0</v>
      </c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R325" s="215" t="s">
        <v>205</v>
      </c>
      <c r="AT325" s="215" t="s">
        <v>250</v>
      </c>
      <c r="AU325" s="215" t="s">
        <v>83</v>
      </c>
      <c r="AY325" s="17" t="s">
        <v>132</v>
      </c>
      <c r="BE325" s="216">
        <f>IF(N325="základní",J325,0)</f>
        <v>0</v>
      </c>
      <c r="BF325" s="216">
        <f>IF(N325="snížená",J325,0)</f>
        <v>0</v>
      </c>
      <c r="BG325" s="216">
        <f>IF(N325="zákl. přenesená",J325,0)</f>
        <v>0</v>
      </c>
      <c r="BH325" s="216">
        <f>IF(N325="sníž. přenesená",J325,0)</f>
        <v>0</v>
      </c>
      <c r="BI325" s="216">
        <f>IF(N325="nulová",J325,0)</f>
        <v>0</v>
      </c>
      <c r="BJ325" s="17" t="s">
        <v>81</v>
      </c>
      <c r="BK325" s="216">
        <f>ROUND(I325*H325,2)</f>
        <v>0</v>
      </c>
      <c r="BL325" s="17" t="s">
        <v>139</v>
      </c>
      <c r="BM325" s="215" t="s">
        <v>447</v>
      </c>
    </row>
    <row r="326" s="2" customFormat="1">
      <c r="A326" s="38"/>
      <c r="B326" s="39"/>
      <c r="C326" s="40"/>
      <c r="D326" s="217" t="s">
        <v>141</v>
      </c>
      <c r="E326" s="40"/>
      <c r="F326" s="218" t="s">
        <v>446</v>
      </c>
      <c r="G326" s="40"/>
      <c r="H326" s="40"/>
      <c r="I326" s="219"/>
      <c r="J326" s="40"/>
      <c r="K326" s="40"/>
      <c r="L326" s="44"/>
      <c r="M326" s="220"/>
      <c r="N326" s="221"/>
      <c r="O326" s="84"/>
      <c r="P326" s="84"/>
      <c r="Q326" s="84"/>
      <c r="R326" s="84"/>
      <c r="S326" s="84"/>
      <c r="T326" s="85"/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T326" s="17" t="s">
        <v>141</v>
      </c>
      <c r="AU326" s="17" t="s">
        <v>83</v>
      </c>
    </row>
    <row r="327" s="14" customFormat="1">
      <c r="A327" s="14"/>
      <c r="B327" s="232"/>
      <c r="C327" s="233"/>
      <c r="D327" s="217" t="s">
        <v>143</v>
      </c>
      <c r="E327" s="233"/>
      <c r="F327" s="235" t="s">
        <v>448</v>
      </c>
      <c r="G327" s="233"/>
      <c r="H327" s="236">
        <v>9.9000000000000004</v>
      </c>
      <c r="I327" s="237"/>
      <c r="J327" s="233"/>
      <c r="K327" s="233"/>
      <c r="L327" s="238"/>
      <c r="M327" s="239"/>
      <c r="N327" s="240"/>
      <c r="O327" s="240"/>
      <c r="P327" s="240"/>
      <c r="Q327" s="240"/>
      <c r="R327" s="240"/>
      <c r="S327" s="240"/>
      <c r="T327" s="241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42" t="s">
        <v>143</v>
      </c>
      <c r="AU327" s="242" t="s">
        <v>83</v>
      </c>
      <c r="AV327" s="14" t="s">
        <v>83</v>
      </c>
      <c r="AW327" s="14" t="s">
        <v>4</v>
      </c>
      <c r="AX327" s="14" t="s">
        <v>81</v>
      </c>
      <c r="AY327" s="242" t="s">
        <v>132</v>
      </c>
    </row>
    <row r="328" s="12" customFormat="1" ht="22.8" customHeight="1">
      <c r="A328" s="12"/>
      <c r="B328" s="188"/>
      <c r="C328" s="189"/>
      <c r="D328" s="190" t="s">
        <v>72</v>
      </c>
      <c r="E328" s="202" t="s">
        <v>205</v>
      </c>
      <c r="F328" s="202" t="s">
        <v>449</v>
      </c>
      <c r="G328" s="189"/>
      <c r="H328" s="189"/>
      <c r="I328" s="192"/>
      <c r="J328" s="203">
        <f>BK328</f>
        <v>0</v>
      </c>
      <c r="K328" s="189"/>
      <c r="L328" s="194"/>
      <c r="M328" s="195"/>
      <c r="N328" s="196"/>
      <c r="O328" s="196"/>
      <c r="P328" s="197">
        <f>SUM(P329:P344)</f>
        <v>0</v>
      </c>
      <c r="Q328" s="196"/>
      <c r="R328" s="197">
        <f>SUM(R329:R344)</f>
        <v>1.05925</v>
      </c>
      <c r="S328" s="196"/>
      <c r="T328" s="198">
        <f>SUM(T329:T344)</f>
        <v>0</v>
      </c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R328" s="199" t="s">
        <v>81</v>
      </c>
      <c r="AT328" s="200" t="s">
        <v>72</v>
      </c>
      <c r="AU328" s="200" t="s">
        <v>81</v>
      </c>
      <c r="AY328" s="199" t="s">
        <v>132</v>
      </c>
      <c r="BK328" s="201">
        <f>SUM(BK329:BK344)</f>
        <v>0</v>
      </c>
    </row>
    <row r="329" s="2" customFormat="1" ht="22.2" customHeight="1">
      <c r="A329" s="38"/>
      <c r="B329" s="39"/>
      <c r="C329" s="204" t="s">
        <v>450</v>
      </c>
      <c r="D329" s="204" t="s">
        <v>134</v>
      </c>
      <c r="E329" s="205" t="s">
        <v>451</v>
      </c>
      <c r="F329" s="206" t="s">
        <v>452</v>
      </c>
      <c r="G329" s="207" t="s">
        <v>316</v>
      </c>
      <c r="H329" s="208">
        <v>5</v>
      </c>
      <c r="I329" s="209"/>
      <c r="J329" s="210">
        <f>ROUND(I329*H329,2)</f>
        <v>0</v>
      </c>
      <c r="K329" s="206" t="s">
        <v>138</v>
      </c>
      <c r="L329" s="44"/>
      <c r="M329" s="211" t="s">
        <v>19</v>
      </c>
      <c r="N329" s="212" t="s">
        <v>44</v>
      </c>
      <c r="O329" s="84"/>
      <c r="P329" s="213">
        <f>O329*H329</f>
        <v>0</v>
      </c>
      <c r="Q329" s="213">
        <v>0.00051000000000000004</v>
      </c>
      <c r="R329" s="213">
        <f>Q329*H329</f>
        <v>0.0025500000000000002</v>
      </c>
      <c r="S329" s="213">
        <v>0</v>
      </c>
      <c r="T329" s="214">
        <f>S329*H329</f>
        <v>0</v>
      </c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R329" s="215" t="s">
        <v>139</v>
      </c>
      <c r="AT329" s="215" t="s">
        <v>134</v>
      </c>
      <c r="AU329" s="215" t="s">
        <v>83</v>
      </c>
      <c r="AY329" s="17" t="s">
        <v>132</v>
      </c>
      <c r="BE329" s="216">
        <f>IF(N329="základní",J329,0)</f>
        <v>0</v>
      </c>
      <c r="BF329" s="216">
        <f>IF(N329="snížená",J329,0)</f>
        <v>0</v>
      </c>
      <c r="BG329" s="216">
        <f>IF(N329="zákl. přenesená",J329,0)</f>
        <v>0</v>
      </c>
      <c r="BH329" s="216">
        <f>IF(N329="sníž. přenesená",J329,0)</f>
        <v>0</v>
      </c>
      <c r="BI329" s="216">
        <f>IF(N329="nulová",J329,0)</f>
        <v>0</v>
      </c>
      <c r="BJ329" s="17" t="s">
        <v>81</v>
      </c>
      <c r="BK329" s="216">
        <f>ROUND(I329*H329,2)</f>
        <v>0</v>
      </c>
      <c r="BL329" s="17" t="s">
        <v>139</v>
      </c>
      <c r="BM329" s="215" t="s">
        <v>453</v>
      </c>
    </row>
    <row r="330" s="2" customFormat="1">
      <c r="A330" s="38"/>
      <c r="B330" s="39"/>
      <c r="C330" s="40"/>
      <c r="D330" s="217" t="s">
        <v>141</v>
      </c>
      <c r="E330" s="40"/>
      <c r="F330" s="218" t="s">
        <v>454</v>
      </c>
      <c r="G330" s="40"/>
      <c r="H330" s="40"/>
      <c r="I330" s="219"/>
      <c r="J330" s="40"/>
      <c r="K330" s="40"/>
      <c r="L330" s="44"/>
      <c r="M330" s="220"/>
      <c r="N330" s="221"/>
      <c r="O330" s="84"/>
      <c r="P330" s="84"/>
      <c r="Q330" s="84"/>
      <c r="R330" s="84"/>
      <c r="S330" s="84"/>
      <c r="T330" s="85"/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T330" s="17" t="s">
        <v>141</v>
      </c>
      <c r="AU330" s="17" t="s">
        <v>83</v>
      </c>
    </row>
    <row r="331" s="13" customFormat="1">
      <c r="A331" s="13"/>
      <c r="B331" s="222"/>
      <c r="C331" s="223"/>
      <c r="D331" s="217" t="s">
        <v>143</v>
      </c>
      <c r="E331" s="224" t="s">
        <v>19</v>
      </c>
      <c r="F331" s="225" t="s">
        <v>327</v>
      </c>
      <c r="G331" s="223"/>
      <c r="H331" s="224" t="s">
        <v>19</v>
      </c>
      <c r="I331" s="226"/>
      <c r="J331" s="223"/>
      <c r="K331" s="223"/>
      <c r="L331" s="227"/>
      <c r="M331" s="228"/>
      <c r="N331" s="229"/>
      <c r="O331" s="229"/>
      <c r="P331" s="229"/>
      <c r="Q331" s="229"/>
      <c r="R331" s="229"/>
      <c r="S331" s="229"/>
      <c r="T331" s="230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31" t="s">
        <v>143</v>
      </c>
      <c r="AU331" s="231" t="s">
        <v>83</v>
      </c>
      <c r="AV331" s="13" t="s">
        <v>81</v>
      </c>
      <c r="AW331" s="13" t="s">
        <v>34</v>
      </c>
      <c r="AX331" s="13" t="s">
        <v>73</v>
      </c>
      <c r="AY331" s="231" t="s">
        <v>132</v>
      </c>
    </row>
    <row r="332" s="14" customFormat="1">
      <c r="A332" s="14"/>
      <c r="B332" s="232"/>
      <c r="C332" s="233"/>
      <c r="D332" s="217" t="s">
        <v>143</v>
      </c>
      <c r="E332" s="234" t="s">
        <v>19</v>
      </c>
      <c r="F332" s="235" t="s">
        <v>455</v>
      </c>
      <c r="G332" s="233"/>
      <c r="H332" s="236">
        <v>5</v>
      </c>
      <c r="I332" s="237"/>
      <c r="J332" s="233"/>
      <c r="K332" s="233"/>
      <c r="L332" s="238"/>
      <c r="M332" s="239"/>
      <c r="N332" s="240"/>
      <c r="O332" s="240"/>
      <c r="P332" s="240"/>
      <c r="Q332" s="240"/>
      <c r="R332" s="240"/>
      <c r="S332" s="240"/>
      <c r="T332" s="241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42" t="s">
        <v>143</v>
      </c>
      <c r="AU332" s="242" t="s">
        <v>83</v>
      </c>
      <c r="AV332" s="14" t="s">
        <v>83</v>
      </c>
      <c r="AW332" s="14" t="s">
        <v>34</v>
      </c>
      <c r="AX332" s="14" t="s">
        <v>73</v>
      </c>
      <c r="AY332" s="242" t="s">
        <v>132</v>
      </c>
    </row>
    <row r="333" s="2" customFormat="1" ht="13.8" customHeight="1">
      <c r="A333" s="38"/>
      <c r="B333" s="39"/>
      <c r="C333" s="243" t="s">
        <v>456</v>
      </c>
      <c r="D333" s="243" t="s">
        <v>250</v>
      </c>
      <c r="E333" s="244" t="s">
        <v>457</v>
      </c>
      <c r="F333" s="245" t="s">
        <v>458</v>
      </c>
      <c r="G333" s="246" t="s">
        <v>316</v>
      </c>
      <c r="H333" s="247">
        <v>5</v>
      </c>
      <c r="I333" s="248"/>
      <c r="J333" s="249">
        <f>ROUND(I333*H333,2)</f>
        <v>0</v>
      </c>
      <c r="K333" s="245" t="s">
        <v>138</v>
      </c>
      <c r="L333" s="250"/>
      <c r="M333" s="251" t="s">
        <v>19</v>
      </c>
      <c r="N333" s="252" t="s">
        <v>44</v>
      </c>
      <c r="O333" s="84"/>
      <c r="P333" s="213">
        <f>O333*H333</f>
        <v>0</v>
      </c>
      <c r="Q333" s="213">
        <v>0.039</v>
      </c>
      <c r="R333" s="213">
        <f>Q333*H333</f>
        <v>0.19500000000000001</v>
      </c>
      <c r="S333" s="213">
        <v>0</v>
      </c>
      <c r="T333" s="214">
        <f>S333*H333</f>
        <v>0</v>
      </c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R333" s="215" t="s">
        <v>205</v>
      </c>
      <c r="AT333" s="215" t="s">
        <v>250</v>
      </c>
      <c r="AU333" s="215" t="s">
        <v>83</v>
      </c>
      <c r="AY333" s="17" t="s">
        <v>132</v>
      </c>
      <c r="BE333" s="216">
        <f>IF(N333="základní",J333,0)</f>
        <v>0</v>
      </c>
      <c r="BF333" s="216">
        <f>IF(N333="snížená",J333,0)</f>
        <v>0</v>
      </c>
      <c r="BG333" s="216">
        <f>IF(N333="zákl. přenesená",J333,0)</f>
        <v>0</v>
      </c>
      <c r="BH333" s="216">
        <f>IF(N333="sníž. přenesená",J333,0)</f>
        <v>0</v>
      </c>
      <c r="BI333" s="216">
        <f>IF(N333="nulová",J333,0)</f>
        <v>0</v>
      </c>
      <c r="BJ333" s="17" t="s">
        <v>81</v>
      </c>
      <c r="BK333" s="216">
        <f>ROUND(I333*H333,2)</f>
        <v>0</v>
      </c>
      <c r="BL333" s="17" t="s">
        <v>139</v>
      </c>
      <c r="BM333" s="215" t="s">
        <v>459</v>
      </c>
    </row>
    <row r="334" s="2" customFormat="1">
      <c r="A334" s="38"/>
      <c r="B334" s="39"/>
      <c r="C334" s="40"/>
      <c r="D334" s="217" t="s">
        <v>141</v>
      </c>
      <c r="E334" s="40"/>
      <c r="F334" s="218" t="s">
        <v>458</v>
      </c>
      <c r="G334" s="40"/>
      <c r="H334" s="40"/>
      <c r="I334" s="219"/>
      <c r="J334" s="40"/>
      <c r="K334" s="40"/>
      <c r="L334" s="44"/>
      <c r="M334" s="220"/>
      <c r="N334" s="221"/>
      <c r="O334" s="84"/>
      <c r="P334" s="84"/>
      <c r="Q334" s="84"/>
      <c r="R334" s="84"/>
      <c r="S334" s="84"/>
      <c r="T334" s="85"/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T334" s="17" t="s">
        <v>141</v>
      </c>
      <c r="AU334" s="17" t="s">
        <v>83</v>
      </c>
    </row>
    <row r="335" s="2" customFormat="1" ht="22.2" customHeight="1">
      <c r="A335" s="38"/>
      <c r="B335" s="39"/>
      <c r="C335" s="204" t="s">
        <v>460</v>
      </c>
      <c r="D335" s="204" t="s">
        <v>134</v>
      </c>
      <c r="E335" s="205" t="s">
        <v>461</v>
      </c>
      <c r="F335" s="206" t="s">
        <v>462</v>
      </c>
      <c r="G335" s="207" t="s">
        <v>463</v>
      </c>
      <c r="H335" s="208">
        <v>2</v>
      </c>
      <c r="I335" s="209"/>
      <c r="J335" s="210">
        <f>ROUND(I335*H335,2)</f>
        <v>0</v>
      </c>
      <c r="K335" s="206" t="s">
        <v>138</v>
      </c>
      <c r="L335" s="44"/>
      <c r="M335" s="211" t="s">
        <v>19</v>
      </c>
      <c r="N335" s="212" t="s">
        <v>44</v>
      </c>
      <c r="O335" s="84"/>
      <c r="P335" s="213">
        <f>O335*H335</f>
        <v>0</v>
      </c>
      <c r="Q335" s="213">
        <v>0.42080000000000001</v>
      </c>
      <c r="R335" s="213">
        <f>Q335*H335</f>
        <v>0.84160000000000001</v>
      </c>
      <c r="S335" s="213">
        <v>0</v>
      </c>
      <c r="T335" s="214">
        <f>S335*H335</f>
        <v>0</v>
      </c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R335" s="215" t="s">
        <v>139</v>
      </c>
      <c r="AT335" s="215" t="s">
        <v>134</v>
      </c>
      <c r="AU335" s="215" t="s">
        <v>83</v>
      </c>
      <c r="AY335" s="17" t="s">
        <v>132</v>
      </c>
      <c r="BE335" s="216">
        <f>IF(N335="základní",J335,0)</f>
        <v>0</v>
      </c>
      <c r="BF335" s="216">
        <f>IF(N335="snížená",J335,0)</f>
        <v>0</v>
      </c>
      <c r="BG335" s="216">
        <f>IF(N335="zákl. přenesená",J335,0)</f>
        <v>0</v>
      </c>
      <c r="BH335" s="216">
        <f>IF(N335="sníž. přenesená",J335,0)</f>
        <v>0</v>
      </c>
      <c r="BI335" s="216">
        <f>IF(N335="nulová",J335,0)</f>
        <v>0</v>
      </c>
      <c r="BJ335" s="17" t="s">
        <v>81</v>
      </c>
      <c r="BK335" s="216">
        <f>ROUND(I335*H335,2)</f>
        <v>0</v>
      </c>
      <c r="BL335" s="17" t="s">
        <v>139</v>
      </c>
      <c r="BM335" s="215" t="s">
        <v>464</v>
      </c>
    </row>
    <row r="336" s="2" customFormat="1">
      <c r="A336" s="38"/>
      <c r="B336" s="39"/>
      <c r="C336" s="40"/>
      <c r="D336" s="217" t="s">
        <v>141</v>
      </c>
      <c r="E336" s="40"/>
      <c r="F336" s="218" t="s">
        <v>462</v>
      </c>
      <c r="G336" s="40"/>
      <c r="H336" s="40"/>
      <c r="I336" s="219"/>
      <c r="J336" s="40"/>
      <c r="K336" s="40"/>
      <c r="L336" s="44"/>
      <c r="M336" s="220"/>
      <c r="N336" s="221"/>
      <c r="O336" s="84"/>
      <c r="P336" s="84"/>
      <c r="Q336" s="84"/>
      <c r="R336" s="84"/>
      <c r="S336" s="84"/>
      <c r="T336" s="85"/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T336" s="17" t="s">
        <v>141</v>
      </c>
      <c r="AU336" s="17" t="s">
        <v>83</v>
      </c>
    </row>
    <row r="337" s="2" customFormat="1" ht="22.2" customHeight="1">
      <c r="A337" s="38"/>
      <c r="B337" s="39"/>
      <c r="C337" s="204" t="s">
        <v>465</v>
      </c>
      <c r="D337" s="204" t="s">
        <v>134</v>
      </c>
      <c r="E337" s="205" t="s">
        <v>466</v>
      </c>
      <c r="F337" s="206" t="s">
        <v>467</v>
      </c>
      <c r="G337" s="207" t="s">
        <v>137</v>
      </c>
      <c r="H337" s="208">
        <v>2</v>
      </c>
      <c r="I337" s="209"/>
      <c r="J337" s="210">
        <f>ROUND(I337*H337,2)</f>
        <v>0</v>
      </c>
      <c r="K337" s="206" t="s">
        <v>138</v>
      </c>
      <c r="L337" s="44"/>
      <c r="M337" s="211" t="s">
        <v>19</v>
      </c>
      <c r="N337" s="212" t="s">
        <v>44</v>
      </c>
      <c r="O337" s="84"/>
      <c r="P337" s="213">
        <f>O337*H337</f>
        <v>0</v>
      </c>
      <c r="Q337" s="213">
        <v>0</v>
      </c>
      <c r="R337" s="213">
        <f>Q337*H337</f>
        <v>0</v>
      </c>
      <c r="S337" s="213">
        <v>0</v>
      </c>
      <c r="T337" s="214">
        <f>S337*H337</f>
        <v>0</v>
      </c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R337" s="215" t="s">
        <v>139</v>
      </c>
      <c r="AT337" s="215" t="s">
        <v>134</v>
      </c>
      <c r="AU337" s="215" t="s">
        <v>83</v>
      </c>
      <c r="AY337" s="17" t="s">
        <v>132</v>
      </c>
      <c r="BE337" s="216">
        <f>IF(N337="základní",J337,0)</f>
        <v>0</v>
      </c>
      <c r="BF337" s="216">
        <f>IF(N337="snížená",J337,0)</f>
        <v>0</v>
      </c>
      <c r="BG337" s="216">
        <f>IF(N337="zákl. přenesená",J337,0)</f>
        <v>0</v>
      </c>
      <c r="BH337" s="216">
        <f>IF(N337="sníž. přenesená",J337,0)</f>
        <v>0</v>
      </c>
      <c r="BI337" s="216">
        <f>IF(N337="nulová",J337,0)</f>
        <v>0</v>
      </c>
      <c r="BJ337" s="17" t="s">
        <v>81</v>
      </c>
      <c r="BK337" s="216">
        <f>ROUND(I337*H337,2)</f>
        <v>0</v>
      </c>
      <c r="BL337" s="17" t="s">
        <v>139</v>
      </c>
      <c r="BM337" s="215" t="s">
        <v>468</v>
      </c>
    </row>
    <row r="338" s="2" customFormat="1">
      <c r="A338" s="38"/>
      <c r="B338" s="39"/>
      <c r="C338" s="40"/>
      <c r="D338" s="217" t="s">
        <v>141</v>
      </c>
      <c r="E338" s="40"/>
      <c r="F338" s="218" t="s">
        <v>469</v>
      </c>
      <c r="G338" s="40"/>
      <c r="H338" s="40"/>
      <c r="I338" s="219"/>
      <c r="J338" s="40"/>
      <c r="K338" s="40"/>
      <c r="L338" s="44"/>
      <c r="M338" s="220"/>
      <c r="N338" s="221"/>
      <c r="O338" s="84"/>
      <c r="P338" s="84"/>
      <c r="Q338" s="84"/>
      <c r="R338" s="84"/>
      <c r="S338" s="84"/>
      <c r="T338" s="85"/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T338" s="17" t="s">
        <v>141</v>
      </c>
      <c r="AU338" s="17" t="s">
        <v>83</v>
      </c>
    </row>
    <row r="339" s="13" customFormat="1">
      <c r="A339" s="13"/>
      <c r="B339" s="222"/>
      <c r="C339" s="223"/>
      <c r="D339" s="217" t="s">
        <v>143</v>
      </c>
      <c r="E339" s="224" t="s">
        <v>19</v>
      </c>
      <c r="F339" s="225" t="s">
        <v>327</v>
      </c>
      <c r="G339" s="223"/>
      <c r="H339" s="224" t="s">
        <v>19</v>
      </c>
      <c r="I339" s="226"/>
      <c r="J339" s="223"/>
      <c r="K339" s="223"/>
      <c r="L339" s="227"/>
      <c r="M339" s="228"/>
      <c r="N339" s="229"/>
      <c r="O339" s="229"/>
      <c r="P339" s="229"/>
      <c r="Q339" s="229"/>
      <c r="R339" s="229"/>
      <c r="S339" s="229"/>
      <c r="T339" s="230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31" t="s">
        <v>143</v>
      </c>
      <c r="AU339" s="231" t="s">
        <v>83</v>
      </c>
      <c r="AV339" s="13" t="s">
        <v>81</v>
      </c>
      <c r="AW339" s="13" t="s">
        <v>34</v>
      </c>
      <c r="AX339" s="13" t="s">
        <v>73</v>
      </c>
      <c r="AY339" s="231" t="s">
        <v>132</v>
      </c>
    </row>
    <row r="340" s="14" customFormat="1">
      <c r="A340" s="14"/>
      <c r="B340" s="232"/>
      <c r="C340" s="233"/>
      <c r="D340" s="217" t="s">
        <v>143</v>
      </c>
      <c r="E340" s="234" t="s">
        <v>19</v>
      </c>
      <c r="F340" s="235" t="s">
        <v>470</v>
      </c>
      <c r="G340" s="233"/>
      <c r="H340" s="236">
        <v>2</v>
      </c>
      <c r="I340" s="237"/>
      <c r="J340" s="233"/>
      <c r="K340" s="233"/>
      <c r="L340" s="238"/>
      <c r="M340" s="239"/>
      <c r="N340" s="240"/>
      <c r="O340" s="240"/>
      <c r="P340" s="240"/>
      <c r="Q340" s="240"/>
      <c r="R340" s="240"/>
      <c r="S340" s="240"/>
      <c r="T340" s="241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42" t="s">
        <v>143</v>
      </c>
      <c r="AU340" s="242" t="s">
        <v>83</v>
      </c>
      <c r="AV340" s="14" t="s">
        <v>83</v>
      </c>
      <c r="AW340" s="14" t="s">
        <v>34</v>
      </c>
      <c r="AX340" s="14" t="s">
        <v>73</v>
      </c>
      <c r="AY340" s="242" t="s">
        <v>132</v>
      </c>
    </row>
    <row r="341" s="2" customFormat="1" ht="13.8" customHeight="1">
      <c r="A341" s="38"/>
      <c r="B341" s="39"/>
      <c r="C341" s="204" t="s">
        <v>471</v>
      </c>
      <c r="D341" s="204" t="s">
        <v>134</v>
      </c>
      <c r="E341" s="205" t="s">
        <v>472</v>
      </c>
      <c r="F341" s="206" t="s">
        <v>473</v>
      </c>
      <c r="G341" s="207" t="s">
        <v>257</v>
      </c>
      <c r="H341" s="208">
        <v>5</v>
      </c>
      <c r="I341" s="209"/>
      <c r="J341" s="210">
        <f>ROUND(I341*H341,2)</f>
        <v>0</v>
      </c>
      <c r="K341" s="206" t="s">
        <v>138</v>
      </c>
      <c r="L341" s="44"/>
      <c r="M341" s="211" t="s">
        <v>19</v>
      </c>
      <c r="N341" s="212" t="s">
        <v>44</v>
      </c>
      <c r="O341" s="84"/>
      <c r="P341" s="213">
        <f>O341*H341</f>
        <v>0</v>
      </c>
      <c r="Q341" s="213">
        <v>0.0040200000000000001</v>
      </c>
      <c r="R341" s="213">
        <f>Q341*H341</f>
        <v>0.0201</v>
      </c>
      <c r="S341" s="213">
        <v>0</v>
      </c>
      <c r="T341" s="214">
        <f>S341*H341</f>
        <v>0</v>
      </c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R341" s="215" t="s">
        <v>139</v>
      </c>
      <c r="AT341" s="215" t="s">
        <v>134</v>
      </c>
      <c r="AU341" s="215" t="s">
        <v>83</v>
      </c>
      <c r="AY341" s="17" t="s">
        <v>132</v>
      </c>
      <c r="BE341" s="216">
        <f>IF(N341="základní",J341,0)</f>
        <v>0</v>
      </c>
      <c r="BF341" s="216">
        <f>IF(N341="snížená",J341,0)</f>
        <v>0</v>
      </c>
      <c r="BG341" s="216">
        <f>IF(N341="zákl. přenesená",J341,0)</f>
        <v>0</v>
      </c>
      <c r="BH341" s="216">
        <f>IF(N341="sníž. přenesená",J341,0)</f>
        <v>0</v>
      </c>
      <c r="BI341" s="216">
        <f>IF(N341="nulová",J341,0)</f>
        <v>0</v>
      </c>
      <c r="BJ341" s="17" t="s">
        <v>81</v>
      </c>
      <c r="BK341" s="216">
        <f>ROUND(I341*H341,2)</f>
        <v>0</v>
      </c>
      <c r="BL341" s="17" t="s">
        <v>139</v>
      </c>
      <c r="BM341" s="215" t="s">
        <v>474</v>
      </c>
    </row>
    <row r="342" s="2" customFormat="1">
      <c r="A342" s="38"/>
      <c r="B342" s="39"/>
      <c r="C342" s="40"/>
      <c r="D342" s="217" t="s">
        <v>141</v>
      </c>
      <c r="E342" s="40"/>
      <c r="F342" s="218" t="s">
        <v>475</v>
      </c>
      <c r="G342" s="40"/>
      <c r="H342" s="40"/>
      <c r="I342" s="219"/>
      <c r="J342" s="40"/>
      <c r="K342" s="40"/>
      <c r="L342" s="44"/>
      <c r="M342" s="220"/>
      <c r="N342" s="221"/>
      <c r="O342" s="84"/>
      <c r="P342" s="84"/>
      <c r="Q342" s="84"/>
      <c r="R342" s="84"/>
      <c r="S342" s="84"/>
      <c r="T342" s="85"/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T342" s="17" t="s">
        <v>141</v>
      </c>
      <c r="AU342" s="17" t="s">
        <v>83</v>
      </c>
    </row>
    <row r="343" s="13" customFormat="1">
      <c r="A343" s="13"/>
      <c r="B343" s="222"/>
      <c r="C343" s="223"/>
      <c r="D343" s="217" t="s">
        <v>143</v>
      </c>
      <c r="E343" s="224" t="s">
        <v>19</v>
      </c>
      <c r="F343" s="225" t="s">
        <v>327</v>
      </c>
      <c r="G343" s="223"/>
      <c r="H343" s="224" t="s">
        <v>19</v>
      </c>
      <c r="I343" s="226"/>
      <c r="J343" s="223"/>
      <c r="K343" s="223"/>
      <c r="L343" s="227"/>
      <c r="M343" s="228"/>
      <c r="N343" s="229"/>
      <c r="O343" s="229"/>
      <c r="P343" s="229"/>
      <c r="Q343" s="229"/>
      <c r="R343" s="229"/>
      <c r="S343" s="229"/>
      <c r="T343" s="230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31" t="s">
        <v>143</v>
      </c>
      <c r="AU343" s="231" t="s">
        <v>83</v>
      </c>
      <c r="AV343" s="13" t="s">
        <v>81</v>
      </c>
      <c r="AW343" s="13" t="s">
        <v>34</v>
      </c>
      <c r="AX343" s="13" t="s">
        <v>73</v>
      </c>
      <c r="AY343" s="231" t="s">
        <v>132</v>
      </c>
    </row>
    <row r="344" s="14" customFormat="1">
      <c r="A344" s="14"/>
      <c r="B344" s="232"/>
      <c r="C344" s="233"/>
      <c r="D344" s="217" t="s">
        <v>143</v>
      </c>
      <c r="E344" s="234" t="s">
        <v>19</v>
      </c>
      <c r="F344" s="235" t="s">
        <v>476</v>
      </c>
      <c r="G344" s="233"/>
      <c r="H344" s="236">
        <v>5</v>
      </c>
      <c r="I344" s="237"/>
      <c r="J344" s="233"/>
      <c r="K344" s="233"/>
      <c r="L344" s="238"/>
      <c r="M344" s="239"/>
      <c r="N344" s="240"/>
      <c r="O344" s="240"/>
      <c r="P344" s="240"/>
      <c r="Q344" s="240"/>
      <c r="R344" s="240"/>
      <c r="S344" s="240"/>
      <c r="T344" s="241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42" t="s">
        <v>143</v>
      </c>
      <c r="AU344" s="242" t="s">
        <v>83</v>
      </c>
      <c r="AV344" s="14" t="s">
        <v>83</v>
      </c>
      <c r="AW344" s="14" t="s">
        <v>34</v>
      </c>
      <c r="AX344" s="14" t="s">
        <v>73</v>
      </c>
      <c r="AY344" s="242" t="s">
        <v>132</v>
      </c>
    </row>
    <row r="345" s="12" customFormat="1" ht="22.8" customHeight="1">
      <c r="A345" s="12"/>
      <c r="B345" s="188"/>
      <c r="C345" s="189"/>
      <c r="D345" s="190" t="s">
        <v>72</v>
      </c>
      <c r="E345" s="202" t="s">
        <v>210</v>
      </c>
      <c r="F345" s="202" t="s">
        <v>477</v>
      </c>
      <c r="G345" s="189"/>
      <c r="H345" s="189"/>
      <c r="I345" s="192"/>
      <c r="J345" s="203">
        <f>BK345</f>
        <v>0</v>
      </c>
      <c r="K345" s="189"/>
      <c r="L345" s="194"/>
      <c r="M345" s="195"/>
      <c r="N345" s="196"/>
      <c r="O345" s="196"/>
      <c r="P345" s="197">
        <f>P346+P430</f>
        <v>0</v>
      </c>
      <c r="Q345" s="196"/>
      <c r="R345" s="197">
        <f>R346+R430</f>
        <v>183.031328</v>
      </c>
      <c r="S345" s="196"/>
      <c r="T345" s="198">
        <f>T346+T430</f>
        <v>148.01599999999999</v>
      </c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R345" s="199" t="s">
        <v>81</v>
      </c>
      <c r="AT345" s="200" t="s">
        <v>72</v>
      </c>
      <c r="AU345" s="200" t="s">
        <v>81</v>
      </c>
      <c r="AY345" s="199" t="s">
        <v>132</v>
      </c>
      <c r="BK345" s="201">
        <f>BK346+BK430</f>
        <v>0</v>
      </c>
    </row>
    <row r="346" s="12" customFormat="1" ht="20.88" customHeight="1">
      <c r="A346" s="12"/>
      <c r="B346" s="188"/>
      <c r="C346" s="189"/>
      <c r="D346" s="190" t="s">
        <v>72</v>
      </c>
      <c r="E346" s="202" t="s">
        <v>478</v>
      </c>
      <c r="F346" s="202" t="s">
        <v>479</v>
      </c>
      <c r="G346" s="189"/>
      <c r="H346" s="189"/>
      <c r="I346" s="192"/>
      <c r="J346" s="203">
        <f>BK346</f>
        <v>0</v>
      </c>
      <c r="K346" s="189"/>
      <c r="L346" s="194"/>
      <c r="M346" s="195"/>
      <c r="N346" s="196"/>
      <c r="O346" s="196"/>
      <c r="P346" s="197">
        <f>SUM(P347:P429)</f>
        <v>0</v>
      </c>
      <c r="Q346" s="196"/>
      <c r="R346" s="197">
        <f>SUM(R347:R429)</f>
        <v>183.01132799999999</v>
      </c>
      <c r="S346" s="196"/>
      <c r="T346" s="198">
        <f>SUM(T347:T429)</f>
        <v>87.879999999999995</v>
      </c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R346" s="199" t="s">
        <v>81</v>
      </c>
      <c r="AT346" s="200" t="s">
        <v>72</v>
      </c>
      <c r="AU346" s="200" t="s">
        <v>83</v>
      </c>
      <c r="AY346" s="199" t="s">
        <v>132</v>
      </c>
      <c r="BK346" s="201">
        <f>SUM(BK347:BK429)</f>
        <v>0</v>
      </c>
    </row>
    <row r="347" s="2" customFormat="1" ht="22.2" customHeight="1">
      <c r="A347" s="38"/>
      <c r="B347" s="39"/>
      <c r="C347" s="204" t="s">
        <v>480</v>
      </c>
      <c r="D347" s="204" t="s">
        <v>134</v>
      </c>
      <c r="E347" s="205" t="s">
        <v>481</v>
      </c>
      <c r="F347" s="206" t="s">
        <v>482</v>
      </c>
      <c r="G347" s="207" t="s">
        <v>316</v>
      </c>
      <c r="H347" s="208">
        <v>874</v>
      </c>
      <c r="I347" s="209"/>
      <c r="J347" s="210">
        <f>ROUND(I347*H347,2)</f>
        <v>0</v>
      </c>
      <c r="K347" s="206" t="s">
        <v>138</v>
      </c>
      <c r="L347" s="44"/>
      <c r="M347" s="211" t="s">
        <v>19</v>
      </c>
      <c r="N347" s="212" t="s">
        <v>44</v>
      </c>
      <c r="O347" s="84"/>
      <c r="P347" s="213">
        <f>O347*H347</f>
        <v>0</v>
      </c>
      <c r="Q347" s="213">
        <v>0.1295</v>
      </c>
      <c r="R347" s="213">
        <f>Q347*H347</f>
        <v>113.18300000000001</v>
      </c>
      <c r="S347" s="213">
        <v>0</v>
      </c>
      <c r="T347" s="214">
        <f>S347*H347</f>
        <v>0</v>
      </c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R347" s="215" t="s">
        <v>139</v>
      </c>
      <c r="AT347" s="215" t="s">
        <v>134</v>
      </c>
      <c r="AU347" s="215" t="s">
        <v>172</v>
      </c>
      <c r="AY347" s="17" t="s">
        <v>132</v>
      </c>
      <c r="BE347" s="216">
        <f>IF(N347="základní",J347,0)</f>
        <v>0</v>
      </c>
      <c r="BF347" s="216">
        <f>IF(N347="snížená",J347,0)</f>
        <v>0</v>
      </c>
      <c r="BG347" s="216">
        <f>IF(N347="zákl. přenesená",J347,0)</f>
        <v>0</v>
      </c>
      <c r="BH347" s="216">
        <f>IF(N347="sníž. přenesená",J347,0)</f>
        <v>0</v>
      </c>
      <c r="BI347" s="216">
        <f>IF(N347="nulová",J347,0)</f>
        <v>0</v>
      </c>
      <c r="BJ347" s="17" t="s">
        <v>81</v>
      </c>
      <c r="BK347" s="216">
        <f>ROUND(I347*H347,2)</f>
        <v>0</v>
      </c>
      <c r="BL347" s="17" t="s">
        <v>139</v>
      </c>
      <c r="BM347" s="215" t="s">
        <v>483</v>
      </c>
    </row>
    <row r="348" s="2" customFormat="1">
      <c r="A348" s="38"/>
      <c r="B348" s="39"/>
      <c r="C348" s="40"/>
      <c r="D348" s="217" t="s">
        <v>141</v>
      </c>
      <c r="E348" s="40"/>
      <c r="F348" s="218" t="s">
        <v>484</v>
      </c>
      <c r="G348" s="40"/>
      <c r="H348" s="40"/>
      <c r="I348" s="219"/>
      <c r="J348" s="40"/>
      <c r="K348" s="40"/>
      <c r="L348" s="44"/>
      <c r="M348" s="220"/>
      <c r="N348" s="221"/>
      <c r="O348" s="84"/>
      <c r="P348" s="84"/>
      <c r="Q348" s="84"/>
      <c r="R348" s="84"/>
      <c r="S348" s="84"/>
      <c r="T348" s="85"/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T348" s="17" t="s">
        <v>141</v>
      </c>
      <c r="AU348" s="17" t="s">
        <v>172</v>
      </c>
    </row>
    <row r="349" s="14" customFormat="1">
      <c r="A349" s="14"/>
      <c r="B349" s="232"/>
      <c r="C349" s="233"/>
      <c r="D349" s="217" t="s">
        <v>143</v>
      </c>
      <c r="E349" s="234" t="s">
        <v>19</v>
      </c>
      <c r="F349" s="235" t="s">
        <v>485</v>
      </c>
      <c r="G349" s="233"/>
      <c r="H349" s="236">
        <v>432</v>
      </c>
      <c r="I349" s="237"/>
      <c r="J349" s="233"/>
      <c r="K349" s="233"/>
      <c r="L349" s="238"/>
      <c r="M349" s="239"/>
      <c r="N349" s="240"/>
      <c r="O349" s="240"/>
      <c r="P349" s="240"/>
      <c r="Q349" s="240"/>
      <c r="R349" s="240"/>
      <c r="S349" s="240"/>
      <c r="T349" s="241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42" t="s">
        <v>143</v>
      </c>
      <c r="AU349" s="242" t="s">
        <v>172</v>
      </c>
      <c r="AV349" s="14" t="s">
        <v>83</v>
      </c>
      <c r="AW349" s="14" t="s">
        <v>34</v>
      </c>
      <c r="AX349" s="14" t="s">
        <v>73</v>
      </c>
      <c r="AY349" s="242" t="s">
        <v>132</v>
      </c>
    </row>
    <row r="350" s="14" customFormat="1">
      <c r="A350" s="14"/>
      <c r="B350" s="232"/>
      <c r="C350" s="233"/>
      <c r="D350" s="217" t="s">
        <v>143</v>
      </c>
      <c r="E350" s="234" t="s">
        <v>19</v>
      </c>
      <c r="F350" s="235" t="s">
        <v>486</v>
      </c>
      <c r="G350" s="233"/>
      <c r="H350" s="236">
        <v>372</v>
      </c>
      <c r="I350" s="237"/>
      <c r="J350" s="233"/>
      <c r="K350" s="233"/>
      <c r="L350" s="238"/>
      <c r="M350" s="239"/>
      <c r="N350" s="240"/>
      <c r="O350" s="240"/>
      <c r="P350" s="240"/>
      <c r="Q350" s="240"/>
      <c r="R350" s="240"/>
      <c r="S350" s="240"/>
      <c r="T350" s="241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42" t="s">
        <v>143</v>
      </c>
      <c r="AU350" s="242" t="s">
        <v>172</v>
      </c>
      <c r="AV350" s="14" t="s">
        <v>83</v>
      </c>
      <c r="AW350" s="14" t="s">
        <v>34</v>
      </c>
      <c r="AX350" s="14" t="s">
        <v>73</v>
      </c>
      <c r="AY350" s="242" t="s">
        <v>132</v>
      </c>
    </row>
    <row r="351" s="14" customFormat="1">
      <c r="A351" s="14"/>
      <c r="B351" s="232"/>
      <c r="C351" s="233"/>
      <c r="D351" s="217" t="s">
        <v>143</v>
      </c>
      <c r="E351" s="234" t="s">
        <v>19</v>
      </c>
      <c r="F351" s="235" t="s">
        <v>487</v>
      </c>
      <c r="G351" s="233"/>
      <c r="H351" s="236">
        <v>70</v>
      </c>
      <c r="I351" s="237"/>
      <c r="J351" s="233"/>
      <c r="K351" s="233"/>
      <c r="L351" s="238"/>
      <c r="M351" s="239"/>
      <c r="N351" s="240"/>
      <c r="O351" s="240"/>
      <c r="P351" s="240"/>
      <c r="Q351" s="240"/>
      <c r="R351" s="240"/>
      <c r="S351" s="240"/>
      <c r="T351" s="241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42" t="s">
        <v>143</v>
      </c>
      <c r="AU351" s="242" t="s">
        <v>172</v>
      </c>
      <c r="AV351" s="14" t="s">
        <v>83</v>
      </c>
      <c r="AW351" s="14" t="s">
        <v>34</v>
      </c>
      <c r="AX351" s="14" t="s">
        <v>73</v>
      </c>
      <c r="AY351" s="242" t="s">
        <v>132</v>
      </c>
    </row>
    <row r="352" s="2" customFormat="1" ht="13.8" customHeight="1">
      <c r="A352" s="38"/>
      <c r="B352" s="39"/>
      <c r="C352" s="243" t="s">
        <v>488</v>
      </c>
      <c r="D352" s="243" t="s">
        <v>250</v>
      </c>
      <c r="E352" s="244" t="s">
        <v>489</v>
      </c>
      <c r="F352" s="245" t="s">
        <v>490</v>
      </c>
      <c r="G352" s="246" t="s">
        <v>316</v>
      </c>
      <c r="H352" s="247">
        <v>882.74000000000001</v>
      </c>
      <c r="I352" s="248"/>
      <c r="J352" s="249">
        <f>ROUND(I352*H352,2)</f>
        <v>0</v>
      </c>
      <c r="K352" s="245" t="s">
        <v>138</v>
      </c>
      <c r="L352" s="250"/>
      <c r="M352" s="251" t="s">
        <v>19</v>
      </c>
      <c r="N352" s="252" t="s">
        <v>44</v>
      </c>
      <c r="O352" s="84"/>
      <c r="P352" s="213">
        <f>O352*H352</f>
        <v>0</v>
      </c>
      <c r="Q352" s="213">
        <v>0.044999999999999998</v>
      </c>
      <c r="R352" s="213">
        <f>Q352*H352</f>
        <v>39.723300000000002</v>
      </c>
      <c r="S352" s="213">
        <v>0</v>
      </c>
      <c r="T352" s="214">
        <f>S352*H352</f>
        <v>0</v>
      </c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R352" s="215" t="s">
        <v>205</v>
      </c>
      <c r="AT352" s="215" t="s">
        <v>250</v>
      </c>
      <c r="AU352" s="215" t="s">
        <v>172</v>
      </c>
      <c r="AY352" s="17" t="s">
        <v>132</v>
      </c>
      <c r="BE352" s="216">
        <f>IF(N352="základní",J352,0)</f>
        <v>0</v>
      </c>
      <c r="BF352" s="216">
        <f>IF(N352="snížená",J352,0)</f>
        <v>0</v>
      </c>
      <c r="BG352" s="216">
        <f>IF(N352="zákl. přenesená",J352,0)</f>
        <v>0</v>
      </c>
      <c r="BH352" s="216">
        <f>IF(N352="sníž. přenesená",J352,0)</f>
        <v>0</v>
      </c>
      <c r="BI352" s="216">
        <f>IF(N352="nulová",J352,0)</f>
        <v>0</v>
      </c>
      <c r="BJ352" s="17" t="s">
        <v>81</v>
      </c>
      <c r="BK352" s="216">
        <f>ROUND(I352*H352,2)</f>
        <v>0</v>
      </c>
      <c r="BL352" s="17" t="s">
        <v>139</v>
      </c>
      <c r="BM352" s="215" t="s">
        <v>491</v>
      </c>
    </row>
    <row r="353" s="2" customFormat="1">
      <c r="A353" s="38"/>
      <c r="B353" s="39"/>
      <c r="C353" s="40"/>
      <c r="D353" s="217" t="s">
        <v>141</v>
      </c>
      <c r="E353" s="40"/>
      <c r="F353" s="218" t="s">
        <v>490</v>
      </c>
      <c r="G353" s="40"/>
      <c r="H353" s="40"/>
      <c r="I353" s="219"/>
      <c r="J353" s="40"/>
      <c r="K353" s="40"/>
      <c r="L353" s="44"/>
      <c r="M353" s="220"/>
      <c r="N353" s="221"/>
      <c r="O353" s="84"/>
      <c r="P353" s="84"/>
      <c r="Q353" s="84"/>
      <c r="R353" s="84"/>
      <c r="S353" s="84"/>
      <c r="T353" s="85"/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T353" s="17" t="s">
        <v>141</v>
      </c>
      <c r="AU353" s="17" t="s">
        <v>172</v>
      </c>
    </row>
    <row r="354" s="14" customFormat="1">
      <c r="A354" s="14"/>
      <c r="B354" s="232"/>
      <c r="C354" s="233"/>
      <c r="D354" s="217" t="s">
        <v>143</v>
      </c>
      <c r="E354" s="234" t="s">
        <v>19</v>
      </c>
      <c r="F354" s="235" t="s">
        <v>485</v>
      </c>
      <c r="G354" s="233"/>
      <c r="H354" s="236">
        <v>432</v>
      </c>
      <c r="I354" s="237"/>
      <c r="J354" s="233"/>
      <c r="K354" s="233"/>
      <c r="L354" s="238"/>
      <c r="M354" s="239"/>
      <c r="N354" s="240"/>
      <c r="O354" s="240"/>
      <c r="P354" s="240"/>
      <c r="Q354" s="240"/>
      <c r="R354" s="240"/>
      <c r="S354" s="240"/>
      <c r="T354" s="241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42" t="s">
        <v>143</v>
      </c>
      <c r="AU354" s="242" t="s">
        <v>172</v>
      </c>
      <c r="AV354" s="14" t="s">
        <v>83</v>
      </c>
      <c r="AW354" s="14" t="s">
        <v>34</v>
      </c>
      <c r="AX354" s="14" t="s">
        <v>73</v>
      </c>
      <c r="AY354" s="242" t="s">
        <v>132</v>
      </c>
    </row>
    <row r="355" s="14" customFormat="1">
      <c r="A355" s="14"/>
      <c r="B355" s="232"/>
      <c r="C355" s="233"/>
      <c r="D355" s="217" t="s">
        <v>143</v>
      </c>
      <c r="E355" s="234" t="s">
        <v>19</v>
      </c>
      <c r="F355" s="235" t="s">
        <v>486</v>
      </c>
      <c r="G355" s="233"/>
      <c r="H355" s="236">
        <v>372</v>
      </c>
      <c r="I355" s="237"/>
      <c r="J355" s="233"/>
      <c r="K355" s="233"/>
      <c r="L355" s="238"/>
      <c r="M355" s="239"/>
      <c r="N355" s="240"/>
      <c r="O355" s="240"/>
      <c r="P355" s="240"/>
      <c r="Q355" s="240"/>
      <c r="R355" s="240"/>
      <c r="S355" s="240"/>
      <c r="T355" s="241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42" t="s">
        <v>143</v>
      </c>
      <c r="AU355" s="242" t="s">
        <v>172</v>
      </c>
      <c r="AV355" s="14" t="s">
        <v>83</v>
      </c>
      <c r="AW355" s="14" t="s">
        <v>34</v>
      </c>
      <c r="AX355" s="14" t="s">
        <v>73</v>
      </c>
      <c r="AY355" s="242" t="s">
        <v>132</v>
      </c>
    </row>
    <row r="356" s="14" customFormat="1">
      <c r="A356" s="14"/>
      <c r="B356" s="232"/>
      <c r="C356" s="233"/>
      <c r="D356" s="217" t="s">
        <v>143</v>
      </c>
      <c r="E356" s="234" t="s">
        <v>19</v>
      </c>
      <c r="F356" s="235" t="s">
        <v>487</v>
      </c>
      <c r="G356" s="233"/>
      <c r="H356" s="236">
        <v>70</v>
      </c>
      <c r="I356" s="237"/>
      <c r="J356" s="233"/>
      <c r="K356" s="233"/>
      <c r="L356" s="238"/>
      <c r="M356" s="239"/>
      <c r="N356" s="240"/>
      <c r="O356" s="240"/>
      <c r="P356" s="240"/>
      <c r="Q356" s="240"/>
      <c r="R356" s="240"/>
      <c r="S356" s="240"/>
      <c r="T356" s="241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42" t="s">
        <v>143</v>
      </c>
      <c r="AU356" s="242" t="s">
        <v>172</v>
      </c>
      <c r="AV356" s="14" t="s">
        <v>83</v>
      </c>
      <c r="AW356" s="14" t="s">
        <v>34</v>
      </c>
      <c r="AX356" s="14" t="s">
        <v>73</v>
      </c>
      <c r="AY356" s="242" t="s">
        <v>132</v>
      </c>
    </row>
    <row r="357" s="14" customFormat="1">
      <c r="A357" s="14"/>
      <c r="B357" s="232"/>
      <c r="C357" s="233"/>
      <c r="D357" s="217" t="s">
        <v>143</v>
      </c>
      <c r="E357" s="233"/>
      <c r="F357" s="235" t="s">
        <v>492</v>
      </c>
      <c r="G357" s="233"/>
      <c r="H357" s="236">
        <v>882.74000000000001</v>
      </c>
      <c r="I357" s="237"/>
      <c r="J357" s="233"/>
      <c r="K357" s="233"/>
      <c r="L357" s="238"/>
      <c r="M357" s="239"/>
      <c r="N357" s="240"/>
      <c r="O357" s="240"/>
      <c r="P357" s="240"/>
      <c r="Q357" s="240"/>
      <c r="R357" s="240"/>
      <c r="S357" s="240"/>
      <c r="T357" s="241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42" t="s">
        <v>143</v>
      </c>
      <c r="AU357" s="242" t="s">
        <v>172</v>
      </c>
      <c r="AV357" s="14" t="s">
        <v>83</v>
      </c>
      <c r="AW357" s="14" t="s">
        <v>4</v>
      </c>
      <c r="AX357" s="14" t="s">
        <v>81</v>
      </c>
      <c r="AY357" s="242" t="s">
        <v>132</v>
      </c>
    </row>
    <row r="358" s="2" customFormat="1" ht="22.2" customHeight="1">
      <c r="A358" s="38"/>
      <c r="B358" s="39"/>
      <c r="C358" s="204" t="s">
        <v>493</v>
      </c>
      <c r="D358" s="204" t="s">
        <v>134</v>
      </c>
      <c r="E358" s="205" t="s">
        <v>494</v>
      </c>
      <c r="F358" s="206" t="s">
        <v>495</v>
      </c>
      <c r="G358" s="207" t="s">
        <v>257</v>
      </c>
      <c r="H358" s="208">
        <v>604.5</v>
      </c>
      <c r="I358" s="209"/>
      <c r="J358" s="210">
        <f>ROUND(I358*H358,2)</f>
        <v>0</v>
      </c>
      <c r="K358" s="206" t="s">
        <v>138</v>
      </c>
      <c r="L358" s="44"/>
      <c r="M358" s="211" t="s">
        <v>19</v>
      </c>
      <c r="N358" s="212" t="s">
        <v>44</v>
      </c>
      <c r="O358" s="84"/>
      <c r="P358" s="213">
        <f>O358*H358</f>
        <v>0</v>
      </c>
      <c r="Q358" s="213">
        <v>0.00038000000000000002</v>
      </c>
      <c r="R358" s="213">
        <f>Q358*H358</f>
        <v>0.22971000000000003</v>
      </c>
      <c r="S358" s="213">
        <v>0</v>
      </c>
      <c r="T358" s="214">
        <f>S358*H358</f>
        <v>0</v>
      </c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R358" s="215" t="s">
        <v>139</v>
      </c>
      <c r="AT358" s="215" t="s">
        <v>134</v>
      </c>
      <c r="AU358" s="215" t="s">
        <v>172</v>
      </c>
      <c r="AY358" s="17" t="s">
        <v>132</v>
      </c>
      <c r="BE358" s="216">
        <f>IF(N358="základní",J358,0)</f>
        <v>0</v>
      </c>
      <c r="BF358" s="216">
        <f>IF(N358="snížená",J358,0)</f>
        <v>0</v>
      </c>
      <c r="BG358" s="216">
        <f>IF(N358="zákl. přenesená",J358,0)</f>
        <v>0</v>
      </c>
      <c r="BH358" s="216">
        <f>IF(N358="sníž. přenesená",J358,0)</f>
        <v>0</v>
      </c>
      <c r="BI358" s="216">
        <f>IF(N358="nulová",J358,0)</f>
        <v>0</v>
      </c>
      <c r="BJ358" s="17" t="s">
        <v>81</v>
      </c>
      <c r="BK358" s="216">
        <f>ROUND(I358*H358,2)</f>
        <v>0</v>
      </c>
      <c r="BL358" s="17" t="s">
        <v>139</v>
      </c>
      <c r="BM358" s="215" t="s">
        <v>496</v>
      </c>
    </row>
    <row r="359" s="2" customFormat="1">
      <c r="A359" s="38"/>
      <c r="B359" s="39"/>
      <c r="C359" s="40"/>
      <c r="D359" s="217" t="s">
        <v>141</v>
      </c>
      <c r="E359" s="40"/>
      <c r="F359" s="218" t="s">
        <v>497</v>
      </c>
      <c r="G359" s="40"/>
      <c r="H359" s="40"/>
      <c r="I359" s="219"/>
      <c r="J359" s="40"/>
      <c r="K359" s="40"/>
      <c r="L359" s="44"/>
      <c r="M359" s="220"/>
      <c r="N359" s="221"/>
      <c r="O359" s="84"/>
      <c r="P359" s="84"/>
      <c r="Q359" s="84"/>
      <c r="R359" s="84"/>
      <c r="S359" s="84"/>
      <c r="T359" s="85"/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T359" s="17" t="s">
        <v>141</v>
      </c>
      <c r="AU359" s="17" t="s">
        <v>172</v>
      </c>
    </row>
    <row r="360" s="13" customFormat="1">
      <c r="A360" s="13"/>
      <c r="B360" s="222"/>
      <c r="C360" s="223"/>
      <c r="D360" s="217" t="s">
        <v>143</v>
      </c>
      <c r="E360" s="224" t="s">
        <v>19</v>
      </c>
      <c r="F360" s="225" t="s">
        <v>498</v>
      </c>
      <c r="G360" s="223"/>
      <c r="H360" s="224" t="s">
        <v>19</v>
      </c>
      <c r="I360" s="226"/>
      <c r="J360" s="223"/>
      <c r="K360" s="223"/>
      <c r="L360" s="227"/>
      <c r="M360" s="228"/>
      <c r="N360" s="229"/>
      <c r="O360" s="229"/>
      <c r="P360" s="229"/>
      <c r="Q360" s="229"/>
      <c r="R360" s="229"/>
      <c r="S360" s="229"/>
      <c r="T360" s="230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31" t="s">
        <v>143</v>
      </c>
      <c r="AU360" s="231" t="s">
        <v>172</v>
      </c>
      <c r="AV360" s="13" t="s">
        <v>81</v>
      </c>
      <c r="AW360" s="13" t="s">
        <v>34</v>
      </c>
      <c r="AX360" s="13" t="s">
        <v>73</v>
      </c>
      <c r="AY360" s="231" t="s">
        <v>132</v>
      </c>
    </row>
    <row r="361" s="13" customFormat="1">
      <c r="A361" s="13"/>
      <c r="B361" s="222"/>
      <c r="C361" s="223"/>
      <c r="D361" s="217" t="s">
        <v>143</v>
      </c>
      <c r="E361" s="224" t="s">
        <v>19</v>
      </c>
      <c r="F361" s="225" t="s">
        <v>168</v>
      </c>
      <c r="G361" s="223"/>
      <c r="H361" s="224" t="s">
        <v>19</v>
      </c>
      <c r="I361" s="226"/>
      <c r="J361" s="223"/>
      <c r="K361" s="223"/>
      <c r="L361" s="227"/>
      <c r="M361" s="228"/>
      <c r="N361" s="229"/>
      <c r="O361" s="229"/>
      <c r="P361" s="229"/>
      <c r="Q361" s="229"/>
      <c r="R361" s="229"/>
      <c r="S361" s="229"/>
      <c r="T361" s="230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31" t="s">
        <v>143</v>
      </c>
      <c r="AU361" s="231" t="s">
        <v>172</v>
      </c>
      <c r="AV361" s="13" t="s">
        <v>81</v>
      </c>
      <c r="AW361" s="13" t="s">
        <v>34</v>
      </c>
      <c r="AX361" s="13" t="s">
        <v>73</v>
      </c>
      <c r="AY361" s="231" t="s">
        <v>132</v>
      </c>
    </row>
    <row r="362" s="14" customFormat="1">
      <c r="A362" s="14"/>
      <c r="B362" s="232"/>
      <c r="C362" s="233"/>
      <c r="D362" s="217" t="s">
        <v>143</v>
      </c>
      <c r="E362" s="234" t="s">
        <v>19</v>
      </c>
      <c r="F362" s="235" t="s">
        <v>499</v>
      </c>
      <c r="G362" s="233"/>
      <c r="H362" s="236">
        <v>604.5</v>
      </c>
      <c r="I362" s="237"/>
      <c r="J362" s="233"/>
      <c r="K362" s="233"/>
      <c r="L362" s="238"/>
      <c r="M362" s="239"/>
      <c r="N362" s="240"/>
      <c r="O362" s="240"/>
      <c r="P362" s="240"/>
      <c r="Q362" s="240"/>
      <c r="R362" s="240"/>
      <c r="S362" s="240"/>
      <c r="T362" s="241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42" t="s">
        <v>143</v>
      </c>
      <c r="AU362" s="242" t="s">
        <v>172</v>
      </c>
      <c r="AV362" s="14" t="s">
        <v>83</v>
      </c>
      <c r="AW362" s="14" t="s">
        <v>34</v>
      </c>
      <c r="AX362" s="14" t="s">
        <v>73</v>
      </c>
      <c r="AY362" s="242" t="s">
        <v>132</v>
      </c>
    </row>
    <row r="363" s="2" customFormat="1" ht="22.2" customHeight="1">
      <c r="A363" s="38"/>
      <c r="B363" s="39"/>
      <c r="C363" s="204" t="s">
        <v>500</v>
      </c>
      <c r="D363" s="204" t="s">
        <v>134</v>
      </c>
      <c r="E363" s="205" t="s">
        <v>501</v>
      </c>
      <c r="F363" s="206" t="s">
        <v>502</v>
      </c>
      <c r="G363" s="207" t="s">
        <v>257</v>
      </c>
      <c r="H363" s="208">
        <v>604.5</v>
      </c>
      <c r="I363" s="209"/>
      <c r="J363" s="210">
        <f>ROUND(I363*H363,2)</f>
        <v>0</v>
      </c>
      <c r="K363" s="206" t="s">
        <v>138</v>
      </c>
      <c r="L363" s="44"/>
      <c r="M363" s="211" t="s">
        <v>19</v>
      </c>
      <c r="N363" s="212" t="s">
        <v>44</v>
      </c>
      <c r="O363" s="84"/>
      <c r="P363" s="213">
        <f>O363*H363</f>
        <v>0</v>
      </c>
      <c r="Q363" s="213">
        <v>0.00036000000000000002</v>
      </c>
      <c r="R363" s="213">
        <f>Q363*H363</f>
        <v>0.21762000000000001</v>
      </c>
      <c r="S363" s="213">
        <v>0</v>
      </c>
      <c r="T363" s="214">
        <f>S363*H363</f>
        <v>0</v>
      </c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R363" s="215" t="s">
        <v>139</v>
      </c>
      <c r="AT363" s="215" t="s">
        <v>134</v>
      </c>
      <c r="AU363" s="215" t="s">
        <v>172</v>
      </c>
      <c r="AY363" s="17" t="s">
        <v>132</v>
      </c>
      <c r="BE363" s="216">
        <f>IF(N363="základní",J363,0)</f>
        <v>0</v>
      </c>
      <c r="BF363" s="216">
        <f>IF(N363="snížená",J363,0)</f>
        <v>0</v>
      </c>
      <c r="BG363" s="216">
        <f>IF(N363="zákl. přenesená",J363,0)</f>
        <v>0</v>
      </c>
      <c r="BH363" s="216">
        <f>IF(N363="sníž. přenesená",J363,0)</f>
        <v>0</v>
      </c>
      <c r="BI363" s="216">
        <f>IF(N363="nulová",J363,0)</f>
        <v>0</v>
      </c>
      <c r="BJ363" s="17" t="s">
        <v>81</v>
      </c>
      <c r="BK363" s="216">
        <f>ROUND(I363*H363,2)</f>
        <v>0</v>
      </c>
      <c r="BL363" s="17" t="s">
        <v>139</v>
      </c>
      <c r="BM363" s="215" t="s">
        <v>503</v>
      </c>
    </row>
    <row r="364" s="2" customFormat="1">
      <c r="A364" s="38"/>
      <c r="B364" s="39"/>
      <c r="C364" s="40"/>
      <c r="D364" s="217" t="s">
        <v>141</v>
      </c>
      <c r="E364" s="40"/>
      <c r="F364" s="218" t="s">
        <v>504</v>
      </c>
      <c r="G364" s="40"/>
      <c r="H364" s="40"/>
      <c r="I364" s="219"/>
      <c r="J364" s="40"/>
      <c r="K364" s="40"/>
      <c r="L364" s="44"/>
      <c r="M364" s="220"/>
      <c r="N364" s="221"/>
      <c r="O364" s="84"/>
      <c r="P364" s="84"/>
      <c r="Q364" s="84"/>
      <c r="R364" s="84"/>
      <c r="S364" s="84"/>
      <c r="T364" s="85"/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T364" s="17" t="s">
        <v>141</v>
      </c>
      <c r="AU364" s="17" t="s">
        <v>172</v>
      </c>
    </row>
    <row r="365" s="13" customFormat="1">
      <c r="A365" s="13"/>
      <c r="B365" s="222"/>
      <c r="C365" s="223"/>
      <c r="D365" s="217" t="s">
        <v>143</v>
      </c>
      <c r="E365" s="224" t="s">
        <v>19</v>
      </c>
      <c r="F365" s="225" t="s">
        <v>498</v>
      </c>
      <c r="G365" s="223"/>
      <c r="H365" s="224" t="s">
        <v>19</v>
      </c>
      <c r="I365" s="226"/>
      <c r="J365" s="223"/>
      <c r="K365" s="223"/>
      <c r="L365" s="227"/>
      <c r="M365" s="228"/>
      <c r="N365" s="229"/>
      <c r="O365" s="229"/>
      <c r="P365" s="229"/>
      <c r="Q365" s="229"/>
      <c r="R365" s="229"/>
      <c r="S365" s="229"/>
      <c r="T365" s="230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31" t="s">
        <v>143</v>
      </c>
      <c r="AU365" s="231" t="s">
        <v>172</v>
      </c>
      <c r="AV365" s="13" t="s">
        <v>81</v>
      </c>
      <c r="AW365" s="13" t="s">
        <v>34</v>
      </c>
      <c r="AX365" s="13" t="s">
        <v>73</v>
      </c>
      <c r="AY365" s="231" t="s">
        <v>132</v>
      </c>
    </row>
    <row r="366" s="13" customFormat="1">
      <c r="A366" s="13"/>
      <c r="B366" s="222"/>
      <c r="C366" s="223"/>
      <c r="D366" s="217" t="s">
        <v>143</v>
      </c>
      <c r="E366" s="224" t="s">
        <v>19</v>
      </c>
      <c r="F366" s="225" t="s">
        <v>168</v>
      </c>
      <c r="G366" s="223"/>
      <c r="H366" s="224" t="s">
        <v>19</v>
      </c>
      <c r="I366" s="226"/>
      <c r="J366" s="223"/>
      <c r="K366" s="223"/>
      <c r="L366" s="227"/>
      <c r="M366" s="228"/>
      <c r="N366" s="229"/>
      <c r="O366" s="229"/>
      <c r="P366" s="229"/>
      <c r="Q366" s="229"/>
      <c r="R366" s="229"/>
      <c r="S366" s="229"/>
      <c r="T366" s="230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31" t="s">
        <v>143</v>
      </c>
      <c r="AU366" s="231" t="s">
        <v>172</v>
      </c>
      <c r="AV366" s="13" t="s">
        <v>81</v>
      </c>
      <c r="AW366" s="13" t="s">
        <v>34</v>
      </c>
      <c r="AX366" s="13" t="s">
        <v>73</v>
      </c>
      <c r="AY366" s="231" t="s">
        <v>132</v>
      </c>
    </row>
    <row r="367" s="14" customFormat="1">
      <c r="A367" s="14"/>
      <c r="B367" s="232"/>
      <c r="C367" s="233"/>
      <c r="D367" s="217" t="s">
        <v>143</v>
      </c>
      <c r="E367" s="234" t="s">
        <v>19</v>
      </c>
      <c r="F367" s="235" t="s">
        <v>499</v>
      </c>
      <c r="G367" s="233"/>
      <c r="H367" s="236">
        <v>604.5</v>
      </c>
      <c r="I367" s="237"/>
      <c r="J367" s="233"/>
      <c r="K367" s="233"/>
      <c r="L367" s="238"/>
      <c r="M367" s="239"/>
      <c r="N367" s="240"/>
      <c r="O367" s="240"/>
      <c r="P367" s="240"/>
      <c r="Q367" s="240"/>
      <c r="R367" s="240"/>
      <c r="S367" s="240"/>
      <c r="T367" s="241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42" t="s">
        <v>143</v>
      </c>
      <c r="AU367" s="242" t="s">
        <v>172</v>
      </c>
      <c r="AV367" s="14" t="s">
        <v>83</v>
      </c>
      <c r="AW367" s="14" t="s">
        <v>34</v>
      </c>
      <c r="AX367" s="14" t="s">
        <v>73</v>
      </c>
      <c r="AY367" s="242" t="s">
        <v>132</v>
      </c>
    </row>
    <row r="368" s="2" customFormat="1" ht="13.8" customHeight="1">
      <c r="A368" s="38"/>
      <c r="B368" s="39"/>
      <c r="C368" s="204" t="s">
        <v>505</v>
      </c>
      <c r="D368" s="204" t="s">
        <v>134</v>
      </c>
      <c r="E368" s="205" t="s">
        <v>506</v>
      </c>
      <c r="F368" s="206" t="s">
        <v>507</v>
      </c>
      <c r="G368" s="207" t="s">
        <v>316</v>
      </c>
      <c r="H368" s="208">
        <v>83</v>
      </c>
      <c r="I368" s="209"/>
      <c r="J368" s="210">
        <f>ROUND(I368*H368,2)</f>
        <v>0</v>
      </c>
      <c r="K368" s="206" t="s">
        <v>138</v>
      </c>
      <c r="L368" s="44"/>
      <c r="M368" s="211" t="s">
        <v>19</v>
      </c>
      <c r="N368" s="212" t="s">
        <v>44</v>
      </c>
      <c r="O368" s="84"/>
      <c r="P368" s="213">
        <f>O368*H368</f>
        <v>0</v>
      </c>
      <c r="Q368" s="213">
        <v>0</v>
      </c>
      <c r="R368" s="213">
        <f>Q368*H368</f>
        <v>0</v>
      </c>
      <c r="S368" s="213">
        <v>0</v>
      </c>
      <c r="T368" s="214">
        <f>S368*H368</f>
        <v>0</v>
      </c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R368" s="215" t="s">
        <v>139</v>
      </c>
      <c r="AT368" s="215" t="s">
        <v>134</v>
      </c>
      <c r="AU368" s="215" t="s">
        <v>172</v>
      </c>
      <c r="AY368" s="17" t="s">
        <v>132</v>
      </c>
      <c r="BE368" s="216">
        <f>IF(N368="základní",J368,0)</f>
        <v>0</v>
      </c>
      <c r="BF368" s="216">
        <f>IF(N368="snížená",J368,0)</f>
        <v>0</v>
      </c>
      <c r="BG368" s="216">
        <f>IF(N368="zákl. přenesená",J368,0)</f>
        <v>0</v>
      </c>
      <c r="BH368" s="216">
        <f>IF(N368="sníž. přenesená",J368,0)</f>
        <v>0</v>
      </c>
      <c r="BI368" s="216">
        <f>IF(N368="nulová",J368,0)</f>
        <v>0</v>
      </c>
      <c r="BJ368" s="17" t="s">
        <v>81</v>
      </c>
      <c r="BK368" s="216">
        <f>ROUND(I368*H368,2)</f>
        <v>0</v>
      </c>
      <c r="BL368" s="17" t="s">
        <v>139</v>
      </c>
      <c r="BM368" s="215" t="s">
        <v>508</v>
      </c>
    </row>
    <row r="369" s="2" customFormat="1">
      <c r="A369" s="38"/>
      <c r="B369" s="39"/>
      <c r="C369" s="40"/>
      <c r="D369" s="217" t="s">
        <v>141</v>
      </c>
      <c r="E369" s="40"/>
      <c r="F369" s="218" t="s">
        <v>509</v>
      </c>
      <c r="G369" s="40"/>
      <c r="H369" s="40"/>
      <c r="I369" s="219"/>
      <c r="J369" s="40"/>
      <c r="K369" s="40"/>
      <c r="L369" s="44"/>
      <c r="M369" s="220"/>
      <c r="N369" s="221"/>
      <c r="O369" s="84"/>
      <c r="P369" s="84"/>
      <c r="Q369" s="84"/>
      <c r="R369" s="84"/>
      <c r="S369" s="84"/>
      <c r="T369" s="85"/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T369" s="17" t="s">
        <v>141</v>
      </c>
      <c r="AU369" s="17" t="s">
        <v>172</v>
      </c>
    </row>
    <row r="370" s="13" customFormat="1">
      <c r="A370" s="13"/>
      <c r="B370" s="222"/>
      <c r="C370" s="223"/>
      <c r="D370" s="217" t="s">
        <v>143</v>
      </c>
      <c r="E370" s="224" t="s">
        <v>19</v>
      </c>
      <c r="F370" s="225" t="s">
        <v>510</v>
      </c>
      <c r="G370" s="223"/>
      <c r="H370" s="224" t="s">
        <v>19</v>
      </c>
      <c r="I370" s="226"/>
      <c r="J370" s="223"/>
      <c r="K370" s="223"/>
      <c r="L370" s="227"/>
      <c r="M370" s="228"/>
      <c r="N370" s="229"/>
      <c r="O370" s="229"/>
      <c r="P370" s="229"/>
      <c r="Q370" s="229"/>
      <c r="R370" s="229"/>
      <c r="S370" s="229"/>
      <c r="T370" s="230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31" t="s">
        <v>143</v>
      </c>
      <c r="AU370" s="231" t="s">
        <v>172</v>
      </c>
      <c r="AV370" s="13" t="s">
        <v>81</v>
      </c>
      <c r="AW370" s="13" t="s">
        <v>34</v>
      </c>
      <c r="AX370" s="13" t="s">
        <v>73</v>
      </c>
      <c r="AY370" s="231" t="s">
        <v>132</v>
      </c>
    </row>
    <row r="371" s="14" customFormat="1">
      <c r="A371" s="14"/>
      <c r="B371" s="232"/>
      <c r="C371" s="233"/>
      <c r="D371" s="217" t="s">
        <v>143</v>
      </c>
      <c r="E371" s="234" t="s">
        <v>19</v>
      </c>
      <c r="F371" s="235" t="s">
        <v>511</v>
      </c>
      <c r="G371" s="233"/>
      <c r="H371" s="236">
        <v>6</v>
      </c>
      <c r="I371" s="237"/>
      <c r="J371" s="233"/>
      <c r="K371" s="233"/>
      <c r="L371" s="238"/>
      <c r="M371" s="239"/>
      <c r="N371" s="240"/>
      <c r="O371" s="240"/>
      <c r="P371" s="240"/>
      <c r="Q371" s="240"/>
      <c r="R371" s="240"/>
      <c r="S371" s="240"/>
      <c r="T371" s="241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42" t="s">
        <v>143</v>
      </c>
      <c r="AU371" s="242" t="s">
        <v>172</v>
      </c>
      <c r="AV371" s="14" t="s">
        <v>83</v>
      </c>
      <c r="AW371" s="14" t="s">
        <v>34</v>
      </c>
      <c r="AX371" s="14" t="s">
        <v>73</v>
      </c>
      <c r="AY371" s="242" t="s">
        <v>132</v>
      </c>
    </row>
    <row r="372" s="14" customFormat="1">
      <c r="A372" s="14"/>
      <c r="B372" s="232"/>
      <c r="C372" s="233"/>
      <c r="D372" s="217" t="s">
        <v>143</v>
      </c>
      <c r="E372" s="234" t="s">
        <v>19</v>
      </c>
      <c r="F372" s="235" t="s">
        <v>512</v>
      </c>
      <c r="G372" s="233"/>
      <c r="H372" s="236">
        <v>20</v>
      </c>
      <c r="I372" s="237"/>
      <c r="J372" s="233"/>
      <c r="K372" s="233"/>
      <c r="L372" s="238"/>
      <c r="M372" s="239"/>
      <c r="N372" s="240"/>
      <c r="O372" s="240"/>
      <c r="P372" s="240"/>
      <c r="Q372" s="240"/>
      <c r="R372" s="240"/>
      <c r="S372" s="240"/>
      <c r="T372" s="241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42" t="s">
        <v>143</v>
      </c>
      <c r="AU372" s="242" t="s">
        <v>172</v>
      </c>
      <c r="AV372" s="14" t="s">
        <v>83</v>
      </c>
      <c r="AW372" s="14" t="s">
        <v>34</v>
      </c>
      <c r="AX372" s="14" t="s">
        <v>73</v>
      </c>
      <c r="AY372" s="242" t="s">
        <v>132</v>
      </c>
    </row>
    <row r="373" s="14" customFormat="1">
      <c r="A373" s="14"/>
      <c r="B373" s="232"/>
      <c r="C373" s="233"/>
      <c r="D373" s="217" t="s">
        <v>143</v>
      </c>
      <c r="E373" s="234" t="s">
        <v>19</v>
      </c>
      <c r="F373" s="235" t="s">
        <v>513</v>
      </c>
      <c r="G373" s="233"/>
      <c r="H373" s="236">
        <v>12</v>
      </c>
      <c r="I373" s="237"/>
      <c r="J373" s="233"/>
      <c r="K373" s="233"/>
      <c r="L373" s="238"/>
      <c r="M373" s="239"/>
      <c r="N373" s="240"/>
      <c r="O373" s="240"/>
      <c r="P373" s="240"/>
      <c r="Q373" s="240"/>
      <c r="R373" s="240"/>
      <c r="S373" s="240"/>
      <c r="T373" s="241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42" t="s">
        <v>143</v>
      </c>
      <c r="AU373" s="242" t="s">
        <v>172</v>
      </c>
      <c r="AV373" s="14" t="s">
        <v>83</v>
      </c>
      <c r="AW373" s="14" t="s">
        <v>34</v>
      </c>
      <c r="AX373" s="14" t="s">
        <v>73</v>
      </c>
      <c r="AY373" s="242" t="s">
        <v>132</v>
      </c>
    </row>
    <row r="374" s="13" customFormat="1">
      <c r="A374" s="13"/>
      <c r="B374" s="222"/>
      <c r="C374" s="223"/>
      <c r="D374" s="217" t="s">
        <v>143</v>
      </c>
      <c r="E374" s="224" t="s">
        <v>19</v>
      </c>
      <c r="F374" s="225" t="s">
        <v>514</v>
      </c>
      <c r="G374" s="223"/>
      <c r="H374" s="224" t="s">
        <v>19</v>
      </c>
      <c r="I374" s="226"/>
      <c r="J374" s="223"/>
      <c r="K374" s="223"/>
      <c r="L374" s="227"/>
      <c r="M374" s="228"/>
      <c r="N374" s="229"/>
      <c r="O374" s="229"/>
      <c r="P374" s="229"/>
      <c r="Q374" s="229"/>
      <c r="R374" s="229"/>
      <c r="S374" s="229"/>
      <c r="T374" s="230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31" t="s">
        <v>143</v>
      </c>
      <c r="AU374" s="231" t="s">
        <v>172</v>
      </c>
      <c r="AV374" s="13" t="s">
        <v>81</v>
      </c>
      <c r="AW374" s="13" t="s">
        <v>34</v>
      </c>
      <c r="AX374" s="13" t="s">
        <v>73</v>
      </c>
      <c r="AY374" s="231" t="s">
        <v>132</v>
      </c>
    </row>
    <row r="375" s="14" customFormat="1">
      <c r="A375" s="14"/>
      <c r="B375" s="232"/>
      <c r="C375" s="233"/>
      <c r="D375" s="217" t="s">
        <v>143</v>
      </c>
      <c r="E375" s="234" t="s">
        <v>19</v>
      </c>
      <c r="F375" s="235" t="s">
        <v>515</v>
      </c>
      <c r="G375" s="233"/>
      <c r="H375" s="236">
        <v>10</v>
      </c>
      <c r="I375" s="237"/>
      <c r="J375" s="233"/>
      <c r="K375" s="233"/>
      <c r="L375" s="238"/>
      <c r="M375" s="239"/>
      <c r="N375" s="240"/>
      <c r="O375" s="240"/>
      <c r="P375" s="240"/>
      <c r="Q375" s="240"/>
      <c r="R375" s="240"/>
      <c r="S375" s="240"/>
      <c r="T375" s="241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42" t="s">
        <v>143</v>
      </c>
      <c r="AU375" s="242" t="s">
        <v>172</v>
      </c>
      <c r="AV375" s="14" t="s">
        <v>83</v>
      </c>
      <c r="AW375" s="14" t="s">
        <v>34</v>
      </c>
      <c r="AX375" s="14" t="s">
        <v>73</v>
      </c>
      <c r="AY375" s="242" t="s">
        <v>132</v>
      </c>
    </row>
    <row r="376" s="14" customFormat="1">
      <c r="A376" s="14"/>
      <c r="B376" s="232"/>
      <c r="C376" s="233"/>
      <c r="D376" s="217" t="s">
        <v>143</v>
      </c>
      <c r="E376" s="234" t="s">
        <v>19</v>
      </c>
      <c r="F376" s="235" t="s">
        <v>516</v>
      </c>
      <c r="G376" s="233"/>
      <c r="H376" s="236">
        <v>5</v>
      </c>
      <c r="I376" s="237"/>
      <c r="J376" s="233"/>
      <c r="K376" s="233"/>
      <c r="L376" s="238"/>
      <c r="M376" s="239"/>
      <c r="N376" s="240"/>
      <c r="O376" s="240"/>
      <c r="P376" s="240"/>
      <c r="Q376" s="240"/>
      <c r="R376" s="240"/>
      <c r="S376" s="240"/>
      <c r="T376" s="241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42" t="s">
        <v>143</v>
      </c>
      <c r="AU376" s="242" t="s">
        <v>172</v>
      </c>
      <c r="AV376" s="14" t="s">
        <v>83</v>
      </c>
      <c r="AW376" s="14" t="s">
        <v>34</v>
      </c>
      <c r="AX376" s="14" t="s">
        <v>73</v>
      </c>
      <c r="AY376" s="242" t="s">
        <v>132</v>
      </c>
    </row>
    <row r="377" s="14" customFormat="1">
      <c r="A377" s="14"/>
      <c r="B377" s="232"/>
      <c r="C377" s="233"/>
      <c r="D377" s="217" t="s">
        <v>143</v>
      </c>
      <c r="E377" s="234" t="s">
        <v>19</v>
      </c>
      <c r="F377" s="235" t="s">
        <v>517</v>
      </c>
      <c r="G377" s="233"/>
      <c r="H377" s="236">
        <v>12</v>
      </c>
      <c r="I377" s="237"/>
      <c r="J377" s="233"/>
      <c r="K377" s="233"/>
      <c r="L377" s="238"/>
      <c r="M377" s="239"/>
      <c r="N377" s="240"/>
      <c r="O377" s="240"/>
      <c r="P377" s="240"/>
      <c r="Q377" s="240"/>
      <c r="R377" s="240"/>
      <c r="S377" s="240"/>
      <c r="T377" s="241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42" t="s">
        <v>143</v>
      </c>
      <c r="AU377" s="242" t="s">
        <v>172</v>
      </c>
      <c r="AV377" s="14" t="s">
        <v>83</v>
      </c>
      <c r="AW377" s="14" t="s">
        <v>34</v>
      </c>
      <c r="AX377" s="14" t="s">
        <v>73</v>
      </c>
      <c r="AY377" s="242" t="s">
        <v>132</v>
      </c>
    </row>
    <row r="378" s="14" customFormat="1">
      <c r="A378" s="14"/>
      <c r="B378" s="232"/>
      <c r="C378" s="233"/>
      <c r="D378" s="217" t="s">
        <v>143</v>
      </c>
      <c r="E378" s="234" t="s">
        <v>19</v>
      </c>
      <c r="F378" s="235" t="s">
        <v>518</v>
      </c>
      <c r="G378" s="233"/>
      <c r="H378" s="236">
        <v>12</v>
      </c>
      <c r="I378" s="237"/>
      <c r="J378" s="233"/>
      <c r="K378" s="233"/>
      <c r="L378" s="238"/>
      <c r="M378" s="239"/>
      <c r="N378" s="240"/>
      <c r="O378" s="240"/>
      <c r="P378" s="240"/>
      <c r="Q378" s="240"/>
      <c r="R378" s="240"/>
      <c r="S378" s="240"/>
      <c r="T378" s="241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42" t="s">
        <v>143</v>
      </c>
      <c r="AU378" s="242" t="s">
        <v>172</v>
      </c>
      <c r="AV378" s="14" t="s">
        <v>83</v>
      </c>
      <c r="AW378" s="14" t="s">
        <v>34</v>
      </c>
      <c r="AX378" s="14" t="s">
        <v>73</v>
      </c>
      <c r="AY378" s="242" t="s">
        <v>132</v>
      </c>
    </row>
    <row r="379" s="14" customFormat="1">
      <c r="A379" s="14"/>
      <c r="B379" s="232"/>
      <c r="C379" s="233"/>
      <c r="D379" s="217" t="s">
        <v>143</v>
      </c>
      <c r="E379" s="234" t="s">
        <v>19</v>
      </c>
      <c r="F379" s="235" t="s">
        <v>519</v>
      </c>
      <c r="G379" s="233"/>
      <c r="H379" s="236">
        <v>6</v>
      </c>
      <c r="I379" s="237"/>
      <c r="J379" s="233"/>
      <c r="K379" s="233"/>
      <c r="L379" s="238"/>
      <c r="M379" s="239"/>
      <c r="N379" s="240"/>
      <c r="O379" s="240"/>
      <c r="P379" s="240"/>
      <c r="Q379" s="240"/>
      <c r="R379" s="240"/>
      <c r="S379" s="240"/>
      <c r="T379" s="241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42" t="s">
        <v>143</v>
      </c>
      <c r="AU379" s="242" t="s">
        <v>172</v>
      </c>
      <c r="AV379" s="14" t="s">
        <v>83</v>
      </c>
      <c r="AW379" s="14" t="s">
        <v>34</v>
      </c>
      <c r="AX379" s="14" t="s">
        <v>73</v>
      </c>
      <c r="AY379" s="242" t="s">
        <v>132</v>
      </c>
    </row>
    <row r="380" s="2" customFormat="1" ht="13.8" customHeight="1">
      <c r="A380" s="38"/>
      <c r="B380" s="39"/>
      <c r="C380" s="204" t="s">
        <v>520</v>
      </c>
      <c r="D380" s="204" t="s">
        <v>134</v>
      </c>
      <c r="E380" s="205" t="s">
        <v>521</v>
      </c>
      <c r="F380" s="206" t="s">
        <v>522</v>
      </c>
      <c r="G380" s="207" t="s">
        <v>257</v>
      </c>
      <c r="H380" s="208">
        <v>1697</v>
      </c>
      <c r="I380" s="209"/>
      <c r="J380" s="210">
        <f>ROUND(I380*H380,2)</f>
        <v>0</v>
      </c>
      <c r="K380" s="206" t="s">
        <v>138</v>
      </c>
      <c r="L380" s="44"/>
      <c r="M380" s="211" t="s">
        <v>19</v>
      </c>
      <c r="N380" s="212" t="s">
        <v>44</v>
      </c>
      <c r="O380" s="84"/>
      <c r="P380" s="213">
        <f>O380*H380</f>
        <v>0</v>
      </c>
      <c r="Q380" s="213">
        <v>0</v>
      </c>
      <c r="R380" s="213">
        <f>Q380*H380</f>
        <v>0</v>
      </c>
      <c r="S380" s="213">
        <v>0.02</v>
      </c>
      <c r="T380" s="214">
        <f>S380*H380</f>
        <v>33.939999999999998</v>
      </c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R380" s="215" t="s">
        <v>139</v>
      </c>
      <c r="AT380" s="215" t="s">
        <v>134</v>
      </c>
      <c r="AU380" s="215" t="s">
        <v>172</v>
      </c>
      <c r="AY380" s="17" t="s">
        <v>132</v>
      </c>
      <c r="BE380" s="216">
        <f>IF(N380="základní",J380,0)</f>
        <v>0</v>
      </c>
      <c r="BF380" s="216">
        <f>IF(N380="snížená",J380,0)</f>
        <v>0</v>
      </c>
      <c r="BG380" s="216">
        <f>IF(N380="zákl. přenesená",J380,0)</f>
        <v>0</v>
      </c>
      <c r="BH380" s="216">
        <f>IF(N380="sníž. přenesená",J380,0)</f>
        <v>0</v>
      </c>
      <c r="BI380" s="216">
        <f>IF(N380="nulová",J380,0)</f>
        <v>0</v>
      </c>
      <c r="BJ380" s="17" t="s">
        <v>81</v>
      </c>
      <c r="BK380" s="216">
        <f>ROUND(I380*H380,2)</f>
        <v>0</v>
      </c>
      <c r="BL380" s="17" t="s">
        <v>139</v>
      </c>
      <c r="BM380" s="215" t="s">
        <v>523</v>
      </c>
    </row>
    <row r="381" s="2" customFormat="1">
      <c r="A381" s="38"/>
      <c r="B381" s="39"/>
      <c r="C381" s="40"/>
      <c r="D381" s="217" t="s">
        <v>141</v>
      </c>
      <c r="E381" s="40"/>
      <c r="F381" s="218" t="s">
        <v>524</v>
      </c>
      <c r="G381" s="40"/>
      <c r="H381" s="40"/>
      <c r="I381" s="219"/>
      <c r="J381" s="40"/>
      <c r="K381" s="40"/>
      <c r="L381" s="44"/>
      <c r="M381" s="220"/>
      <c r="N381" s="221"/>
      <c r="O381" s="84"/>
      <c r="P381" s="84"/>
      <c r="Q381" s="84"/>
      <c r="R381" s="84"/>
      <c r="S381" s="84"/>
      <c r="T381" s="85"/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T381" s="17" t="s">
        <v>141</v>
      </c>
      <c r="AU381" s="17" t="s">
        <v>172</v>
      </c>
    </row>
    <row r="382" s="14" customFormat="1">
      <c r="A382" s="14"/>
      <c r="B382" s="232"/>
      <c r="C382" s="233"/>
      <c r="D382" s="217" t="s">
        <v>143</v>
      </c>
      <c r="E382" s="234" t="s">
        <v>19</v>
      </c>
      <c r="F382" s="235" t="s">
        <v>399</v>
      </c>
      <c r="G382" s="233"/>
      <c r="H382" s="236">
        <v>400</v>
      </c>
      <c r="I382" s="237"/>
      <c r="J382" s="233"/>
      <c r="K382" s="233"/>
      <c r="L382" s="238"/>
      <c r="M382" s="239"/>
      <c r="N382" s="240"/>
      <c r="O382" s="240"/>
      <c r="P382" s="240"/>
      <c r="Q382" s="240"/>
      <c r="R382" s="240"/>
      <c r="S382" s="240"/>
      <c r="T382" s="241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42" t="s">
        <v>143</v>
      </c>
      <c r="AU382" s="242" t="s">
        <v>172</v>
      </c>
      <c r="AV382" s="14" t="s">
        <v>83</v>
      </c>
      <c r="AW382" s="14" t="s">
        <v>34</v>
      </c>
      <c r="AX382" s="14" t="s">
        <v>73</v>
      </c>
      <c r="AY382" s="242" t="s">
        <v>132</v>
      </c>
    </row>
    <row r="383" s="14" customFormat="1">
      <c r="A383" s="14"/>
      <c r="B383" s="232"/>
      <c r="C383" s="233"/>
      <c r="D383" s="217" t="s">
        <v>143</v>
      </c>
      <c r="E383" s="234" t="s">
        <v>19</v>
      </c>
      <c r="F383" s="235" t="s">
        <v>384</v>
      </c>
      <c r="G383" s="233"/>
      <c r="H383" s="236">
        <v>630</v>
      </c>
      <c r="I383" s="237"/>
      <c r="J383" s="233"/>
      <c r="K383" s="233"/>
      <c r="L383" s="238"/>
      <c r="M383" s="239"/>
      <c r="N383" s="240"/>
      <c r="O383" s="240"/>
      <c r="P383" s="240"/>
      <c r="Q383" s="240"/>
      <c r="R383" s="240"/>
      <c r="S383" s="240"/>
      <c r="T383" s="241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42" t="s">
        <v>143</v>
      </c>
      <c r="AU383" s="242" t="s">
        <v>172</v>
      </c>
      <c r="AV383" s="14" t="s">
        <v>83</v>
      </c>
      <c r="AW383" s="14" t="s">
        <v>34</v>
      </c>
      <c r="AX383" s="14" t="s">
        <v>73</v>
      </c>
      <c r="AY383" s="242" t="s">
        <v>132</v>
      </c>
    </row>
    <row r="384" s="14" customFormat="1">
      <c r="A384" s="14"/>
      <c r="B384" s="232"/>
      <c r="C384" s="233"/>
      <c r="D384" s="217" t="s">
        <v>143</v>
      </c>
      <c r="E384" s="234" t="s">
        <v>19</v>
      </c>
      <c r="F384" s="235" t="s">
        <v>385</v>
      </c>
      <c r="G384" s="233"/>
      <c r="H384" s="236">
        <v>560</v>
      </c>
      <c r="I384" s="237"/>
      <c r="J384" s="233"/>
      <c r="K384" s="233"/>
      <c r="L384" s="238"/>
      <c r="M384" s="239"/>
      <c r="N384" s="240"/>
      <c r="O384" s="240"/>
      <c r="P384" s="240"/>
      <c r="Q384" s="240"/>
      <c r="R384" s="240"/>
      <c r="S384" s="240"/>
      <c r="T384" s="241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42" t="s">
        <v>143</v>
      </c>
      <c r="AU384" s="242" t="s">
        <v>172</v>
      </c>
      <c r="AV384" s="14" t="s">
        <v>83</v>
      </c>
      <c r="AW384" s="14" t="s">
        <v>34</v>
      </c>
      <c r="AX384" s="14" t="s">
        <v>73</v>
      </c>
      <c r="AY384" s="242" t="s">
        <v>132</v>
      </c>
    </row>
    <row r="385" s="14" customFormat="1">
      <c r="A385" s="14"/>
      <c r="B385" s="232"/>
      <c r="C385" s="233"/>
      <c r="D385" s="217" t="s">
        <v>143</v>
      </c>
      <c r="E385" s="234" t="s">
        <v>19</v>
      </c>
      <c r="F385" s="235" t="s">
        <v>386</v>
      </c>
      <c r="G385" s="233"/>
      <c r="H385" s="236">
        <v>107</v>
      </c>
      <c r="I385" s="237"/>
      <c r="J385" s="233"/>
      <c r="K385" s="233"/>
      <c r="L385" s="238"/>
      <c r="M385" s="239"/>
      <c r="N385" s="240"/>
      <c r="O385" s="240"/>
      <c r="P385" s="240"/>
      <c r="Q385" s="240"/>
      <c r="R385" s="240"/>
      <c r="S385" s="240"/>
      <c r="T385" s="241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42" t="s">
        <v>143</v>
      </c>
      <c r="AU385" s="242" t="s">
        <v>172</v>
      </c>
      <c r="AV385" s="14" t="s">
        <v>83</v>
      </c>
      <c r="AW385" s="14" t="s">
        <v>34</v>
      </c>
      <c r="AX385" s="14" t="s">
        <v>73</v>
      </c>
      <c r="AY385" s="242" t="s">
        <v>132</v>
      </c>
    </row>
    <row r="386" s="2" customFormat="1" ht="22.2" customHeight="1">
      <c r="A386" s="38"/>
      <c r="B386" s="39"/>
      <c r="C386" s="204" t="s">
        <v>525</v>
      </c>
      <c r="D386" s="204" t="s">
        <v>134</v>
      </c>
      <c r="E386" s="205" t="s">
        <v>526</v>
      </c>
      <c r="F386" s="206" t="s">
        <v>527</v>
      </c>
      <c r="G386" s="207" t="s">
        <v>257</v>
      </c>
      <c r="H386" s="208">
        <v>1697</v>
      </c>
      <c r="I386" s="209"/>
      <c r="J386" s="210">
        <f>ROUND(I386*H386,2)</f>
        <v>0</v>
      </c>
      <c r="K386" s="206" t="s">
        <v>138</v>
      </c>
      <c r="L386" s="44"/>
      <c r="M386" s="211" t="s">
        <v>19</v>
      </c>
      <c r="N386" s="212" t="s">
        <v>44</v>
      </c>
      <c r="O386" s="84"/>
      <c r="P386" s="213">
        <f>O386*H386</f>
        <v>0</v>
      </c>
      <c r="Q386" s="213">
        <v>0</v>
      </c>
      <c r="R386" s="213">
        <f>Q386*H386</f>
        <v>0</v>
      </c>
      <c r="S386" s="213">
        <v>0.02</v>
      </c>
      <c r="T386" s="214">
        <f>S386*H386</f>
        <v>33.939999999999998</v>
      </c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R386" s="215" t="s">
        <v>139</v>
      </c>
      <c r="AT386" s="215" t="s">
        <v>134</v>
      </c>
      <c r="AU386" s="215" t="s">
        <v>172</v>
      </c>
      <c r="AY386" s="17" t="s">
        <v>132</v>
      </c>
      <c r="BE386" s="216">
        <f>IF(N386="základní",J386,0)</f>
        <v>0</v>
      </c>
      <c r="BF386" s="216">
        <f>IF(N386="snížená",J386,0)</f>
        <v>0</v>
      </c>
      <c r="BG386" s="216">
        <f>IF(N386="zákl. přenesená",J386,0)</f>
        <v>0</v>
      </c>
      <c r="BH386" s="216">
        <f>IF(N386="sníž. přenesená",J386,0)</f>
        <v>0</v>
      </c>
      <c r="BI386" s="216">
        <f>IF(N386="nulová",J386,0)</f>
        <v>0</v>
      </c>
      <c r="BJ386" s="17" t="s">
        <v>81</v>
      </c>
      <c r="BK386" s="216">
        <f>ROUND(I386*H386,2)</f>
        <v>0</v>
      </c>
      <c r="BL386" s="17" t="s">
        <v>139</v>
      </c>
      <c r="BM386" s="215" t="s">
        <v>528</v>
      </c>
    </row>
    <row r="387" s="2" customFormat="1">
      <c r="A387" s="38"/>
      <c r="B387" s="39"/>
      <c r="C387" s="40"/>
      <c r="D387" s="217" t="s">
        <v>141</v>
      </c>
      <c r="E387" s="40"/>
      <c r="F387" s="218" t="s">
        <v>529</v>
      </c>
      <c r="G387" s="40"/>
      <c r="H387" s="40"/>
      <c r="I387" s="219"/>
      <c r="J387" s="40"/>
      <c r="K387" s="40"/>
      <c r="L387" s="44"/>
      <c r="M387" s="220"/>
      <c r="N387" s="221"/>
      <c r="O387" s="84"/>
      <c r="P387" s="84"/>
      <c r="Q387" s="84"/>
      <c r="R387" s="84"/>
      <c r="S387" s="84"/>
      <c r="T387" s="85"/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T387" s="17" t="s">
        <v>141</v>
      </c>
      <c r="AU387" s="17" t="s">
        <v>172</v>
      </c>
    </row>
    <row r="388" s="14" customFormat="1">
      <c r="A388" s="14"/>
      <c r="B388" s="232"/>
      <c r="C388" s="233"/>
      <c r="D388" s="217" t="s">
        <v>143</v>
      </c>
      <c r="E388" s="234" t="s">
        <v>19</v>
      </c>
      <c r="F388" s="235" t="s">
        <v>399</v>
      </c>
      <c r="G388" s="233"/>
      <c r="H388" s="236">
        <v>400</v>
      </c>
      <c r="I388" s="237"/>
      <c r="J388" s="233"/>
      <c r="K388" s="233"/>
      <c r="L388" s="238"/>
      <c r="M388" s="239"/>
      <c r="N388" s="240"/>
      <c r="O388" s="240"/>
      <c r="P388" s="240"/>
      <c r="Q388" s="240"/>
      <c r="R388" s="240"/>
      <c r="S388" s="240"/>
      <c r="T388" s="241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42" t="s">
        <v>143</v>
      </c>
      <c r="AU388" s="242" t="s">
        <v>172</v>
      </c>
      <c r="AV388" s="14" t="s">
        <v>83</v>
      </c>
      <c r="AW388" s="14" t="s">
        <v>34</v>
      </c>
      <c r="AX388" s="14" t="s">
        <v>73</v>
      </c>
      <c r="AY388" s="242" t="s">
        <v>132</v>
      </c>
    </row>
    <row r="389" s="14" customFormat="1">
      <c r="A389" s="14"/>
      <c r="B389" s="232"/>
      <c r="C389" s="233"/>
      <c r="D389" s="217" t="s">
        <v>143</v>
      </c>
      <c r="E389" s="234" t="s">
        <v>19</v>
      </c>
      <c r="F389" s="235" t="s">
        <v>384</v>
      </c>
      <c r="G389" s="233"/>
      <c r="H389" s="236">
        <v>630</v>
      </c>
      <c r="I389" s="237"/>
      <c r="J389" s="233"/>
      <c r="K389" s="233"/>
      <c r="L389" s="238"/>
      <c r="M389" s="239"/>
      <c r="N389" s="240"/>
      <c r="O389" s="240"/>
      <c r="P389" s="240"/>
      <c r="Q389" s="240"/>
      <c r="R389" s="240"/>
      <c r="S389" s="240"/>
      <c r="T389" s="241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42" t="s">
        <v>143</v>
      </c>
      <c r="AU389" s="242" t="s">
        <v>172</v>
      </c>
      <c r="AV389" s="14" t="s">
        <v>83</v>
      </c>
      <c r="AW389" s="14" t="s">
        <v>34</v>
      </c>
      <c r="AX389" s="14" t="s">
        <v>73</v>
      </c>
      <c r="AY389" s="242" t="s">
        <v>132</v>
      </c>
    </row>
    <row r="390" s="14" customFormat="1">
      <c r="A390" s="14"/>
      <c r="B390" s="232"/>
      <c r="C390" s="233"/>
      <c r="D390" s="217" t="s">
        <v>143</v>
      </c>
      <c r="E390" s="234" t="s">
        <v>19</v>
      </c>
      <c r="F390" s="235" t="s">
        <v>385</v>
      </c>
      <c r="G390" s="233"/>
      <c r="H390" s="236">
        <v>560</v>
      </c>
      <c r="I390" s="237"/>
      <c r="J390" s="233"/>
      <c r="K390" s="233"/>
      <c r="L390" s="238"/>
      <c r="M390" s="239"/>
      <c r="N390" s="240"/>
      <c r="O390" s="240"/>
      <c r="P390" s="240"/>
      <c r="Q390" s="240"/>
      <c r="R390" s="240"/>
      <c r="S390" s="240"/>
      <c r="T390" s="241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242" t="s">
        <v>143</v>
      </c>
      <c r="AU390" s="242" t="s">
        <v>172</v>
      </c>
      <c r="AV390" s="14" t="s">
        <v>83</v>
      </c>
      <c r="AW390" s="14" t="s">
        <v>34</v>
      </c>
      <c r="AX390" s="14" t="s">
        <v>73</v>
      </c>
      <c r="AY390" s="242" t="s">
        <v>132</v>
      </c>
    </row>
    <row r="391" s="14" customFormat="1">
      <c r="A391" s="14"/>
      <c r="B391" s="232"/>
      <c r="C391" s="233"/>
      <c r="D391" s="217" t="s">
        <v>143</v>
      </c>
      <c r="E391" s="234" t="s">
        <v>19</v>
      </c>
      <c r="F391" s="235" t="s">
        <v>386</v>
      </c>
      <c r="G391" s="233"/>
      <c r="H391" s="236">
        <v>107</v>
      </c>
      <c r="I391" s="237"/>
      <c r="J391" s="233"/>
      <c r="K391" s="233"/>
      <c r="L391" s="238"/>
      <c r="M391" s="239"/>
      <c r="N391" s="240"/>
      <c r="O391" s="240"/>
      <c r="P391" s="240"/>
      <c r="Q391" s="240"/>
      <c r="R391" s="240"/>
      <c r="S391" s="240"/>
      <c r="T391" s="241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42" t="s">
        <v>143</v>
      </c>
      <c r="AU391" s="242" t="s">
        <v>172</v>
      </c>
      <c r="AV391" s="14" t="s">
        <v>83</v>
      </c>
      <c r="AW391" s="14" t="s">
        <v>34</v>
      </c>
      <c r="AX391" s="14" t="s">
        <v>73</v>
      </c>
      <c r="AY391" s="242" t="s">
        <v>132</v>
      </c>
    </row>
    <row r="392" s="2" customFormat="1" ht="22.2" customHeight="1">
      <c r="A392" s="38"/>
      <c r="B392" s="39"/>
      <c r="C392" s="204" t="s">
        <v>530</v>
      </c>
      <c r="D392" s="204" t="s">
        <v>134</v>
      </c>
      <c r="E392" s="205" t="s">
        <v>531</v>
      </c>
      <c r="F392" s="206" t="s">
        <v>532</v>
      </c>
      <c r="G392" s="207" t="s">
        <v>257</v>
      </c>
      <c r="H392" s="208">
        <v>400</v>
      </c>
      <c r="I392" s="209"/>
      <c r="J392" s="210">
        <f>ROUND(I392*H392,2)</f>
        <v>0</v>
      </c>
      <c r="K392" s="206" t="s">
        <v>138</v>
      </c>
      <c r="L392" s="44"/>
      <c r="M392" s="211" t="s">
        <v>19</v>
      </c>
      <c r="N392" s="212" t="s">
        <v>44</v>
      </c>
      <c r="O392" s="84"/>
      <c r="P392" s="213">
        <f>O392*H392</f>
        <v>0</v>
      </c>
      <c r="Q392" s="213">
        <v>0</v>
      </c>
      <c r="R392" s="213">
        <f>Q392*H392</f>
        <v>0</v>
      </c>
      <c r="S392" s="213">
        <v>0.050000000000000003</v>
      </c>
      <c r="T392" s="214">
        <f>S392*H392</f>
        <v>20</v>
      </c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R392" s="215" t="s">
        <v>139</v>
      </c>
      <c r="AT392" s="215" t="s">
        <v>134</v>
      </c>
      <c r="AU392" s="215" t="s">
        <v>172</v>
      </c>
      <c r="AY392" s="17" t="s">
        <v>132</v>
      </c>
      <c r="BE392" s="216">
        <f>IF(N392="základní",J392,0)</f>
        <v>0</v>
      </c>
      <c r="BF392" s="216">
        <f>IF(N392="snížená",J392,0)</f>
        <v>0</v>
      </c>
      <c r="BG392" s="216">
        <f>IF(N392="zákl. přenesená",J392,0)</f>
        <v>0</v>
      </c>
      <c r="BH392" s="216">
        <f>IF(N392="sníž. přenesená",J392,0)</f>
        <v>0</v>
      </c>
      <c r="BI392" s="216">
        <f>IF(N392="nulová",J392,0)</f>
        <v>0</v>
      </c>
      <c r="BJ392" s="17" t="s">
        <v>81</v>
      </c>
      <c r="BK392" s="216">
        <f>ROUND(I392*H392,2)</f>
        <v>0</v>
      </c>
      <c r="BL392" s="17" t="s">
        <v>139</v>
      </c>
      <c r="BM392" s="215" t="s">
        <v>533</v>
      </c>
    </row>
    <row r="393" s="2" customFormat="1">
      <c r="A393" s="38"/>
      <c r="B393" s="39"/>
      <c r="C393" s="40"/>
      <c r="D393" s="217" t="s">
        <v>141</v>
      </c>
      <c r="E393" s="40"/>
      <c r="F393" s="218" t="s">
        <v>534</v>
      </c>
      <c r="G393" s="40"/>
      <c r="H393" s="40"/>
      <c r="I393" s="219"/>
      <c r="J393" s="40"/>
      <c r="K393" s="40"/>
      <c r="L393" s="44"/>
      <c r="M393" s="220"/>
      <c r="N393" s="221"/>
      <c r="O393" s="84"/>
      <c r="P393" s="84"/>
      <c r="Q393" s="84"/>
      <c r="R393" s="84"/>
      <c r="S393" s="84"/>
      <c r="T393" s="85"/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T393" s="17" t="s">
        <v>141</v>
      </c>
      <c r="AU393" s="17" t="s">
        <v>172</v>
      </c>
    </row>
    <row r="394" s="13" customFormat="1">
      <c r="A394" s="13"/>
      <c r="B394" s="222"/>
      <c r="C394" s="223"/>
      <c r="D394" s="217" t="s">
        <v>143</v>
      </c>
      <c r="E394" s="224" t="s">
        <v>19</v>
      </c>
      <c r="F394" s="225" t="s">
        <v>535</v>
      </c>
      <c r="G394" s="223"/>
      <c r="H394" s="224" t="s">
        <v>19</v>
      </c>
      <c r="I394" s="226"/>
      <c r="J394" s="223"/>
      <c r="K394" s="223"/>
      <c r="L394" s="227"/>
      <c r="M394" s="228"/>
      <c r="N394" s="229"/>
      <c r="O394" s="229"/>
      <c r="P394" s="229"/>
      <c r="Q394" s="229"/>
      <c r="R394" s="229"/>
      <c r="S394" s="229"/>
      <c r="T394" s="230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31" t="s">
        <v>143</v>
      </c>
      <c r="AU394" s="231" t="s">
        <v>172</v>
      </c>
      <c r="AV394" s="13" t="s">
        <v>81</v>
      </c>
      <c r="AW394" s="13" t="s">
        <v>34</v>
      </c>
      <c r="AX394" s="13" t="s">
        <v>73</v>
      </c>
      <c r="AY394" s="231" t="s">
        <v>132</v>
      </c>
    </row>
    <row r="395" s="14" customFormat="1">
      <c r="A395" s="14"/>
      <c r="B395" s="232"/>
      <c r="C395" s="233"/>
      <c r="D395" s="217" t="s">
        <v>143</v>
      </c>
      <c r="E395" s="234" t="s">
        <v>19</v>
      </c>
      <c r="F395" s="235" t="s">
        <v>399</v>
      </c>
      <c r="G395" s="233"/>
      <c r="H395" s="236">
        <v>400</v>
      </c>
      <c r="I395" s="237"/>
      <c r="J395" s="233"/>
      <c r="K395" s="233"/>
      <c r="L395" s="238"/>
      <c r="M395" s="239"/>
      <c r="N395" s="240"/>
      <c r="O395" s="240"/>
      <c r="P395" s="240"/>
      <c r="Q395" s="240"/>
      <c r="R395" s="240"/>
      <c r="S395" s="240"/>
      <c r="T395" s="241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42" t="s">
        <v>143</v>
      </c>
      <c r="AU395" s="242" t="s">
        <v>172</v>
      </c>
      <c r="AV395" s="14" t="s">
        <v>83</v>
      </c>
      <c r="AW395" s="14" t="s">
        <v>34</v>
      </c>
      <c r="AX395" s="14" t="s">
        <v>73</v>
      </c>
      <c r="AY395" s="242" t="s">
        <v>132</v>
      </c>
    </row>
    <row r="396" s="2" customFormat="1" ht="22.2" customHeight="1">
      <c r="A396" s="38"/>
      <c r="B396" s="39"/>
      <c r="C396" s="204" t="s">
        <v>536</v>
      </c>
      <c r="D396" s="204" t="s">
        <v>134</v>
      </c>
      <c r="E396" s="205" t="s">
        <v>537</v>
      </c>
      <c r="F396" s="206" t="s">
        <v>538</v>
      </c>
      <c r="G396" s="207" t="s">
        <v>463</v>
      </c>
      <c r="H396" s="208">
        <v>16</v>
      </c>
      <c r="I396" s="209"/>
      <c r="J396" s="210">
        <f>ROUND(I396*H396,2)</f>
        <v>0</v>
      </c>
      <c r="K396" s="206" t="s">
        <v>138</v>
      </c>
      <c r="L396" s="44"/>
      <c r="M396" s="211" t="s">
        <v>19</v>
      </c>
      <c r="N396" s="212" t="s">
        <v>44</v>
      </c>
      <c r="O396" s="84"/>
      <c r="P396" s="213">
        <f>O396*H396</f>
        <v>0</v>
      </c>
      <c r="Q396" s="213">
        <v>0.00069999999999999999</v>
      </c>
      <c r="R396" s="213">
        <f>Q396*H396</f>
        <v>0.0112</v>
      </c>
      <c r="S396" s="213">
        <v>0</v>
      </c>
      <c r="T396" s="214">
        <f>S396*H396</f>
        <v>0</v>
      </c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R396" s="215" t="s">
        <v>139</v>
      </c>
      <c r="AT396" s="215" t="s">
        <v>134</v>
      </c>
      <c r="AU396" s="215" t="s">
        <v>172</v>
      </c>
      <c r="AY396" s="17" t="s">
        <v>132</v>
      </c>
      <c r="BE396" s="216">
        <f>IF(N396="základní",J396,0)</f>
        <v>0</v>
      </c>
      <c r="BF396" s="216">
        <f>IF(N396="snížená",J396,0)</f>
        <v>0</v>
      </c>
      <c r="BG396" s="216">
        <f>IF(N396="zákl. přenesená",J396,0)</f>
        <v>0</v>
      </c>
      <c r="BH396" s="216">
        <f>IF(N396="sníž. přenesená",J396,0)</f>
        <v>0</v>
      </c>
      <c r="BI396" s="216">
        <f>IF(N396="nulová",J396,0)</f>
        <v>0</v>
      </c>
      <c r="BJ396" s="17" t="s">
        <v>81</v>
      </c>
      <c r="BK396" s="216">
        <f>ROUND(I396*H396,2)</f>
        <v>0</v>
      </c>
      <c r="BL396" s="17" t="s">
        <v>139</v>
      </c>
      <c r="BM396" s="215" t="s">
        <v>539</v>
      </c>
    </row>
    <row r="397" s="2" customFormat="1">
      <c r="A397" s="38"/>
      <c r="B397" s="39"/>
      <c r="C397" s="40"/>
      <c r="D397" s="217" t="s">
        <v>141</v>
      </c>
      <c r="E397" s="40"/>
      <c r="F397" s="218" t="s">
        <v>540</v>
      </c>
      <c r="G397" s="40"/>
      <c r="H397" s="40"/>
      <c r="I397" s="219"/>
      <c r="J397" s="40"/>
      <c r="K397" s="40"/>
      <c r="L397" s="44"/>
      <c r="M397" s="220"/>
      <c r="N397" s="221"/>
      <c r="O397" s="84"/>
      <c r="P397" s="84"/>
      <c r="Q397" s="84"/>
      <c r="R397" s="84"/>
      <c r="S397" s="84"/>
      <c r="T397" s="85"/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T397" s="17" t="s">
        <v>141</v>
      </c>
      <c r="AU397" s="17" t="s">
        <v>172</v>
      </c>
    </row>
    <row r="398" s="14" customFormat="1">
      <c r="A398" s="14"/>
      <c r="B398" s="232"/>
      <c r="C398" s="233"/>
      <c r="D398" s="217" t="s">
        <v>143</v>
      </c>
      <c r="E398" s="234" t="s">
        <v>19</v>
      </c>
      <c r="F398" s="235" t="s">
        <v>541</v>
      </c>
      <c r="G398" s="233"/>
      <c r="H398" s="236">
        <v>9</v>
      </c>
      <c r="I398" s="237"/>
      <c r="J398" s="233"/>
      <c r="K398" s="233"/>
      <c r="L398" s="238"/>
      <c r="M398" s="239"/>
      <c r="N398" s="240"/>
      <c r="O398" s="240"/>
      <c r="P398" s="240"/>
      <c r="Q398" s="240"/>
      <c r="R398" s="240"/>
      <c r="S398" s="240"/>
      <c r="T398" s="241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42" t="s">
        <v>143</v>
      </c>
      <c r="AU398" s="242" t="s">
        <v>172</v>
      </c>
      <c r="AV398" s="14" t="s">
        <v>83</v>
      </c>
      <c r="AW398" s="14" t="s">
        <v>34</v>
      </c>
      <c r="AX398" s="14" t="s">
        <v>73</v>
      </c>
      <c r="AY398" s="242" t="s">
        <v>132</v>
      </c>
    </row>
    <row r="399" s="14" customFormat="1">
      <c r="A399" s="14"/>
      <c r="B399" s="232"/>
      <c r="C399" s="233"/>
      <c r="D399" s="217" t="s">
        <v>143</v>
      </c>
      <c r="E399" s="234" t="s">
        <v>19</v>
      </c>
      <c r="F399" s="235" t="s">
        <v>542</v>
      </c>
      <c r="G399" s="233"/>
      <c r="H399" s="236">
        <v>2</v>
      </c>
      <c r="I399" s="237"/>
      <c r="J399" s="233"/>
      <c r="K399" s="233"/>
      <c r="L399" s="238"/>
      <c r="M399" s="239"/>
      <c r="N399" s="240"/>
      <c r="O399" s="240"/>
      <c r="P399" s="240"/>
      <c r="Q399" s="240"/>
      <c r="R399" s="240"/>
      <c r="S399" s="240"/>
      <c r="T399" s="241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42" t="s">
        <v>143</v>
      </c>
      <c r="AU399" s="242" t="s">
        <v>172</v>
      </c>
      <c r="AV399" s="14" t="s">
        <v>83</v>
      </c>
      <c r="AW399" s="14" t="s">
        <v>34</v>
      </c>
      <c r="AX399" s="14" t="s">
        <v>73</v>
      </c>
      <c r="AY399" s="242" t="s">
        <v>132</v>
      </c>
    </row>
    <row r="400" s="14" customFormat="1">
      <c r="A400" s="14"/>
      <c r="B400" s="232"/>
      <c r="C400" s="233"/>
      <c r="D400" s="217" t="s">
        <v>143</v>
      </c>
      <c r="E400" s="234" t="s">
        <v>19</v>
      </c>
      <c r="F400" s="235" t="s">
        <v>543</v>
      </c>
      <c r="G400" s="233"/>
      <c r="H400" s="236">
        <v>5</v>
      </c>
      <c r="I400" s="237"/>
      <c r="J400" s="233"/>
      <c r="K400" s="233"/>
      <c r="L400" s="238"/>
      <c r="M400" s="239"/>
      <c r="N400" s="240"/>
      <c r="O400" s="240"/>
      <c r="P400" s="240"/>
      <c r="Q400" s="240"/>
      <c r="R400" s="240"/>
      <c r="S400" s="240"/>
      <c r="T400" s="241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42" t="s">
        <v>143</v>
      </c>
      <c r="AU400" s="242" t="s">
        <v>172</v>
      </c>
      <c r="AV400" s="14" t="s">
        <v>83</v>
      </c>
      <c r="AW400" s="14" t="s">
        <v>34</v>
      </c>
      <c r="AX400" s="14" t="s">
        <v>73</v>
      </c>
      <c r="AY400" s="242" t="s">
        <v>132</v>
      </c>
    </row>
    <row r="401" s="2" customFormat="1" ht="22.2" customHeight="1">
      <c r="A401" s="38"/>
      <c r="B401" s="39"/>
      <c r="C401" s="243" t="s">
        <v>544</v>
      </c>
      <c r="D401" s="243" t="s">
        <v>250</v>
      </c>
      <c r="E401" s="244" t="s">
        <v>545</v>
      </c>
      <c r="F401" s="245" t="s">
        <v>546</v>
      </c>
      <c r="G401" s="246" t="s">
        <v>463</v>
      </c>
      <c r="H401" s="247">
        <v>9</v>
      </c>
      <c r="I401" s="248"/>
      <c r="J401" s="249">
        <f>ROUND(I401*H401,2)</f>
        <v>0</v>
      </c>
      <c r="K401" s="245" t="s">
        <v>138</v>
      </c>
      <c r="L401" s="250"/>
      <c r="M401" s="251" t="s">
        <v>19</v>
      </c>
      <c r="N401" s="252" t="s">
        <v>44</v>
      </c>
      <c r="O401" s="84"/>
      <c r="P401" s="213">
        <f>O401*H401</f>
        <v>0</v>
      </c>
      <c r="Q401" s="213">
        <v>0.0025000000000000001</v>
      </c>
      <c r="R401" s="213">
        <f>Q401*H401</f>
        <v>0.022499999999999999</v>
      </c>
      <c r="S401" s="213">
        <v>0</v>
      </c>
      <c r="T401" s="214">
        <f>S401*H401</f>
        <v>0</v>
      </c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R401" s="215" t="s">
        <v>205</v>
      </c>
      <c r="AT401" s="215" t="s">
        <v>250</v>
      </c>
      <c r="AU401" s="215" t="s">
        <v>172</v>
      </c>
      <c r="AY401" s="17" t="s">
        <v>132</v>
      </c>
      <c r="BE401" s="216">
        <f>IF(N401="základní",J401,0)</f>
        <v>0</v>
      </c>
      <c r="BF401" s="216">
        <f>IF(N401="snížená",J401,0)</f>
        <v>0</v>
      </c>
      <c r="BG401" s="216">
        <f>IF(N401="zákl. přenesená",J401,0)</f>
        <v>0</v>
      </c>
      <c r="BH401" s="216">
        <f>IF(N401="sníž. přenesená",J401,0)</f>
        <v>0</v>
      </c>
      <c r="BI401" s="216">
        <f>IF(N401="nulová",J401,0)</f>
        <v>0</v>
      </c>
      <c r="BJ401" s="17" t="s">
        <v>81</v>
      </c>
      <c r="BK401" s="216">
        <f>ROUND(I401*H401,2)</f>
        <v>0</v>
      </c>
      <c r="BL401" s="17" t="s">
        <v>139</v>
      </c>
      <c r="BM401" s="215" t="s">
        <v>547</v>
      </c>
    </row>
    <row r="402" s="2" customFormat="1">
      <c r="A402" s="38"/>
      <c r="B402" s="39"/>
      <c r="C402" s="40"/>
      <c r="D402" s="217" t="s">
        <v>141</v>
      </c>
      <c r="E402" s="40"/>
      <c r="F402" s="218" t="s">
        <v>546</v>
      </c>
      <c r="G402" s="40"/>
      <c r="H402" s="40"/>
      <c r="I402" s="219"/>
      <c r="J402" s="40"/>
      <c r="K402" s="40"/>
      <c r="L402" s="44"/>
      <c r="M402" s="220"/>
      <c r="N402" s="221"/>
      <c r="O402" s="84"/>
      <c r="P402" s="84"/>
      <c r="Q402" s="84"/>
      <c r="R402" s="84"/>
      <c r="S402" s="84"/>
      <c r="T402" s="85"/>
      <c r="U402" s="38"/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  <c r="AT402" s="17" t="s">
        <v>141</v>
      </c>
      <c r="AU402" s="17" t="s">
        <v>172</v>
      </c>
    </row>
    <row r="403" s="14" customFormat="1">
      <c r="A403" s="14"/>
      <c r="B403" s="232"/>
      <c r="C403" s="233"/>
      <c r="D403" s="217" t="s">
        <v>143</v>
      </c>
      <c r="E403" s="234" t="s">
        <v>19</v>
      </c>
      <c r="F403" s="235" t="s">
        <v>541</v>
      </c>
      <c r="G403" s="233"/>
      <c r="H403" s="236">
        <v>9</v>
      </c>
      <c r="I403" s="237"/>
      <c r="J403" s="233"/>
      <c r="K403" s="233"/>
      <c r="L403" s="238"/>
      <c r="M403" s="239"/>
      <c r="N403" s="240"/>
      <c r="O403" s="240"/>
      <c r="P403" s="240"/>
      <c r="Q403" s="240"/>
      <c r="R403" s="240"/>
      <c r="S403" s="240"/>
      <c r="T403" s="241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42" t="s">
        <v>143</v>
      </c>
      <c r="AU403" s="242" t="s">
        <v>172</v>
      </c>
      <c r="AV403" s="14" t="s">
        <v>83</v>
      </c>
      <c r="AW403" s="14" t="s">
        <v>34</v>
      </c>
      <c r="AX403" s="14" t="s">
        <v>73</v>
      </c>
      <c r="AY403" s="242" t="s">
        <v>132</v>
      </c>
    </row>
    <row r="404" s="2" customFormat="1" ht="13.8" customHeight="1">
      <c r="A404" s="38"/>
      <c r="B404" s="39"/>
      <c r="C404" s="243" t="s">
        <v>548</v>
      </c>
      <c r="D404" s="243" t="s">
        <v>250</v>
      </c>
      <c r="E404" s="244" t="s">
        <v>549</v>
      </c>
      <c r="F404" s="245" t="s">
        <v>550</v>
      </c>
      <c r="G404" s="246" t="s">
        <v>463</v>
      </c>
      <c r="H404" s="247">
        <v>2</v>
      </c>
      <c r="I404" s="248"/>
      <c r="J404" s="249">
        <f>ROUND(I404*H404,2)</f>
        <v>0</v>
      </c>
      <c r="K404" s="245" t="s">
        <v>138</v>
      </c>
      <c r="L404" s="250"/>
      <c r="M404" s="251" t="s">
        <v>19</v>
      </c>
      <c r="N404" s="252" t="s">
        <v>44</v>
      </c>
      <c r="O404" s="84"/>
      <c r="P404" s="213">
        <f>O404*H404</f>
        <v>0</v>
      </c>
      <c r="Q404" s="213">
        <v>0.0016999999999999999</v>
      </c>
      <c r="R404" s="213">
        <f>Q404*H404</f>
        <v>0.0033999999999999998</v>
      </c>
      <c r="S404" s="213">
        <v>0</v>
      </c>
      <c r="T404" s="214">
        <f>S404*H404</f>
        <v>0</v>
      </c>
      <c r="U404" s="38"/>
      <c r="V404" s="38"/>
      <c r="W404" s="38"/>
      <c r="X404" s="38"/>
      <c r="Y404" s="38"/>
      <c r="Z404" s="38"/>
      <c r="AA404" s="38"/>
      <c r="AB404" s="38"/>
      <c r="AC404" s="38"/>
      <c r="AD404" s="38"/>
      <c r="AE404" s="38"/>
      <c r="AR404" s="215" t="s">
        <v>205</v>
      </c>
      <c r="AT404" s="215" t="s">
        <v>250</v>
      </c>
      <c r="AU404" s="215" t="s">
        <v>172</v>
      </c>
      <c r="AY404" s="17" t="s">
        <v>132</v>
      </c>
      <c r="BE404" s="216">
        <f>IF(N404="základní",J404,0)</f>
        <v>0</v>
      </c>
      <c r="BF404" s="216">
        <f>IF(N404="snížená",J404,0)</f>
        <v>0</v>
      </c>
      <c r="BG404" s="216">
        <f>IF(N404="zákl. přenesená",J404,0)</f>
        <v>0</v>
      </c>
      <c r="BH404" s="216">
        <f>IF(N404="sníž. přenesená",J404,0)</f>
        <v>0</v>
      </c>
      <c r="BI404" s="216">
        <f>IF(N404="nulová",J404,0)</f>
        <v>0</v>
      </c>
      <c r="BJ404" s="17" t="s">
        <v>81</v>
      </c>
      <c r="BK404" s="216">
        <f>ROUND(I404*H404,2)</f>
        <v>0</v>
      </c>
      <c r="BL404" s="17" t="s">
        <v>139</v>
      </c>
      <c r="BM404" s="215" t="s">
        <v>551</v>
      </c>
    </row>
    <row r="405" s="2" customFormat="1">
      <c r="A405" s="38"/>
      <c r="B405" s="39"/>
      <c r="C405" s="40"/>
      <c r="D405" s="217" t="s">
        <v>141</v>
      </c>
      <c r="E405" s="40"/>
      <c r="F405" s="218" t="s">
        <v>550</v>
      </c>
      <c r="G405" s="40"/>
      <c r="H405" s="40"/>
      <c r="I405" s="219"/>
      <c r="J405" s="40"/>
      <c r="K405" s="40"/>
      <c r="L405" s="44"/>
      <c r="M405" s="220"/>
      <c r="N405" s="221"/>
      <c r="O405" s="84"/>
      <c r="P405" s="84"/>
      <c r="Q405" s="84"/>
      <c r="R405" s="84"/>
      <c r="S405" s="84"/>
      <c r="T405" s="85"/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T405" s="17" t="s">
        <v>141</v>
      </c>
      <c r="AU405" s="17" t="s">
        <v>172</v>
      </c>
    </row>
    <row r="406" s="14" customFormat="1">
      <c r="A406" s="14"/>
      <c r="B406" s="232"/>
      <c r="C406" s="233"/>
      <c r="D406" s="217" t="s">
        <v>143</v>
      </c>
      <c r="E406" s="234" t="s">
        <v>19</v>
      </c>
      <c r="F406" s="235" t="s">
        <v>552</v>
      </c>
      <c r="G406" s="233"/>
      <c r="H406" s="236">
        <v>2</v>
      </c>
      <c r="I406" s="237"/>
      <c r="J406" s="233"/>
      <c r="K406" s="233"/>
      <c r="L406" s="238"/>
      <c r="M406" s="239"/>
      <c r="N406" s="240"/>
      <c r="O406" s="240"/>
      <c r="P406" s="240"/>
      <c r="Q406" s="240"/>
      <c r="R406" s="240"/>
      <c r="S406" s="240"/>
      <c r="T406" s="241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42" t="s">
        <v>143</v>
      </c>
      <c r="AU406" s="242" t="s">
        <v>172</v>
      </c>
      <c r="AV406" s="14" t="s">
        <v>83</v>
      </c>
      <c r="AW406" s="14" t="s">
        <v>34</v>
      </c>
      <c r="AX406" s="14" t="s">
        <v>73</v>
      </c>
      <c r="AY406" s="242" t="s">
        <v>132</v>
      </c>
    </row>
    <row r="407" s="2" customFormat="1" ht="13.8" customHeight="1">
      <c r="A407" s="38"/>
      <c r="B407" s="39"/>
      <c r="C407" s="243" t="s">
        <v>553</v>
      </c>
      <c r="D407" s="243" t="s">
        <v>250</v>
      </c>
      <c r="E407" s="244" t="s">
        <v>554</v>
      </c>
      <c r="F407" s="245" t="s">
        <v>555</v>
      </c>
      <c r="G407" s="246" t="s">
        <v>463</v>
      </c>
      <c r="H407" s="247">
        <v>5</v>
      </c>
      <c r="I407" s="248"/>
      <c r="J407" s="249">
        <f>ROUND(I407*H407,2)</f>
        <v>0</v>
      </c>
      <c r="K407" s="245" t="s">
        <v>138</v>
      </c>
      <c r="L407" s="250"/>
      <c r="M407" s="251" t="s">
        <v>19</v>
      </c>
      <c r="N407" s="252" t="s">
        <v>44</v>
      </c>
      <c r="O407" s="84"/>
      <c r="P407" s="213">
        <f>O407*H407</f>
        <v>0</v>
      </c>
      <c r="Q407" s="213">
        <v>0.00050000000000000001</v>
      </c>
      <c r="R407" s="213">
        <f>Q407*H407</f>
        <v>0.0025000000000000001</v>
      </c>
      <c r="S407" s="213">
        <v>0</v>
      </c>
      <c r="T407" s="214">
        <f>S407*H407</f>
        <v>0</v>
      </c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R407" s="215" t="s">
        <v>205</v>
      </c>
      <c r="AT407" s="215" t="s">
        <v>250</v>
      </c>
      <c r="AU407" s="215" t="s">
        <v>172</v>
      </c>
      <c r="AY407" s="17" t="s">
        <v>132</v>
      </c>
      <c r="BE407" s="216">
        <f>IF(N407="základní",J407,0)</f>
        <v>0</v>
      </c>
      <c r="BF407" s="216">
        <f>IF(N407="snížená",J407,0)</f>
        <v>0</v>
      </c>
      <c r="BG407" s="216">
        <f>IF(N407="zákl. přenesená",J407,0)</f>
        <v>0</v>
      </c>
      <c r="BH407" s="216">
        <f>IF(N407="sníž. přenesená",J407,0)</f>
        <v>0</v>
      </c>
      <c r="BI407" s="216">
        <f>IF(N407="nulová",J407,0)</f>
        <v>0</v>
      </c>
      <c r="BJ407" s="17" t="s">
        <v>81</v>
      </c>
      <c r="BK407" s="216">
        <f>ROUND(I407*H407,2)</f>
        <v>0</v>
      </c>
      <c r="BL407" s="17" t="s">
        <v>139</v>
      </c>
      <c r="BM407" s="215" t="s">
        <v>556</v>
      </c>
    </row>
    <row r="408" s="2" customFormat="1">
      <c r="A408" s="38"/>
      <c r="B408" s="39"/>
      <c r="C408" s="40"/>
      <c r="D408" s="217" t="s">
        <v>141</v>
      </c>
      <c r="E408" s="40"/>
      <c r="F408" s="218" t="s">
        <v>555</v>
      </c>
      <c r="G408" s="40"/>
      <c r="H408" s="40"/>
      <c r="I408" s="219"/>
      <c r="J408" s="40"/>
      <c r="K408" s="40"/>
      <c r="L408" s="44"/>
      <c r="M408" s="220"/>
      <c r="N408" s="221"/>
      <c r="O408" s="84"/>
      <c r="P408" s="84"/>
      <c r="Q408" s="84"/>
      <c r="R408" s="84"/>
      <c r="S408" s="84"/>
      <c r="T408" s="85"/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T408" s="17" t="s">
        <v>141</v>
      </c>
      <c r="AU408" s="17" t="s">
        <v>172</v>
      </c>
    </row>
    <row r="409" s="14" customFormat="1">
      <c r="A409" s="14"/>
      <c r="B409" s="232"/>
      <c r="C409" s="233"/>
      <c r="D409" s="217" t="s">
        <v>143</v>
      </c>
      <c r="E409" s="234" t="s">
        <v>19</v>
      </c>
      <c r="F409" s="235" t="s">
        <v>543</v>
      </c>
      <c r="G409" s="233"/>
      <c r="H409" s="236">
        <v>5</v>
      </c>
      <c r="I409" s="237"/>
      <c r="J409" s="233"/>
      <c r="K409" s="233"/>
      <c r="L409" s="238"/>
      <c r="M409" s="239"/>
      <c r="N409" s="240"/>
      <c r="O409" s="240"/>
      <c r="P409" s="240"/>
      <c r="Q409" s="240"/>
      <c r="R409" s="240"/>
      <c r="S409" s="240"/>
      <c r="T409" s="241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242" t="s">
        <v>143</v>
      </c>
      <c r="AU409" s="242" t="s">
        <v>172</v>
      </c>
      <c r="AV409" s="14" t="s">
        <v>83</v>
      </c>
      <c r="AW409" s="14" t="s">
        <v>34</v>
      </c>
      <c r="AX409" s="14" t="s">
        <v>73</v>
      </c>
      <c r="AY409" s="242" t="s">
        <v>132</v>
      </c>
    </row>
    <row r="410" s="2" customFormat="1" ht="22.2" customHeight="1">
      <c r="A410" s="38"/>
      <c r="B410" s="39"/>
      <c r="C410" s="204" t="s">
        <v>557</v>
      </c>
      <c r="D410" s="204" t="s">
        <v>134</v>
      </c>
      <c r="E410" s="205" t="s">
        <v>558</v>
      </c>
      <c r="F410" s="206" t="s">
        <v>559</v>
      </c>
      <c r="G410" s="207" t="s">
        <v>463</v>
      </c>
      <c r="H410" s="208">
        <v>12</v>
      </c>
      <c r="I410" s="209"/>
      <c r="J410" s="210">
        <f>ROUND(I410*H410,2)</f>
        <v>0</v>
      </c>
      <c r="K410" s="206" t="s">
        <v>138</v>
      </c>
      <c r="L410" s="44"/>
      <c r="M410" s="211" t="s">
        <v>19</v>
      </c>
      <c r="N410" s="212" t="s">
        <v>44</v>
      </c>
      <c r="O410" s="84"/>
      <c r="P410" s="213">
        <f>O410*H410</f>
        <v>0</v>
      </c>
      <c r="Q410" s="213">
        <v>0.10940999999999999</v>
      </c>
      <c r="R410" s="213">
        <f>Q410*H410</f>
        <v>1.3129199999999999</v>
      </c>
      <c r="S410" s="213">
        <v>0</v>
      </c>
      <c r="T410" s="214">
        <f>S410*H410</f>
        <v>0</v>
      </c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R410" s="215" t="s">
        <v>139</v>
      </c>
      <c r="AT410" s="215" t="s">
        <v>134</v>
      </c>
      <c r="AU410" s="215" t="s">
        <v>172</v>
      </c>
      <c r="AY410" s="17" t="s">
        <v>132</v>
      </c>
      <c r="BE410" s="216">
        <f>IF(N410="základní",J410,0)</f>
        <v>0</v>
      </c>
      <c r="BF410" s="216">
        <f>IF(N410="snížená",J410,0)</f>
        <v>0</v>
      </c>
      <c r="BG410" s="216">
        <f>IF(N410="zákl. přenesená",J410,0)</f>
        <v>0</v>
      </c>
      <c r="BH410" s="216">
        <f>IF(N410="sníž. přenesená",J410,0)</f>
        <v>0</v>
      </c>
      <c r="BI410" s="216">
        <f>IF(N410="nulová",J410,0)</f>
        <v>0</v>
      </c>
      <c r="BJ410" s="17" t="s">
        <v>81</v>
      </c>
      <c r="BK410" s="216">
        <f>ROUND(I410*H410,2)</f>
        <v>0</v>
      </c>
      <c r="BL410" s="17" t="s">
        <v>139</v>
      </c>
      <c r="BM410" s="215" t="s">
        <v>560</v>
      </c>
    </row>
    <row r="411" s="2" customFormat="1">
      <c r="A411" s="38"/>
      <c r="B411" s="39"/>
      <c r="C411" s="40"/>
      <c r="D411" s="217" t="s">
        <v>141</v>
      </c>
      <c r="E411" s="40"/>
      <c r="F411" s="218" t="s">
        <v>561</v>
      </c>
      <c r="G411" s="40"/>
      <c r="H411" s="40"/>
      <c r="I411" s="219"/>
      <c r="J411" s="40"/>
      <c r="K411" s="40"/>
      <c r="L411" s="44"/>
      <c r="M411" s="220"/>
      <c r="N411" s="221"/>
      <c r="O411" s="84"/>
      <c r="P411" s="84"/>
      <c r="Q411" s="84"/>
      <c r="R411" s="84"/>
      <c r="S411" s="84"/>
      <c r="T411" s="85"/>
      <c r="U411" s="38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T411" s="17" t="s">
        <v>141</v>
      </c>
      <c r="AU411" s="17" t="s">
        <v>172</v>
      </c>
    </row>
    <row r="412" s="2" customFormat="1" ht="13.8" customHeight="1">
      <c r="A412" s="38"/>
      <c r="B412" s="39"/>
      <c r="C412" s="243" t="s">
        <v>562</v>
      </c>
      <c r="D412" s="243" t="s">
        <v>250</v>
      </c>
      <c r="E412" s="244" t="s">
        <v>563</v>
      </c>
      <c r="F412" s="245" t="s">
        <v>564</v>
      </c>
      <c r="G412" s="246" t="s">
        <v>463</v>
      </c>
      <c r="H412" s="247">
        <v>12</v>
      </c>
      <c r="I412" s="248"/>
      <c r="J412" s="249">
        <f>ROUND(I412*H412,2)</f>
        <v>0</v>
      </c>
      <c r="K412" s="245" t="s">
        <v>138</v>
      </c>
      <c r="L412" s="250"/>
      <c r="M412" s="251" t="s">
        <v>19</v>
      </c>
      <c r="N412" s="252" t="s">
        <v>44</v>
      </c>
      <c r="O412" s="84"/>
      <c r="P412" s="213">
        <f>O412*H412</f>
        <v>0</v>
      </c>
      <c r="Q412" s="213">
        <v>0.0064999999999999997</v>
      </c>
      <c r="R412" s="213">
        <f>Q412*H412</f>
        <v>0.078</v>
      </c>
      <c r="S412" s="213">
        <v>0</v>
      </c>
      <c r="T412" s="214">
        <f>S412*H412</f>
        <v>0</v>
      </c>
      <c r="U412" s="38"/>
      <c r="V412" s="38"/>
      <c r="W412" s="38"/>
      <c r="X412" s="38"/>
      <c r="Y412" s="38"/>
      <c r="Z412" s="38"/>
      <c r="AA412" s="38"/>
      <c r="AB412" s="38"/>
      <c r="AC412" s="38"/>
      <c r="AD412" s="38"/>
      <c r="AE412" s="38"/>
      <c r="AR412" s="215" t="s">
        <v>205</v>
      </c>
      <c r="AT412" s="215" t="s">
        <v>250</v>
      </c>
      <c r="AU412" s="215" t="s">
        <v>172</v>
      </c>
      <c r="AY412" s="17" t="s">
        <v>132</v>
      </c>
      <c r="BE412" s="216">
        <f>IF(N412="základní",J412,0)</f>
        <v>0</v>
      </c>
      <c r="BF412" s="216">
        <f>IF(N412="snížená",J412,0)</f>
        <v>0</v>
      </c>
      <c r="BG412" s="216">
        <f>IF(N412="zákl. přenesená",J412,0)</f>
        <v>0</v>
      </c>
      <c r="BH412" s="216">
        <f>IF(N412="sníž. přenesená",J412,0)</f>
        <v>0</v>
      </c>
      <c r="BI412" s="216">
        <f>IF(N412="nulová",J412,0)</f>
        <v>0</v>
      </c>
      <c r="BJ412" s="17" t="s">
        <v>81</v>
      </c>
      <c r="BK412" s="216">
        <f>ROUND(I412*H412,2)</f>
        <v>0</v>
      </c>
      <c r="BL412" s="17" t="s">
        <v>139</v>
      </c>
      <c r="BM412" s="215" t="s">
        <v>565</v>
      </c>
    </row>
    <row r="413" s="2" customFormat="1">
      <c r="A413" s="38"/>
      <c r="B413" s="39"/>
      <c r="C413" s="40"/>
      <c r="D413" s="217" t="s">
        <v>141</v>
      </c>
      <c r="E413" s="40"/>
      <c r="F413" s="218" t="s">
        <v>564</v>
      </c>
      <c r="G413" s="40"/>
      <c r="H413" s="40"/>
      <c r="I413" s="219"/>
      <c r="J413" s="40"/>
      <c r="K413" s="40"/>
      <c r="L413" s="44"/>
      <c r="M413" s="220"/>
      <c r="N413" s="221"/>
      <c r="O413" s="84"/>
      <c r="P413" s="84"/>
      <c r="Q413" s="84"/>
      <c r="R413" s="84"/>
      <c r="S413" s="84"/>
      <c r="T413" s="85"/>
      <c r="U413" s="38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T413" s="17" t="s">
        <v>141</v>
      </c>
      <c r="AU413" s="17" t="s">
        <v>172</v>
      </c>
    </row>
    <row r="414" s="2" customFormat="1" ht="22.2" customHeight="1">
      <c r="A414" s="38"/>
      <c r="B414" s="39"/>
      <c r="C414" s="204" t="s">
        <v>566</v>
      </c>
      <c r="D414" s="204" t="s">
        <v>134</v>
      </c>
      <c r="E414" s="205" t="s">
        <v>567</v>
      </c>
      <c r="F414" s="206" t="s">
        <v>568</v>
      </c>
      <c r="G414" s="207" t="s">
        <v>316</v>
      </c>
      <c r="H414" s="208">
        <v>95.799999999999997</v>
      </c>
      <c r="I414" s="209"/>
      <c r="J414" s="210">
        <f>ROUND(I414*H414,2)</f>
        <v>0</v>
      </c>
      <c r="K414" s="206" t="s">
        <v>138</v>
      </c>
      <c r="L414" s="44"/>
      <c r="M414" s="211" t="s">
        <v>19</v>
      </c>
      <c r="N414" s="212" t="s">
        <v>44</v>
      </c>
      <c r="O414" s="84"/>
      <c r="P414" s="213">
        <f>O414*H414</f>
        <v>0</v>
      </c>
      <c r="Q414" s="213">
        <v>0.00011</v>
      </c>
      <c r="R414" s="213">
        <f>Q414*H414</f>
        <v>0.010538000000000001</v>
      </c>
      <c r="S414" s="213">
        <v>0</v>
      </c>
      <c r="T414" s="214">
        <f>S414*H414</f>
        <v>0</v>
      </c>
      <c r="U414" s="38"/>
      <c r="V414" s="38"/>
      <c r="W414" s="38"/>
      <c r="X414" s="38"/>
      <c r="Y414" s="38"/>
      <c r="Z414" s="38"/>
      <c r="AA414" s="38"/>
      <c r="AB414" s="38"/>
      <c r="AC414" s="38"/>
      <c r="AD414" s="38"/>
      <c r="AE414" s="38"/>
      <c r="AR414" s="215" t="s">
        <v>139</v>
      </c>
      <c r="AT414" s="215" t="s">
        <v>134</v>
      </c>
      <c r="AU414" s="215" t="s">
        <v>172</v>
      </c>
      <c r="AY414" s="17" t="s">
        <v>132</v>
      </c>
      <c r="BE414" s="216">
        <f>IF(N414="základní",J414,0)</f>
        <v>0</v>
      </c>
      <c r="BF414" s="216">
        <f>IF(N414="snížená",J414,0)</f>
        <v>0</v>
      </c>
      <c r="BG414" s="216">
        <f>IF(N414="zákl. přenesená",J414,0)</f>
        <v>0</v>
      </c>
      <c r="BH414" s="216">
        <f>IF(N414="sníž. přenesená",J414,0)</f>
        <v>0</v>
      </c>
      <c r="BI414" s="216">
        <f>IF(N414="nulová",J414,0)</f>
        <v>0</v>
      </c>
      <c r="BJ414" s="17" t="s">
        <v>81</v>
      </c>
      <c r="BK414" s="216">
        <f>ROUND(I414*H414,2)</f>
        <v>0</v>
      </c>
      <c r="BL414" s="17" t="s">
        <v>139</v>
      </c>
      <c r="BM414" s="215" t="s">
        <v>569</v>
      </c>
    </row>
    <row r="415" s="2" customFormat="1">
      <c r="A415" s="38"/>
      <c r="B415" s="39"/>
      <c r="C415" s="40"/>
      <c r="D415" s="217" t="s">
        <v>141</v>
      </c>
      <c r="E415" s="40"/>
      <c r="F415" s="218" t="s">
        <v>570</v>
      </c>
      <c r="G415" s="40"/>
      <c r="H415" s="40"/>
      <c r="I415" s="219"/>
      <c r="J415" s="40"/>
      <c r="K415" s="40"/>
      <c r="L415" s="44"/>
      <c r="M415" s="220"/>
      <c r="N415" s="221"/>
      <c r="O415" s="84"/>
      <c r="P415" s="84"/>
      <c r="Q415" s="84"/>
      <c r="R415" s="84"/>
      <c r="S415" s="84"/>
      <c r="T415" s="85"/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T415" s="17" t="s">
        <v>141</v>
      </c>
      <c r="AU415" s="17" t="s">
        <v>172</v>
      </c>
    </row>
    <row r="416" s="14" customFormat="1">
      <c r="A416" s="14"/>
      <c r="B416" s="232"/>
      <c r="C416" s="233"/>
      <c r="D416" s="217" t="s">
        <v>143</v>
      </c>
      <c r="E416" s="234" t="s">
        <v>19</v>
      </c>
      <c r="F416" s="235" t="s">
        <v>571</v>
      </c>
      <c r="G416" s="233"/>
      <c r="H416" s="236">
        <v>95.799999999999997</v>
      </c>
      <c r="I416" s="237"/>
      <c r="J416" s="233"/>
      <c r="K416" s="233"/>
      <c r="L416" s="238"/>
      <c r="M416" s="239"/>
      <c r="N416" s="240"/>
      <c r="O416" s="240"/>
      <c r="P416" s="240"/>
      <c r="Q416" s="240"/>
      <c r="R416" s="240"/>
      <c r="S416" s="240"/>
      <c r="T416" s="241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T416" s="242" t="s">
        <v>143</v>
      </c>
      <c r="AU416" s="242" t="s">
        <v>172</v>
      </c>
      <c r="AV416" s="14" t="s">
        <v>83</v>
      </c>
      <c r="AW416" s="14" t="s">
        <v>34</v>
      </c>
      <c r="AX416" s="14" t="s">
        <v>73</v>
      </c>
      <c r="AY416" s="242" t="s">
        <v>132</v>
      </c>
    </row>
    <row r="417" s="2" customFormat="1" ht="22.2" customHeight="1">
      <c r="A417" s="38"/>
      <c r="B417" s="39"/>
      <c r="C417" s="204" t="s">
        <v>572</v>
      </c>
      <c r="D417" s="204" t="s">
        <v>134</v>
      </c>
      <c r="E417" s="205" t="s">
        <v>573</v>
      </c>
      <c r="F417" s="206" t="s">
        <v>574</v>
      </c>
      <c r="G417" s="207" t="s">
        <v>463</v>
      </c>
      <c r="H417" s="208">
        <v>6</v>
      </c>
      <c r="I417" s="209"/>
      <c r="J417" s="210">
        <f>ROUND(I417*H417,2)</f>
        <v>0</v>
      </c>
      <c r="K417" s="206" t="s">
        <v>138</v>
      </c>
      <c r="L417" s="44"/>
      <c r="M417" s="211" t="s">
        <v>19</v>
      </c>
      <c r="N417" s="212" t="s">
        <v>44</v>
      </c>
      <c r="O417" s="84"/>
      <c r="P417" s="213">
        <f>O417*H417</f>
        <v>0</v>
      </c>
      <c r="Q417" s="213">
        <v>0.00158</v>
      </c>
      <c r="R417" s="213">
        <f>Q417*H417</f>
        <v>0.0094800000000000006</v>
      </c>
      <c r="S417" s="213">
        <v>0</v>
      </c>
      <c r="T417" s="214">
        <f>S417*H417</f>
        <v>0</v>
      </c>
      <c r="U417" s="38"/>
      <c r="V417" s="38"/>
      <c r="W417" s="38"/>
      <c r="X417" s="38"/>
      <c r="Y417" s="38"/>
      <c r="Z417" s="38"/>
      <c r="AA417" s="38"/>
      <c r="AB417" s="38"/>
      <c r="AC417" s="38"/>
      <c r="AD417" s="38"/>
      <c r="AE417" s="38"/>
      <c r="AR417" s="215" t="s">
        <v>139</v>
      </c>
      <c r="AT417" s="215" t="s">
        <v>134</v>
      </c>
      <c r="AU417" s="215" t="s">
        <v>172</v>
      </c>
      <c r="AY417" s="17" t="s">
        <v>132</v>
      </c>
      <c r="BE417" s="216">
        <f>IF(N417="základní",J417,0)</f>
        <v>0</v>
      </c>
      <c r="BF417" s="216">
        <f>IF(N417="snížená",J417,0)</f>
        <v>0</v>
      </c>
      <c r="BG417" s="216">
        <f>IF(N417="zákl. přenesená",J417,0)</f>
        <v>0</v>
      </c>
      <c r="BH417" s="216">
        <f>IF(N417="sníž. přenesená",J417,0)</f>
        <v>0</v>
      </c>
      <c r="BI417" s="216">
        <f>IF(N417="nulová",J417,0)</f>
        <v>0</v>
      </c>
      <c r="BJ417" s="17" t="s">
        <v>81</v>
      </c>
      <c r="BK417" s="216">
        <f>ROUND(I417*H417,2)</f>
        <v>0</v>
      </c>
      <c r="BL417" s="17" t="s">
        <v>139</v>
      </c>
      <c r="BM417" s="215" t="s">
        <v>575</v>
      </c>
    </row>
    <row r="418" s="2" customFormat="1">
      <c r="A418" s="38"/>
      <c r="B418" s="39"/>
      <c r="C418" s="40"/>
      <c r="D418" s="217" t="s">
        <v>141</v>
      </c>
      <c r="E418" s="40"/>
      <c r="F418" s="218" t="s">
        <v>576</v>
      </c>
      <c r="G418" s="40"/>
      <c r="H418" s="40"/>
      <c r="I418" s="219"/>
      <c r="J418" s="40"/>
      <c r="K418" s="40"/>
      <c r="L418" s="44"/>
      <c r="M418" s="220"/>
      <c r="N418" s="221"/>
      <c r="O418" s="84"/>
      <c r="P418" s="84"/>
      <c r="Q418" s="84"/>
      <c r="R418" s="84"/>
      <c r="S418" s="84"/>
      <c r="T418" s="85"/>
      <c r="U418" s="38"/>
      <c r="V418" s="38"/>
      <c r="W418" s="38"/>
      <c r="X418" s="38"/>
      <c r="Y418" s="38"/>
      <c r="Z418" s="38"/>
      <c r="AA418" s="38"/>
      <c r="AB418" s="38"/>
      <c r="AC418" s="38"/>
      <c r="AD418" s="38"/>
      <c r="AE418" s="38"/>
      <c r="AT418" s="17" t="s">
        <v>141</v>
      </c>
      <c r="AU418" s="17" t="s">
        <v>172</v>
      </c>
    </row>
    <row r="419" s="14" customFormat="1">
      <c r="A419" s="14"/>
      <c r="B419" s="232"/>
      <c r="C419" s="233"/>
      <c r="D419" s="217" t="s">
        <v>143</v>
      </c>
      <c r="E419" s="234" t="s">
        <v>19</v>
      </c>
      <c r="F419" s="235" t="s">
        <v>577</v>
      </c>
      <c r="G419" s="233"/>
      <c r="H419" s="236">
        <v>6</v>
      </c>
      <c r="I419" s="237"/>
      <c r="J419" s="233"/>
      <c r="K419" s="233"/>
      <c r="L419" s="238"/>
      <c r="M419" s="239"/>
      <c r="N419" s="240"/>
      <c r="O419" s="240"/>
      <c r="P419" s="240"/>
      <c r="Q419" s="240"/>
      <c r="R419" s="240"/>
      <c r="S419" s="240"/>
      <c r="T419" s="241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242" t="s">
        <v>143</v>
      </c>
      <c r="AU419" s="242" t="s">
        <v>172</v>
      </c>
      <c r="AV419" s="14" t="s">
        <v>83</v>
      </c>
      <c r="AW419" s="14" t="s">
        <v>34</v>
      </c>
      <c r="AX419" s="14" t="s">
        <v>73</v>
      </c>
      <c r="AY419" s="242" t="s">
        <v>132</v>
      </c>
    </row>
    <row r="420" s="2" customFormat="1" ht="22.2" customHeight="1">
      <c r="A420" s="38"/>
      <c r="B420" s="39"/>
      <c r="C420" s="204" t="s">
        <v>578</v>
      </c>
      <c r="D420" s="204" t="s">
        <v>134</v>
      </c>
      <c r="E420" s="205" t="s">
        <v>579</v>
      </c>
      <c r="F420" s="206" t="s">
        <v>580</v>
      </c>
      <c r="G420" s="207" t="s">
        <v>463</v>
      </c>
      <c r="H420" s="208">
        <v>4</v>
      </c>
      <c r="I420" s="209"/>
      <c r="J420" s="210">
        <f>ROUND(I420*H420,2)</f>
        <v>0</v>
      </c>
      <c r="K420" s="206" t="s">
        <v>138</v>
      </c>
      <c r="L420" s="44"/>
      <c r="M420" s="211" t="s">
        <v>19</v>
      </c>
      <c r="N420" s="212" t="s">
        <v>44</v>
      </c>
      <c r="O420" s="84"/>
      <c r="P420" s="213">
        <f>O420*H420</f>
        <v>0</v>
      </c>
      <c r="Q420" s="213">
        <v>7.0056599999999998</v>
      </c>
      <c r="R420" s="213">
        <f>Q420*H420</f>
        <v>28.022639999999999</v>
      </c>
      <c r="S420" s="213">
        <v>0</v>
      </c>
      <c r="T420" s="214">
        <f>S420*H420</f>
        <v>0</v>
      </c>
      <c r="U420" s="38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  <c r="AR420" s="215" t="s">
        <v>139</v>
      </c>
      <c r="AT420" s="215" t="s">
        <v>134</v>
      </c>
      <c r="AU420" s="215" t="s">
        <v>172</v>
      </c>
      <c r="AY420" s="17" t="s">
        <v>132</v>
      </c>
      <c r="BE420" s="216">
        <f>IF(N420="základní",J420,0)</f>
        <v>0</v>
      </c>
      <c r="BF420" s="216">
        <f>IF(N420="snížená",J420,0)</f>
        <v>0</v>
      </c>
      <c r="BG420" s="216">
        <f>IF(N420="zákl. přenesená",J420,0)</f>
        <v>0</v>
      </c>
      <c r="BH420" s="216">
        <f>IF(N420="sníž. přenesená",J420,0)</f>
        <v>0</v>
      </c>
      <c r="BI420" s="216">
        <f>IF(N420="nulová",J420,0)</f>
        <v>0</v>
      </c>
      <c r="BJ420" s="17" t="s">
        <v>81</v>
      </c>
      <c r="BK420" s="216">
        <f>ROUND(I420*H420,2)</f>
        <v>0</v>
      </c>
      <c r="BL420" s="17" t="s">
        <v>139</v>
      </c>
      <c r="BM420" s="215" t="s">
        <v>581</v>
      </c>
    </row>
    <row r="421" s="2" customFormat="1">
      <c r="A421" s="38"/>
      <c r="B421" s="39"/>
      <c r="C421" s="40"/>
      <c r="D421" s="217" t="s">
        <v>141</v>
      </c>
      <c r="E421" s="40"/>
      <c r="F421" s="218" t="s">
        <v>582</v>
      </c>
      <c r="G421" s="40"/>
      <c r="H421" s="40"/>
      <c r="I421" s="219"/>
      <c r="J421" s="40"/>
      <c r="K421" s="40"/>
      <c r="L421" s="44"/>
      <c r="M421" s="220"/>
      <c r="N421" s="221"/>
      <c r="O421" s="84"/>
      <c r="P421" s="84"/>
      <c r="Q421" s="84"/>
      <c r="R421" s="84"/>
      <c r="S421" s="84"/>
      <c r="T421" s="85"/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T421" s="17" t="s">
        <v>141</v>
      </c>
      <c r="AU421" s="17" t="s">
        <v>172</v>
      </c>
    </row>
    <row r="422" s="14" customFormat="1">
      <c r="A422" s="14"/>
      <c r="B422" s="232"/>
      <c r="C422" s="233"/>
      <c r="D422" s="217" t="s">
        <v>143</v>
      </c>
      <c r="E422" s="234" t="s">
        <v>19</v>
      </c>
      <c r="F422" s="235" t="s">
        <v>583</v>
      </c>
      <c r="G422" s="233"/>
      <c r="H422" s="236">
        <v>4</v>
      </c>
      <c r="I422" s="237"/>
      <c r="J422" s="233"/>
      <c r="K422" s="233"/>
      <c r="L422" s="238"/>
      <c r="M422" s="239"/>
      <c r="N422" s="240"/>
      <c r="O422" s="240"/>
      <c r="P422" s="240"/>
      <c r="Q422" s="240"/>
      <c r="R422" s="240"/>
      <c r="S422" s="240"/>
      <c r="T422" s="241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T422" s="242" t="s">
        <v>143</v>
      </c>
      <c r="AU422" s="242" t="s">
        <v>172</v>
      </c>
      <c r="AV422" s="14" t="s">
        <v>83</v>
      </c>
      <c r="AW422" s="14" t="s">
        <v>34</v>
      </c>
      <c r="AX422" s="14" t="s">
        <v>73</v>
      </c>
      <c r="AY422" s="242" t="s">
        <v>132</v>
      </c>
    </row>
    <row r="423" s="2" customFormat="1" ht="22.2" customHeight="1">
      <c r="A423" s="38"/>
      <c r="B423" s="39"/>
      <c r="C423" s="204" t="s">
        <v>584</v>
      </c>
      <c r="D423" s="204" t="s">
        <v>134</v>
      </c>
      <c r="E423" s="205" t="s">
        <v>585</v>
      </c>
      <c r="F423" s="206" t="s">
        <v>586</v>
      </c>
      <c r="G423" s="207" t="s">
        <v>316</v>
      </c>
      <c r="H423" s="208">
        <v>14</v>
      </c>
      <c r="I423" s="209"/>
      <c r="J423" s="210">
        <f>ROUND(I423*H423,2)</f>
        <v>0</v>
      </c>
      <c r="K423" s="206" t="s">
        <v>138</v>
      </c>
      <c r="L423" s="44"/>
      <c r="M423" s="211" t="s">
        <v>19</v>
      </c>
      <c r="N423" s="212" t="s">
        <v>44</v>
      </c>
      <c r="O423" s="84"/>
      <c r="P423" s="213">
        <f>O423*H423</f>
        <v>0</v>
      </c>
      <c r="Q423" s="213">
        <v>0</v>
      </c>
      <c r="R423" s="213">
        <f>Q423*H423</f>
        <v>0</v>
      </c>
      <c r="S423" s="213">
        <v>0</v>
      </c>
      <c r="T423" s="214">
        <f>S423*H423</f>
        <v>0</v>
      </c>
      <c r="U423" s="38"/>
      <c r="V423" s="38"/>
      <c r="W423" s="38"/>
      <c r="X423" s="38"/>
      <c r="Y423" s="38"/>
      <c r="Z423" s="38"/>
      <c r="AA423" s="38"/>
      <c r="AB423" s="38"/>
      <c r="AC423" s="38"/>
      <c r="AD423" s="38"/>
      <c r="AE423" s="38"/>
      <c r="AR423" s="215" t="s">
        <v>139</v>
      </c>
      <c r="AT423" s="215" t="s">
        <v>134</v>
      </c>
      <c r="AU423" s="215" t="s">
        <v>172</v>
      </c>
      <c r="AY423" s="17" t="s">
        <v>132</v>
      </c>
      <c r="BE423" s="216">
        <f>IF(N423="základní",J423,0)</f>
        <v>0</v>
      </c>
      <c r="BF423" s="216">
        <f>IF(N423="snížená",J423,0)</f>
        <v>0</v>
      </c>
      <c r="BG423" s="216">
        <f>IF(N423="zákl. přenesená",J423,0)</f>
        <v>0</v>
      </c>
      <c r="BH423" s="216">
        <f>IF(N423="sníž. přenesená",J423,0)</f>
        <v>0</v>
      </c>
      <c r="BI423" s="216">
        <f>IF(N423="nulová",J423,0)</f>
        <v>0</v>
      </c>
      <c r="BJ423" s="17" t="s">
        <v>81</v>
      </c>
      <c r="BK423" s="216">
        <f>ROUND(I423*H423,2)</f>
        <v>0</v>
      </c>
      <c r="BL423" s="17" t="s">
        <v>139</v>
      </c>
      <c r="BM423" s="215" t="s">
        <v>587</v>
      </c>
    </row>
    <row r="424" s="2" customFormat="1">
      <c r="A424" s="38"/>
      <c r="B424" s="39"/>
      <c r="C424" s="40"/>
      <c r="D424" s="217" t="s">
        <v>141</v>
      </c>
      <c r="E424" s="40"/>
      <c r="F424" s="218" t="s">
        <v>588</v>
      </c>
      <c r="G424" s="40"/>
      <c r="H424" s="40"/>
      <c r="I424" s="219"/>
      <c r="J424" s="40"/>
      <c r="K424" s="40"/>
      <c r="L424" s="44"/>
      <c r="M424" s="220"/>
      <c r="N424" s="221"/>
      <c r="O424" s="84"/>
      <c r="P424" s="84"/>
      <c r="Q424" s="84"/>
      <c r="R424" s="84"/>
      <c r="S424" s="84"/>
      <c r="T424" s="85"/>
      <c r="U424" s="38"/>
      <c r="V424" s="38"/>
      <c r="W424" s="38"/>
      <c r="X424" s="38"/>
      <c r="Y424" s="38"/>
      <c r="Z424" s="38"/>
      <c r="AA424" s="38"/>
      <c r="AB424" s="38"/>
      <c r="AC424" s="38"/>
      <c r="AD424" s="38"/>
      <c r="AE424" s="38"/>
      <c r="AT424" s="17" t="s">
        <v>141</v>
      </c>
      <c r="AU424" s="17" t="s">
        <v>172</v>
      </c>
    </row>
    <row r="425" s="13" customFormat="1">
      <c r="A425" s="13"/>
      <c r="B425" s="222"/>
      <c r="C425" s="223"/>
      <c r="D425" s="217" t="s">
        <v>143</v>
      </c>
      <c r="E425" s="224" t="s">
        <v>19</v>
      </c>
      <c r="F425" s="225" t="s">
        <v>200</v>
      </c>
      <c r="G425" s="223"/>
      <c r="H425" s="224" t="s">
        <v>19</v>
      </c>
      <c r="I425" s="226"/>
      <c r="J425" s="223"/>
      <c r="K425" s="223"/>
      <c r="L425" s="227"/>
      <c r="M425" s="228"/>
      <c r="N425" s="229"/>
      <c r="O425" s="229"/>
      <c r="P425" s="229"/>
      <c r="Q425" s="229"/>
      <c r="R425" s="229"/>
      <c r="S425" s="229"/>
      <c r="T425" s="230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31" t="s">
        <v>143</v>
      </c>
      <c r="AU425" s="231" t="s">
        <v>172</v>
      </c>
      <c r="AV425" s="13" t="s">
        <v>81</v>
      </c>
      <c r="AW425" s="13" t="s">
        <v>34</v>
      </c>
      <c r="AX425" s="13" t="s">
        <v>73</v>
      </c>
      <c r="AY425" s="231" t="s">
        <v>132</v>
      </c>
    </row>
    <row r="426" s="14" customFormat="1">
      <c r="A426" s="14"/>
      <c r="B426" s="232"/>
      <c r="C426" s="233"/>
      <c r="D426" s="217" t="s">
        <v>143</v>
      </c>
      <c r="E426" s="234" t="s">
        <v>19</v>
      </c>
      <c r="F426" s="235" t="s">
        <v>589</v>
      </c>
      <c r="G426" s="233"/>
      <c r="H426" s="236">
        <v>7</v>
      </c>
      <c r="I426" s="237"/>
      <c r="J426" s="233"/>
      <c r="K426" s="233"/>
      <c r="L426" s="238"/>
      <c r="M426" s="239"/>
      <c r="N426" s="240"/>
      <c r="O426" s="240"/>
      <c r="P426" s="240"/>
      <c r="Q426" s="240"/>
      <c r="R426" s="240"/>
      <c r="S426" s="240"/>
      <c r="T426" s="241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42" t="s">
        <v>143</v>
      </c>
      <c r="AU426" s="242" t="s">
        <v>172</v>
      </c>
      <c r="AV426" s="14" t="s">
        <v>83</v>
      </c>
      <c r="AW426" s="14" t="s">
        <v>34</v>
      </c>
      <c r="AX426" s="14" t="s">
        <v>73</v>
      </c>
      <c r="AY426" s="242" t="s">
        <v>132</v>
      </c>
    </row>
    <row r="427" s="14" customFormat="1">
      <c r="A427" s="14"/>
      <c r="B427" s="232"/>
      <c r="C427" s="233"/>
      <c r="D427" s="217" t="s">
        <v>143</v>
      </c>
      <c r="E427" s="234" t="s">
        <v>19</v>
      </c>
      <c r="F427" s="235" t="s">
        <v>590</v>
      </c>
      <c r="G427" s="233"/>
      <c r="H427" s="236">
        <v>7</v>
      </c>
      <c r="I427" s="237"/>
      <c r="J427" s="233"/>
      <c r="K427" s="233"/>
      <c r="L427" s="238"/>
      <c r="M427" s="239"/>
      <c r="N427" s="240"/>
      <c r="O427" s="240"/>
      <c r="P427" s="240"/>
      <c r="Q427" s="240"/>
      <c r="R427" s="240"/>
      <c r="S427" s="240"/>
      <c r="T427" s="241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T427" s="242" t="s">
        <v>143</v>
      </c>
      <c r="AU427" s="242" t="s">
        <v>172</v>
      </c>
      <c r="AV427" s="14" t="s">
        <v>83</v>
      </c>
      <c r="AW427" s="14" t="s">
        <v>34</v>
      </c>
      <c r="AX427" s="14" t="s">
        <v>73</v>
      </c>
      <c r="AY427" s="242" t="s">
        <v>132</v>
      </c>
    </row>
    <row r="428" s="2" customFormat="1" ht="22.2" customHeight="1">
      <c r="A428" s="38"/>
      <c r="B428" s="39"/>
      <c r="C428" s="243" t="s">
        <v>591</v>
      </c>
      <c r="D428" s="243" t="s">
        <v>250</v>
      </c>
      <c r="E428" s="244" t="s">
        <v>592</v>
      </c>
      <c r="F428" s="245" t="s">
        <v>593</v>
      </c>
      <c r="G428" s="246" t="s">
        <v>316</v>
      </c>
      <c r="H428" s="247">
        <v>14</v>
      </c>
      <c r="I428" s="248"/>
      <c r="J428" s="249">
        <f>ROUND(I428*H428,2)</f>
        <v>0</v>
      </c>
      <c r="K428" s="245" t="s">
        <v>138</v>
      </c>
      <c r="L428" s="250"/>
      <c r="M428" s="251" t="s">
        <v>19</v>
      </c>
      <c r="N428" s="252" t="s">
        <v>44</v>
      </c>
      <c r="O428" s="84"/>
      <c r="P428" s="213">
        <f>O428*H428</f>
        <v>0</v>
      </c>
      <c r="Q428" s="213">
        <v>0.013180000000000001</v>
      </c>
      <c r="R428" s="213">
        <f>Q428*H428</f>
        <v>0.18452000000000002</v>
      </c>
      <c r="S428" s="213">
        <v>0</v>
      </c>
      <c r="T428" s="214">
        <f>S428*H428</f>
        <v>0</v>
      </c>
      <c r="U428" s="38"/>
      <c r="V428" s="38"/>
      <c r="W428" s="38"/>
      <c r="X428" s="38"/>
      <c r="Y428" s="38"/>
      <c r="Z428" s="38"/>
      <c r="AA428" s="38"/>
      <c r="AB428" s="38"/>
      <c r="AC428" s="38"/>
      <c r="AD428" s="38"/>
      <c r="AE428" s="38"/>
      <c r="AR428" s="215" t="s">
        <v>205</v>
      </c>
      <c r="AT428" s="215" t="s">
        <v>250</v>
      </c>
      <c r="AU428" s="215" t="s">
        <v>172</v>
      </c>
      <c r="AY428" s="17" t="s">
        <v>132</v>
      </c>
      <c r="BE428" s="216">
        <f>IF(N428="základní",J428,0)</f>
        <v>0</v>
      </c>
      <c r="BF428" s="216">
        <f>IF(N428="snížená",J428,0)</f>
        <v>0</v>
      </c>
      <c r="BG428" s="216">
        <f>IF(N428="zákl. přenesená",J428,0)</f>
        <v>0</v>
      </c>
      <c r="BH428" s="216">
        <f>IF(N428="sníž. přenesená",J428,0)</f>
        <v>0</v>
      </c>
      <c r="BI428" s="216">
        <f>IF(N428="nulová",J428,0)</f>
        <v>0</v>
      </c>
      <c r="BJ428" s="17" t="s">
        <v>81</v>
      </c>
      <c r="BK428" s="216">
        <f>ROUND(I428*H428,2)</f>
        <v>0</v>
      </c>
      <c r="BL428" s="17" t="s">
        <v>139</v>
      </c>
      <c r="BM428" s="215" t="s">
        <v>594</v>
      </c>
    </row>
    <row r="429" s="2" customFormat="1">
      <c r="A429" s="38"/>
      <c r="B429" s="39"/>
      <c r="C429" s="40"/>
      <c r="D429" s="217" t="s">
        <v>141</v>
      </c>
      <c r="E429" s="40"/>
      <c r="F429" s="218" t="s">
        <v>593</v>
      </c>
      <c r="G429" s="40"/>
      <c r="H429" s="40"/>
      <c r="I429" s="219"/>
      <c r="J429" s="40"/>
      <c r="K429" s="40"/>
      <c r="L429" s="44"/>
      <c r="M429" s="220"/>
      <c r="N429" s="221"/>
      <c r="O429" s="84"/>
      <c r="P429" s="84"/>
      <c r="Q429" s="84"/>
      <c r="R429" s="84"/>
      <c r="S429" s="84"/>
      <c r="T429" s="85"/>
      <c r="U429" s="38"/>
      <c r="V429" s="38"/>
      <c r="W429" s="38"/>
      <c r="X429" s="38"/>
      <c r="Y429" s="38"/>
      <c r="Z429" s="38"/>
      <c r="AA429" s="38"/>
      <c r="AB429" s="38"/>
      <c r="AC429" s="38"/>
      <c r="AD429" s="38"/>
      <c r="AE429" s="38"/>
      <c r="AT429" s="17" t="s">
        <v>141</v>
      </c>
      <c r="AU429" s="17" t="s">
        <v>172</v>
      </c>
    </row>
    <row r="430" s="12" customFormat="1" ht="20.88" customHeight="1">
      <c r="A430" s="12"/>
      <c r="B430" s="188"/>
      <c r="C430" s="189"/>
      <c r="D430" s="190" t="s">
        <v>72</v>
      </c>
      <c r="E430" s="202" t="s">
        <v>595</v>
      </c>
      <c r="F430" s="202" t="s">
        <v>596</v>
      </c>
      <c r="G430" s="189"/>
      <c r="H430" s="189"/>
      <c r="I430" s="192"/>
      <c r="J430" s="203">
        <f>BK430</f>
        <v>0</v>
      </c>
      <c r="K430" s="189"/>
      <c r="L430" s="194"/>
      <c r="M430" s="195"/>
      <c r="N430" s="196"/>
      <c r="O430" s="196"/>
      <c r="P430" s="197">
        <f>SUM(P431:P444)</f>
        <v>0</v>
      </c>
      <c r="Q430" s="196"/>
      <c r="R430" s="197">
        <f>SUM(R431:R444)</f>
        <v>0.02</v>
      </c>
      <c r="S430" s="196"/>
      <c r="T430" s="198">
        <f>SUM(T431:T444)</f>
        <v>60.135999999999996</v>
      </c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R430" s="199" t="s">
        <v>81</v>
      </c>
      <c r="AT430" s="200" t="s">
        <v>72</v>
      </c>
      <c r="AU430" s="200" t="s">
        <v>83</v>
      </c>
      <c r="AY430" s="199" t="s">
        <v>132</v>
      </c>
      <c r="BK430" s="201">
        <f>SUM(BK431:BK444)</f>
        <v>0</v>
      </c>
    </row>
    <row r="431" s="2" customFormat="1" ht="22.2" customHeight="1">
      <c r="A431" s="38"/>
      <c r="B431" s="39"/>
      <c r="C431" s="204" t="s">
        <v>597</v>
      </c>
      <c r="D431" s="204" t="s">
        <v>134</v>
      </c>
      <c r="E431" s="205" t="s">
        <v>598</v>
      </c>
      <c r="F431" s="206" t="s">
        <v>599</v>
      </c>
      <c r="G431" s="207" t="s">
        <v>257</v>
      </c>
      <c r="H431" s="208">
        <v>29.600000000000001</v>
      </c>
      <c r="I431" s="209"/>
      <c r="J431" s="210">
        <f>ROUND(I431*H431,2)</f>
        <v>0</v>
      </c>
      <c r="K431" s="206" t="s">
        <v>138</v>
      </c>
      <c r="L431" s="44"/>
      <c r="M431" s="211" t="s">
        <v>19</v>
      </c>
      <c r="N431" s="212" t="s">
        <v>44</v>
      </c>
      <c r="O431" s="84"/>
      <c r="P431" s="213">
        <f>O431*H431</f>
        <v>0</v>
      </c>
      <c r="Q431" s="213">
        <v>0</v>
      </c>
      <c r="R431" s="213">
        <f>Q431*H431</f>
        <v>0</v>
      </c>
      <c r="S431" s="213">
        <v>0.23499999999999999</v>
      </c>
      <c r="T431" s="214">
        <f>S431*H431</f>
        <v>6.9559999999999995</v>
      </c>
      <c r="U431" s="38"/>
      <c r="V431" s="38"/>
      <c r="W431" s="38"/>
      <c r="X431" s="38"/>
      <c r="Y431" s="38"/>
      <c r="Z431" s="38"/>
      <c r="AA431" s="38"/>
      <c r="AB431" s="38"/>
      <c r="AC431" s="38"/>
      <c r="AD431" s="38"/>
      <c r="AE431" s="38"/>
      <c r="AR431" s="215" t="s">
        <v>139</v>
      </c>
      <c r="AT431" s="215" t="s">
        <v>134</v>
      </c>
      <c r="AU431" s="215" t="s">
        <v>172</v>
      </c>
      <c r="AY431" s="17" t="s">
        <v>132</v>
      </c>
      <c r="BE431" s="216">
        <f>IF(N431="základní",J431,0)</f>
        <v>0</v>
      </c>
      <c r="BF431" s="216">
        <f>IF(N431="snížená",J431,0)</f>
        <v>0</v>
      </c>
      <c r="BG431" s="216">
        <f>IF(N431="zákl. přenesená",J431,0)</f>
        <v>0</v>
      </c>
      <c r="BH431" s="216">
        <f>IF(N431="sníž. přenesená",J431,0)</f>
        <v>0</v>
      </c>
      <c r="BI431" s="216">
        <f>IF(N431="nulová",J431,0)</f>
        <v>0</v>
      </c>
      <c r="BJ431" s="17" t="s">
        <v>81</v>
      </c>
      <c r="BK431" s="216">
        <f>ROUND(I431*H431,2)</f>
        <v>0</v>
      </c>
      <c r="BL431" s="17" t="s">
        <v>139</v>
      </c>
      <c r="BM431" s="215" t="s">
        <v>600</v>
      </c>
    </row>
    <row r="432" s="2" customFormat="1">
      <c r="A432" s="38"/>
      <c r="B432" s="39"/>
      <c r="C432" s="40"/>
      <c r="D432" s="217" t="s">
        <v>141</v>
      </c>
      <c r="E432" s="40"/>
      <c r="F432" s="218" t="s">
        <v>601</v>
      </c>
      <c r="G432" s="40"/>
      <c r="H432" s="40"/>
      <c r="I432" s="219"/>
      <c r="J432" s="40"/>
      <c r="K432" s="40"/>
      <c r="L432" s="44"/>
      <c r="M432" s="220"/>
      <c r="N432" s="221"/>
      <c r="O432" s="84"/>
      <c r="P432" s="84"/>
      <c r="Q432" s="84"/>
      <c r="R432" s="84"/>
      <c r="S432" s="84"/>
      <c r="T432" s="85"/>
      <c r="U432" s="38"/>
      <c r="V432" s="38"/>
      <c r="W432" s="38"/>
      <c r="X432" s="38"/>
      <c r="Y432" s="38"/>
      <c r="Z432" s="38"/>
      <c r="AA432" s="38"/>
      <c r="AB432" s="38"/>
      <c r="AC432" s="38"/>
      <c r="AD432" s="38"/>
      <c r="AE432" s="38"/>
      <c r="AT432" s="17" t="s">
        <v>141</v>
      </c>
      <c r="AU432" s="17" t="s">
        <v>172</v>
      </c>
    </row>
    <row r="433" s="14" customFormat="1">
      <c r="A433" s="14"/>
      <c r="B433" s="232"/>
      <c r="C433" s="233"/>
      <c r="D433" s="217" t="s">
        <v>143</v>
      </c>
      <c r="E433" s="234" t="s">
        <v>19</v>
      </c>
      <c r="F433" s="235" t="s">
        <v>602</v>
      </c>
      <c r="G433" s="233"/>
      <c r="H433" s="236">
        <v>29.600000000000001</v>
      </c>
      <c r="I433" s="237"/>
      <c r="J433" s="233"/>
      <c r="K433" s="233"/>
      <c r="L433" s="238"/>
      <c r="M433" s="239"/>
      <c r="N433" s="240"/>
      <c r="O433" s="240"/>
      <c r="P433" s="240"/>
      <c r="Q433" s="240"/>
      <c r="R433" s="240"/>
      <c r="S433" s="240"/>
      <c r="T433" s="241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T433" s="242" t="s">
        <v>143</v>
      </c>
      <c r="AU433" s="242" t="s">
        <v>172</v>
      </c>
      <c r="AV433" s="14" t="s">
        <v>83</v>
      </c>
      <c r="AW433" s="14" t="s">
        <v>34</v>
      </c>
      <c r="AX433" s="14" t="s">
        <v>73</v>
      </c>
      <c r="AY433" s="242" t="s">
        <v>132</v>
      </c>
    </row>
    <row r="434" s="2" customFormat="1" ht="22.2" customHeight="1">
      <c r="A434" s="38"/>
      <c r="B434" s="39"/>
      <c r="C434" s="204" t="s">
        <v>603</v>
      </c>
      <c r="D434" s="204" t="s">
        <v>134</v>
      </c>
      <c r="E434" s="205" t="s">
        <v>604</v>
      </c>
      <c r="F434" s="206" t="s">
        <v>605</v>
      </c>
      <c r="G434" s="207" t="s">
        <v>257</v>
      </c>
      <c r="H434" s="208">
        <v>400</v>
      </c>
      <c r="I434" s="209"/>
      <c r="J434" s="210">
        <f>ROUND(I434*H434,2)</f>
        <v>0</v>
      </c>
      <c r="K434" s="206" t="s">
        <v>138</v>
      </c>
      <c r="L434" s="44"/>
      <c r="M434" s="211" t="s">
        <v>19</v>
      </c>
      <c r="N434" s="212" t="s">
        <v>44</v>
      </c>
      <c r="O434" s="84"/>
      <c r="P434" s="213">
        <f>O434*H434</f>
        <v>0</v>
      </c>
      <c r="Q434" s="213">
        <v>5.0000000000000002E-05</v>
      </c>
      <c r="R434" s="213">
        <f>Q434*H434</f>
        <v>0.02</v>
      </c>
      <c r="S434" s="213">
        <v>0.128</v>
      </c>
      <c r="T434" s="214">
        <f>S434*H434</f>
        <v>51.200000000000003</v>
      </c>
      <c r="U434" s="38"/>
      <c r="V434" s="38"/>
      <c r="W434" s="38"/>
      <c r="X434" s="38"/>
      <c r="Y434" s="38"/>
      <c r="Z434" s="38"/>
      <c r="AA434" s="38"/>
      <c r="AB434" s="38"/>
      <c r="AC434" s="38"/>
      <c r="AD434" s="38"/>
      <c r="AE434" s="38"/>
      <c r="AR434" s="215" t="s">
        <v>139</v>
      </c>
      <c r="AT434" s="215" t="s">
        <v>134</v>
      </c>
      <c r="AU434" s="215" t="s">
        <v>172</v>
      </c>
      <c r="AY434" s="17" t="s">
        <v>132</v>
      </c>
      <c r="BE434" s="216">
        <f>IF(N434="základní",J434,0)</f>
        <v>0</v>
      </c>
      <c r="BF434" s="216">
        <f>IF(N434="snížená",J434,0)</f>
        <v>0</v>
      </c>
      <c r="BG434" s="216">
        <f>IF(N434="zákl. přenesená",J434,0)</f>
        <v>0</v>
      </c>
      <c r="BH434" s="216">
        <f>IF(N434="sníž. přenesená",J434,0)</f>
        <v>0</v>
      </c>
      <c r="BI434" s="216">
        <f>IF(N434="nulová",J434,0)</f>
        <v>0</v>
      </c>
      <c r="BJ434" s="17" t="s">
        <v>81</v>
      </c>
      <c r="BK434" s="216">
        <f>ROUND(I434*H434,2)</f>
        <v>0</v>
      </c>
      <c r="BL434" s="17" t="s">
        <v>139</v>
      </c>
      <c r="BM434" s="215" t="s">
        <v>606</v>
      </c>
    </row>
    <row r="435" s="2" customFormat="1">
      <c r="A435" s="38"/>
      <c r="B435" s="39"/>
      <c r="C435" s="40"/>
      <c r="D435" s="217" t="s">
        <v>141</v>
      </c>
      <c r="E435" s="40"/>
      <c r="F435" s="218" t="s">
        <v>607</v>
      </c>
      <c r="G435" s="40"/>
      <c r="H435" s="40"/>
      <c r="I435" s="219"/>
      <c r="J435" s="40"/>
      <c r="K435" s="40"/>
      <c r="L435" s="44"/>
      <c r="M435" s="220"/>
      <c r="N435" s="221"/>
      <c r="O435" s="84"/>
      <c r="P435" s="84"/>
      <c r="Q435" s="84"/>
      <c r="R435" s="84"/>
      <c r="S435" s="84"/>
      <c r="T435" s="85"/>
      <c r="U435" s="38"/>
      <c r="V435" s="38"/>
      <c r="W435" s="38"/>
      <c r="X435" s="38"/>
      <c r="Y435" s="38"/>
      <c r="Z435" s="38"/>
      <c r="AA435" s="38"/>
      <c r="AB435" s="38"/>
      <c r="AC435" s="38"/>
      <c r="AD435" s="38"/>
      <c r="AE435" s="38"/>
      <c r="AT435" s="17" t="s">
        <v>141</v>
      </c>
      <c r="AU435" s="17" t="s">
        <v>172</v>
      </c>
    </row>
    <row r="436" s="14" customFormat="1">
      <c r="A436" s="14"/>
      <c r="B436" s="232"/>
      <c r="C436" s="233"/>
      <c r="D436" s="217" t="s">
        <v>143</v>
      </c>
      <c r="E436" s="234" t="s">
        <v>19</v>
      </c>
      <c r="F436" s="235" t="s">
        <v>399</v>
      </c>
      <c r="G436" s="233"/>
      <c r="H436" s="236">
        <v>400</v>
      </c>
      <c r="I436" s="237"/>
      <c r="J436" s="233"/>
      <c r="K436" s="233"/>
      <c r="L436" s="238"/>
      <c r="M436" s="239"/>
      <c r="N436" s="240"/>
      <c r="O436" s="240"/>
      <c r="P436" s="240"/>
      <c r="Q436" s="240"/>
      <c r="R436" s="240"/>
      <c r="S436" s="240"/>
      <c r="T436" s="241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42" t="s">
        <v>143</v>
      </c>
      <c r="AU436" s="242" t="s">
        <v>172</v>
      </c>
      <c r="AV436" s="14" t="s">
        <v>83</v>
      </c>
      <c r="AW436" s="14" t="s">
        <v>34</v>
      </c>
      <c r="AX436" s="14" t="s">
        <v>73</v>
      </c>
      <c r="AY436" s="242" t="s">
        <v>132</v>
      </c>
    </row>
    <row r="437" s="2" customFormat="1" ht="22.2" customHeight="1">
      <c r="A437" s="38"/>
      <c r="B437" s="39"/>
      <c r="C437" s="204" t="s">
        <v>608</v>
      </c>
      <c r="D437" s="204" t="s">
        <v>134</v>
      </c>
      <c r="E437" s="205" t="s">
        <v>609</v>
      </c>
      <c r="F437" s="206" t="s">
        <v>610</v>
      </c>
      <c r="G437" s="207" t="s">
        <v>257</v>
      </c>
      <c r="H437" s="208">
        <v>9</v>
      </c>
      <c r="I437" s="209"/>
      <c r="J437" s="210">
        <f>ROUND(I437*H437,2)</f>
        <v>0</v>
      </c>
      <c r="K437" s="206" t="s">
        <v>138</v>
      </c>
      <c r="L437" s="44"/>
      <c r="M437" s="211" t="s">
        <v>19</v>
      </c>
      <c r="N437" s="212" t="s">
        <v>44</v>
      </c>
      <c r="O437" s="84"/>
      <c r="P437" s="213">
        <f>O437*H437</f>
        <v>0</v>
      </c>
      <c r="Q437" s="213">
        <v>0</v>
      </c>
      <c r="R437" s="213">
        <f>Q437*H437</f>
        <v>0</v>
      </c>
      <c r="S437" s="213">
        <v>0.22</v>
      </c>
      <c r="T437" s="214">
        <f>S437*H437</f>
        <v>1.98</v>
      </c>
      <c r="U437" s="38"/>
      <c r="V437" s="38"/>
      <c r="W437" s="38"/>
      <c r="X437" s="38"/>
      <c r="Y437" s="38"/>
      <c r="Z437" s="38"/>
      <c r="AA437" s="38"/>
      <c r="AB437" s="38"/>
      <c r="AC437" s="38"/>
      <c r="AD437" s="38"/>
      <c r="AE437" s="38"/>
      <c r="AR437" s="215" t="s">
        <v>139</v>
      </c>
      <c r="AT437" s="215" t="s">
        <v>134</v>
      </c>
      <c r="AU437" s="215" t="s">
        <v>172</v>
      </c>
      <c r="AY437" s="17" t="s">
        <v>132</v>
      </c>
      <c r="BE437" s="216">
        <f>IF(N437="základní",J437,0)</f>
        <v>0</v>
      </c>
      <c r="BF437" s="216">
        <f>IF(N437="snížená",J437,0)</f>
        <v>0</v>
      </c>
      <c r="BG437" s="216">
        <f>IF(N437="zákl. přenesená",J437,0)</f>
        <v>0</v>
      </c>
      <c r="BH437" s="216">
        <f>IF(N437="sníž. přenesená",J437,0)</f>
        <v>0</v>
      </c>
      <c r="BI437" s="216">
        <f>IF(N437="nulová",J437,0)</f>
        <v>0</v>
      </c>
      <c r="BJ437" s="17" t="s">
        <v>81</v>
      </c>
      <c r="BK437" s="216">
        <f>ROUND(I437*H437,2)</f>
        <v>0</v>
      </c>
      <c r="BL437" s="17" t="s">
        <v>139</v>
      </c>
      <c r="BM437" s="215" t="s">
        <v>611</v>
      </c>
    </row>
    <row r="438" s="2" customFormat="1">
      <c r="A438" s="38"/>
      <c r="B438" s="39"/>
      <c r="C438" s="40"/>
      <c r="D438" s="217" t="s">
        <v>141</v>
      </c>
      <c r="E438" s="40"/>
      <c r="F438" s="218" t="s">
        <v>612</v>
      </c>
      <c r="G438" s="40"/>
      <c r="H438" s="40"/>
      <c r="I438" s="219"/>
      <c r="J438" s="40"/>
      <c r="K438" s="40"/>
      <c r="L438" s="44"/>
      <c r="M438" s="220"/>
      <c r="N438" s="221"/>
      <c r="O438" s="84"/>
      <c r="P438" s="84"/>
      <c r="Q438" s="84"/>
      <c r="R438" s="84"/>
      <c r="S438" s="84"/>
      <c r="T438" s="85"/>
      <c r="U438" s="38"/>
      <c r="V438" s="38"/>
      <c r="W438" s="38"/>
      <c r="X438" s="38"/>
      <c r="Y438" s="38"/>
      <c r="Z438" s="38"/>
      <c r="AA438" s="38"/>
      <c r="AB438" s="38"/>
      <c r="AC438" s="38"/>
      <c r="AD438" s="38"/>
      <c r="AE438" s="38"/>
      <c r="AT438" s="17" t="s">
        <v>141</v>
      </c>
      <c r="AU438" s="17" t="s">
        <v>172</v>
      </c>
    </row>
    <row r="439" s="13" customFormat="1">
      <c r="A439" s="13"/>
      <c r="B439" s="222"/>
      <c r="C439" s="223"/>
      <c r="D439" s="217" t="s">
        <v>143</v>
      </c>
      <c r="E439" s="224" t="s">
        <v>19</v>
      </c>
      <c r="F439" s="225" t="s">
        <v>613</v>
      </c>
      <c r="G439" s="223"/>
      <c r="H439" s="224" t="s">
        <v>19</v>
      </c>
      <c r="I439" s="226"/>
      <c r="J439" s="223"/>
      <c r="K439" s="223"/>
      <c r="L439" s="227"/>
      <c r="M439" s="228"/>
      <c r="N439" s="229"/>
      <c r="O439" s="229"/>
      <c r="P439" s="229"/>
      <c r="Q439" s="229"/>
      <c r="R439" s="229"/>
      <c r="S439" s="229"/>
      <c r="T439" s="230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31" t="s">
        <v>143</v>
      </c>
      <c r="AU439" s="231" t="s">
        <v>172</v>
      </c>
      <c r="AV439" s="13" t="s">
        <v>81</v>
      </c>
      <c r="AW439" s="13" t="s">
        <v>34</v>
      </c>
      <c r="AX439" s="13" t="s">
        <v>73</v>
      </c>
      <c r="AY439" s="231" t="s">
        <v>132</v>
      </c>
    </row>
    <row r="440" s="14" customFormat="1">
      <c r="A440" s="14"/>
      <c r="B440" s="232"/>
      <c r="C440" s="233"/>
      <c r="D440" s="217" t="s">
        <v>143</v>
      </c>
      <c r="E440" s="234" t="s">
        <v>19</v>
      </c>
      <c r="F440" s="235" t="s">
        <v>439</v>
      </c>
      <c r="G440" s="233"/>
      <c r="H440" s="236">
        <v>2</v>
      </c>
      <c r="I440" s="237"/>
      <c r="J440" s="233"/>
      <c r="K440" s="233"/>
      <c r="L440" s="238"/>
      <c r="M440" s="239"/>
      <c r="N440" s="240"/>
      <c r="O440" s="240"/>
      <c r="P440" s="240"/>
      <c r="Q440" s="240"/>
      <c r="R440" s="240"/>
      <c r="S440" s="240"/>
      <c r="T440" s="241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T440" s="242" t="s">
        <v>143</v>
      </c>
      <c r="AU440" s="242" t="s">
        <v>172</v>
      </c>
      <c r="AV440" s="14" t="s">
        <v>83</v>
      </c>
      <c r="AW440" s="14" t="s">
        <v>34</v>
      </c>
      <c r="AX440" s="14" t="s">
        <v>73</v>
      </c>
      <c r="AY440" s="242" t="s">
        <v>132</v>
      </c>
    </row>
    <row r="441" s="14" customFormat="1">
      <c r="A441" s="14"/>
      <c r="B441" s="232"/>
      <c r="C441" s="233"/>
      <c r="D441" s="217" t="s">
        <v>143</v>
      </c>
      <c r="E441" s="234" t="s">
        <v>19</v>
      </c>
      <c r="F441" s="235" t="s">
        <v>440</v>
      </c>
      <c r="G441" s="233"/>
      <c r="H441" s="236">
        <v>1</v>
      </c>
      <c r="I441" s="237"/>
      <c r="J441" s="233"/>
      <c r="K441" s="233"/>
      <c r="L441" s="238"/>
      <c r="M441" s="239"/>
      <c r="N441" s="240"/>
      <c r="O441" s="240"/>
      <c r="P441" s="240"/>
      <c r="Q441" s="240"/>
      <c r="R441" s="240"/>
      <c r="S441" s="240"/>
      <c r="T441" s="241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242" t="s">
        <v>143</v>
      </c>
      <c r="AU441" s="242" t="s">
        <v>172</v>
      </c>
      <c r="AV441" s="14" t="s">
        <v>83</v>
      </c>
      <c r="AW441" s="14" t="s">
        <v>34</v>
      </c>
      <c r="AX441" s="14" t="s">
        <v>73</v>
      </c>
      <c r="AY441" s="242" t="s">
        <v>132</v>
      </c>
    </row>
    <row r="442" s="14" customFormat="1">
      <c r="A442" s="14"/>
      <c r="B442" s="232"/>
      <c r="C442" s="233"/>
      <c r="D442" s="217" t="s">
        <v>143</v>
      </c>
      <c r="E442" s="234" t="s">
        <v>19</v>
      </c>
      <c r="F442" s="235" t="s">
        <v>441</v>
      </c>
      <c r="G442" s="233"/>
      <c r="H442" s="236">
        <v>2.3999999999999999</v>
      </c>
      <c r="I442" s="237"/>
      <c r="J442" s="233"/>
      <c r="K442" s="233"/>
      <c r="L442" s="238"/>
      <c r="M442" s="239"/>
      <c r="N442" s="240"/>
      <c r="O442" s="240"/>
      <c r="P442" s="240"/>
      <c r="Q442" s="240"/>
      <c r="R442" s="240"/>
      <c r="S442" s="240"/>
      <c r="T442" s="241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T442" s="242" t="s">
        <v>143</v>
      </c>
      <c r="AU442" s="242" t="s">
        <v>172</v>
      </c>
      <c r="AV442" s="14" t="s">
        <v>83</v>
      </c>
      <c r="AW442" s="14" t="s">
        <v>34</v>
      </c>
      <c r="AX442" s="14" t="s">
        <v>73</v>
      </c>
      <c r="AY442" s="242" t="s">
        <v>132</v>
      </c>
    </row>
    <row r="443" s="14" customFormat="1">
      <c r="A443" s="14"/>
      <c r="B443" s="232"/>
      <c r="C443" s="233"/>
      <c r="D443" s="217" t="s">
        <v>143</v>
      </c>
      <c r="E443" s="234" t="s">
        <v>19</v>
      </c>
      <c r="F443" s="235" t="s">
        <v>442</v>
      </c>
      <c r="G443" s="233"/>
      <c r="H443" s="236">
        <v>2.3999999999999999</v>
      </c>
      <c r="I443" s="237"/>
      <c r="J443" s="233"/>
      <c r="K443" s="233"/>
      <c r="L443" s="238"/>
      <c r="M443" s="239"/>
      <c r="N443" s="240"/>
      <c r="O443" s="240"/>
      <c r="P443" s="240"/>
      <c r="Q443" s="240"/>
      <c r="R443" s="240"/>
      <c r="S443" s="240"/>
      <c r="T443" s="241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T443" s="242" t="s">
        <v>143</v>
      </c>
      <c r="AU443" s="242" t="s">
        <v>172</v>
      </c>
      <c r="AV443" s="14" t="s">
        <v>83</v>
      </c>
      <c r="AW443" s="14" t="s">
        <v>34</v>
      </c>
      <c r="AX443" s="14" t="s">
        <v>73</v>
      </c>
      <c r="AY443" s="242" t="s">
        <v>132</v>
      </c>
    </row>
    <row r="444" s="14" customFormat="1">
      <c r="A444" s="14"/>
      <c r="B444" s="232"/>
      <c r="C444" s="233"/>
      <c r="D444" s="217" t="s">
        <v>143</v>
      </c>
      <c r="E444" s="234" t="s">
        <v>19</v>
      </c>
      <c r="F444" s="235" t="s">
        <v>443</v>
      </c>
      <c r="G444" s="233"/>
      <c r="H444" s="236">
        <v>1.2</v>
      </c>
      <c r="I444" s="237"/>
      <c r="J444" s="233"/>
      <c r="K444" s="233"/>
      <c r="L444" s="238"/>
      <c r="M444" s="239"/>
      <c r="N444" s="240"/>
      <c r="O444" s="240"/>
      <c r="P444" s="240"/>
      <c r="Q444" s="240"/>
      <c r="R444" s="240"/>
      <c r="S444" s="240"/>
      <c r="T444" s="241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42" t="s">
        <v>143</v>
      </c>
      <c r="AU444" s="242" t="s">
        <v>172</v>
      </c>
      <c r="AV444" s="14" t="s">
        <v>83</v>
      </c>
      <c r="AW444" s="14" t="s">
        <v>34</v>
      </c>
      <c r="AX444" s="14" t="s">
        <v>73</v>
      </c>
      <c r="AY444" s="242" t="s">
        <v>132</v>
      </c>
    </row>
    <row r="445" s="12" customFormat="1" ht="22.8" customHeight="1">
      <c r="A445" s="12"/>
      <c r="B445" s="188"/>
      <c r="C445" s="189"/>
      <c r="D445" s="190" t="s">
        <v>72</v>
      </c>
      <c r="E445" s="202" t="s">
        <v>614</v>
      </c>
      <c r="F445" s="202" t="s">
        <v>615</v>
      </c>
      <c r="G445" s="189"/>
      <c r="H445" s="189"/>
      <c r="I445" s="192"/>
      <c r="J445" s="203">
        <f>BK445</f>
        <v>0</v>
      </c>
      <c r="K445" s="189"/>
      <c r="L445" s="194"/>
      <c r="M445" s="195"/>
      <c r="N445" s="196"/>
      <c r="O445" s="196"/>
      <c r="P445" s="197">
        <f>SUM(P446:P458)</f>
        <v>0</v>
      </c>
      <c r="Q445" s="196"/>
      <c r="R445" s="197">
        <f>SUM(R446:R458)</f>
        <v>0</v>
      </c>
      <c r="S445" s="196"/>
      <c r="T445" s="198">
        <f>SUM(T446:T458)</f>
        <v>0</v>
      </c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R445" s="199" t="s">
        <v>81</v>
      </c>
      <c r="AT445" s="200" t="s">
        <v>72</v>
      </c>
      <c r="AU445" s="200" t="s">
        <v>81</v>
      </c>
      <c r="AY445" s="199" t="s">
        <v>132</v>
      </c>
      <c r="BK445" s="201">
        <f>SUM(BK446:BK458)</f>
        <v>0</v>
      </c>
    </row>
    <row r="446" s="2" customFormat="1" ht="13.8" customHeight="1">
      <c r="A446" s="38"/>
      <c r="B446" s="39"/>
      <c r="C446" s="204" t="s">
        <v>616</v>
      </c>
      <c r="D446" s="204" t="s">
        <v>134</v>
      </c>
      <c r="E446" s="205" t="s">
        <v>617</v>
      </c>
      <c r="F446" s="206" t="s">
        <v>618</v>
      </c>
      <c r="G446" s="207" t="s">
        <v>238</v>
      </c>
      <c r="H446" s="208">
        <v>148.01599999999999</v>
      </c>
      <c r="I446" s="209"/>
      <c r="J446" s="210">
        <f>ROUND(I446*H446,2)</f>
        <v>0</v>
      </c>
      <c r="K446" s="206" t="s">
        <v>138</v>
      </c>
      <c r="L446" s="44"/>
      <c r="M446" s="211" t="s">
        <v>19</v>
      </c>
      <c r="N446" s="212" t="s">
        <v>44</v>
      </c>
      <c r="O446" s="84"/>
      <c r="P446" s="213">
        <f>O446*H446</f>
        <v>0</v>
      </c>
      <c r="Q446" s="213">
        <v>0</v>
      </c>
      <c r="R446" s="213">
        <f>Q446*H446</f>
        <v>0</v>
      </c>
      <c r="S446" s="213">
        <v>0</v>
      </c>
      <c r="T446" s="214">
        <f>S446*H446</f>
        <v>0</v>
      </c>
      <c r="U446" s="38"/>
      <c r="V446" s="38"/>
      <c r="W446" s="38"/>
      <c r="X446" s="38"/>
      <c r="Y446" s="38"/>
      <c r="Z446" s="38"/>
      <c r="AA446" s="38"/>
      <c r="AB446" s="38"/>
      <c r="AC446" s="38"/>
      <c r="AD446" s="38"/>
      <c r="AE446" s="38"/>
      <c r="AR446" s="215" t="s">
        <v>139</v>
      </c>
      <c r="AT446" s="215" t="s">
        <v>134</v>
      </c>
      <c r="AU446" s="215" t="s">
        <v>83</v>
      </c>
      <c r="AY446" s="17" t="s">
        <v>132</v>
      </c>
      <c r="BE446" s="216">
        <f>IF(N446="základní",J446,0)</f>
        <v>0</v>
      </c>
      <c r="BF446" s="216">
        <f>IF(N446="snížená",J446,0)</f>
        <v>0</v>
      </c>
      <c r="BG446" s="216">
        <f>IF(N446="zákl. přenesená",J446,0)</f>
        <v>0</v>
      </c>
      <c r="BH446" s="216">
        <f>IF(N446="sníž. přenesená",J446,0)</f>
        <v>0</v>
      </c>
      <c r="BI446" s="216">
        <f>IF(N446="nulová",J446,0)</f>
        <v>0</v>
      </c>
      <c r="BJ446" s="17" t="s">
        <v>81</v>
      </c>
      <c r="BK446" s="216">
        <f>ROUND(I446*H446,2)</f>
        <v>0</v>
      </c>
      <c r="BL446" s="17" t="s">
        <v>139</v>
      </c>
      <c r="BM446" s="215" t="s">
        <v>619</v>
      </c>
    </row>
    <row r="447" s="2" customFormat="1">
      <c r="A447" s="38"/>
      <c r="B447" s="39"/>
      <c r="C447" s="40"/>
      <c r="D447" s="217" t="s">
        <v>141</v>
      </c>
      <c r="E447" s="40"/>
      <c r="F447" s="218" t="s">
        <v>620</v>
      </c>
      <c r="G447" s="40"/>
      <c r="H447" s="40"/>
      <c r="I447" s="219"/>
      <c r="J447" s="40"/>
      <c r="K447" s="40"/>
      <c r="L447" s="44"/>
      <c r="M447" s="220"/>
      <c r="N447" s="221"/>
      <c r="O447" s="84"/>
      <c r="P447" s="84"/>
      <c r="Q447" s="84"/>
      <c r="R447" s="84"/>
      <c r="S447" s="84"/>
      <c r="T447" s="85"/>
      <c r="U447" s="38"/>
      <c r="V447" s="38"/>
      <c r="W447" s="38"/>
      <c r="X447" s="38"/>
      <c r="Y447" s="38"/>
      <c r="Z447" s="38"/>
      <c r="AA447" s="38"/>
      <c r="AB447" s="38"/>
      <c r="AC447" s="38"/>
      <c r="AD447" s="38"/>
      <c r="AE447" s="38"/>
      <c r="AT447" s="17" t="s">
        <v>141</v>
      </c>
      <c r="AU447" s="17" t="s">
        <v>83</v>
      </c>
    </row>
    <row r="448" s="2" customFormat="1" ht="22.2" customHeight="1">
      <c r="A448" s="38"/>
      <c r="B448" s="39"/>
      <c r="C448" s="204" t="s">
        <v>621</v>
      </c>
      <c r="D448" s="204" t="s">
        <v>134</v>
      </c>
      <c r="E448" s="205" t="s">
        <v>622</v>
      </c>
      <c r="F448" s="206" t="s">
        <v>623</v>
      </c>
      <c r="G448" s="207" t="s">
        <v>238</v>
      </c>
      <c r="H448" s="208">
        <v>3552.384</v>
      </c>
      <c r="I448" s="209"/>
      <c r="J448" s="210">
        <f>ROUND(I448*H448,2)</f>
        <v>0</v>
      </c>
      <c r="K448" s="206" t="s">
        <v>138</v>
      </c>
      <c r="L448" s="44"/>
      <c r="M448" s="211" t="s">
        <v>19</v>
      </c>
      <c r="N448" s="212" t="s">
        <v>44</v>
      </c>
      <c r="O448" s="84"/>
      <c r="P448" s="213">
        <f>O448*H448</f>
        <v>0</v>
      </c>
      <c r="Q448" s="213">
        <v>0</v>
      </c>
      <c r="R448" s="213">
        <f>Q448*H448</f>
        <v>0</v>
      </c>
      <c r="S448" s="213">
        <v>0</v>
      </c>
      <c r="T448" s="214">
        <f>S448*H448</f>
        <v>0</v>
      </c>
      <c r="U448" s="38"/>
      <c r="V448" s="38"/>
      <c r="W448" s="38"/>
      <c r="X448" s="38"/>
      <c r="Y448" s="38"/>
      <c r="Z448" s="38"/>
      <c r="AA448" s="38"/>
      <c r="AB448" s="38"/>
      <c r="AC448" s="38"/>
      <c r="AD448" s="38"/>
      <c r="AE448" s="38"/>
      <c r="AR448" s="215" t="s">
        <v>139</v>
      </c>
      <c r="AT448" s="215" t="s">
        <v>134</v>
      </c>
      <c r="AU448" s="215" t="s">
        <v>83</v>
      </c>
      <c r="AY448" s="17" t="s">
        <v>132</v>
      </c>
      <c r="BE448" s="216">
        <f>IF(N448="základní",J448,0)</f>
        <v>0</v>
      </c>
      <c r="BF448" s="216">
        <f>IF(N448="snížená",J448,0)</f>
        <v>0</v>
      </c>
      <c r="BG448" s="216">
        <f>IF(N448="zákl. přenesená",J448,0)</f>
        <v>0</v>
      </c>
      <c r="BH448" s="216">
        <f>IF(N448="sníž. přenesená",J448,0)</f>
        <v>0</v>
      </c>
      <c r="BI448" s="216">
        <f>IF(N448="nulová",J448,0)</f>
        <v>0</v>
      </c>
      <c r="BJ448" s="17" t="s">
        <v>81</v>
      </c>
      <c r="BK448" s="216">
        <f>ROUND(I448*H448,2)</f>
        <v>0</v>
      </c>
      <c r="BL448" s="17" t="s">
        <v>139</v>
      </c>
      <c r="BM448" s="215" t="s">
        <v>624</v>
      </c>
    </row>
    <row r="449" s="2" customFormat="1">
      <c r="A449" s="38"/>
      <c r="B449" s="39"/>
      <c r="C449" s="40"/>
      <c r="D449" s="217" t="s">
        <v>141</v>
      </c>
      <c r="E449" s="40"/>
      <c r="F449" s="218" t="s">
        <v>625</v>
      </c>
      <c r="G449" s="40"/>
      <c r="H449" s="40"/>
      <c r="I449" s="219"/>
      <c r="J449" s="40"/>
      <c r="K449" s="40"/>
      <c r="L449" s="44"/>
      <c r="M449" s="220"/>
      <c r="N449" s="221"/>
      <c r="O449" s="84"/>
      <c r="P449" s="84"/>
      <c r="Q449" s="84"/>
      <c r="R449" s="84"/>
      <c r="S449" s="84"/>
      <c r="T449" s="85"/>
      <c r="U449" s="38"/>
      <c r="V449" s="38"/>
      <c r="W449" s="38"/>
      <c r="X449" s="38"/>
      <c r="Y449" s="38"/>
      <c r="Z449" s="38"/>
      <c r="AA449" s="38"/>
      <c r="AB449" s="38"/>
      <c r="AC449" s="38"/>
      <c r="AD449" s="38"/>
      <c r="AE449" s="38"/>
      <c r="AT449" s="17" t="s">
        <v>141</v>
      </c>
      <c r="AU449" s="17" t="s">
        <v>83</v>
      </c>
    </row>
    <row r="450" s="14" customFormat="1">
      <c r="A450" s="14"/>
      <c r="B450" s="232"/>
      <c r="C450" s="233"/>
      <c r="D450" s="217" t="s">
        <v>143</v>
      </c>
      <c r="E450" s="233"/>
      <c r="F450" s="235" t="s">
        <v>626</v>
      </c>
      <c r="G450" s="233"/>
      <c r="H450" s="236">
        <v>3552.384</v>
      </c>
      <c r="I450" s="237"/>
      <c r="J450" s="233"/>
      <c r="K450" s="233"/>
      <c r="L450" s="238"/>
      <c r="M450" s="239"/>
      <c r="N450" s="240"/>
      <c r="O450" s="240"/>
      <c r="P450" s="240"/>
      <c r="Q450" s="240"/>
      <c r="R450" s="240"/>
      <c r="S450" s="240"/>
      <c r="T450" s="241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T450" s="242" t="s">
        <v>143</v>
      </c>
      <c r="AU450" s="242" t="s">
        <v>83</v>
      </c>
      <c r="AV450" s="14" t="s">
        <v>83</v>
      </c>
      <c r="AW450" s="14" t="s">
        <v>4</v>
      </c>
      <c r="AX450" s="14" t="s">
        <v>81</v>
      </c>
      <c r="AY450" s="242" t="s">
        <v>132</v>
      </c>
    </row>
    <row r="451" s="2" customFormat="1" ht="22.2" customHeight="1">
      <c r="A451" s="38"/>
      <c r="B451" s="39"/>
      <c r="C451" s="204" t="s">
        <v>627</v>
      </c>
      <c r="D451" s="204" t="s">
        <v>134</v>
      </c>
      <c r="E451" s="205" t="s">
        <v>628</v>
      </c>
      <c r="F451" s="206" t="s">
        <v>629</v>
      </c>
      <c r="G451" s="207" t="s">
        <v>238</v>
      </c>
      <c r="H451" s="208">
        <v>6.9560000000000004</v>
      </c>
      <c r="I451" s="209"/>
      <c r="J451" s="210">
        <f>ROUND(I451*H451,2)</f>
        <v>0</v>
      </c>
      <c r="K451" s="206" t="s">
        <v>138</v>
      </c>
      <c r="L451" s="44"/>
      <c r="M451" s="211" t="s">
        <v>19</v>
      </c>
      <c r="N451" s="212" t="s">
        <v>44</v>
      </c>
      <c r="O451" s="84"/>
      <c r="P451" s="213">
        <f>O451*H451</f>
        <v>0</v>
      </c>
      <c r="Q451" s="213">
        <v>0</v>
      </c>
      <c r="R451" s="213">
        <f>Q451*H451</f>
        <v>0</v>
      </c>
      <c r="S451" s="213">
        <v>0</v>
      </c>
      <c r="T451" s="214">
        <f>S451*H451</f>
        <v>0</v>
      </c>
      <c r="U451" s="38"/>
      <c r="V451" s="38"/>
      <c r="W451" s="38"/>
      <c r="X451" s="38"/>
      <c r="Y451" s="38"/>
      <c r="Z451" s="38"/>
      <c r="AA451" s="38"/>
      <c r="AB451" s="38"/>
      <c r="AC451" s="38"/>
      <c r="AD451" s="38"/>
      <c r="AE451" s="38"/>
      <c r="AR451" s="215" t="s">
        <v>139</v>
      </c>
      <c r="AT451" s="215" t="s">
        <v>134</v>
      </c>
      <c r="AU451" s="215" t="s">
        <v>83</v>
      </c>
      <c r="AY451" s="17" t="s">
        <v>132</v>
      </c>
      <c r="BE451" s="216">
        <f>IF(N451="základní",J451,0)</f>
        <v>0</v>
      </c>
      <c r="BF451" s="216">
        <f>IF(N451="snížená",J451,0)</f>
        <v>0</v>
      </c>
      <c r="BG451" s="216">
        <f>IF(N451="zákl. přenesená",J451,0)</f>
        <v>0</v>
      </c>
      <c r="BH451" s="216">
        <f>IF(N451="sníž. přenesená",J451,0)</f>
        <v>0</v>
      </c>
      <c r="BI451" s="216">
        <f>IF(N451="nulová",J451,0)</f>
        <v>0</v>
      </c>
      <c r="BJ451" s="17" t="s">
        <v>81</v>
      </c>
      <c r="BK451" s="216">
        <f>ROUND(I451*H451,2)</f>
        <v>0</v>
      </c>
      <c r="BL451" s="17" t="s">
        <v>139</v>
      </c>
      <c r="BM451" s="215" t="s">
        <v>630</v>
      </c>
    </row>
    <row r="452" s="2" customFormat="1">
      <c r="A452" s="38"/>
      <c r="B452" s="39"/>
      <c r="C452" s="40"/>
      <c r="D452" s="217" t="s">
        <v>141</v>
      </c>
      <c r="E452" s="40"/>
      <c r="F452" s="218" t="s">
        <v>631</v>
      </c>
      <c r="G452" s="40"/>
      <c r="H452" s="40"/>
      <c r="I452" s="219"/>
      <c r="J452" s="40"/>
      <c r="K452" s="40"/>
      <c r="L452" s="44"/>
      <c r="M452" s="220"/>
      <c r="N452" s="221"/>
      <c r="O452" s="84"/>
      <c r="P452" s="84"/>
      <c r="Q452" s="84"/>
      <c r="R452" s="84"/>
      <c r="S452" s="84"/>
      <c r="T452" s="85"/>
      <c r="U452" s="38"/>
      <c r="V452" s="38"/>
      <c r="W452" s="38"/>
      <c r="X452" s="38"/>
      <c r="Y452" s="38"/>
      <c r="Z452" s="38"/>
      <c r="AA452" s="38"/>
      <c r="AB452" s="38"/>
      <c r="AC452" s="38"/>
      <c r="AD452" s="38"/>
      <c r="AE452" s="38"/>
      <c r="AT452" s="17" t="s">
        <v>141</v>
      </c>
      <c r="AU452" s="17" t="s">
        <v>83</v>
      </c>
    </row>
    <row r="453" s="14" customFormat="1">
      <c r="A453" s="14"/>
      <c r="B453" s="232"/>
      <c r="C453" s="233"/>
      <c r="D453" s="217" t="s">
        <v>143</v>
      </c>
      <c r="E453" s="234" t="s">
        <v>19</v>
      </c>
      <c r="F453" s="235" t="s">
        <v>632</v>
      </c>
      <c r="G453" s="233"/>
      <c r="H453" s="236">
        <v>6.9560000000000004</v>
      </c>
      <c r="I453" s="237"/>
      <c r="J453" s="233"/>
      <c r="K453" s="233"/>
      <c r="L453" s="238"/>
      <c r="M453" s="239"/>
      <c r="N453" s="240"/>
      <c r="O453" s="240"/>
      <c r="P453" s="240"/>
      <c r="Q453" s="240"/>
      <c r="R453" s="240"/>
      <c r="S453" s="240"/>
      <c r="T453" s="241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T453" s="242" t="s">
        <v>143</v>
      </c>
      <c r="AU453" s="242" t="s">
        <v>83</v>
      </c>
      <c r="AV453" s="14" t="s">
        <v>83</v>
      </c>
      <c r="AW453" s="14" t="s">
        <v>34</v>
      </c>
      <c r="AX453" s="14" t="s">
        <v>73</v>
      </c>
      <c r="AY453" s="242" t="s">
        <v>132</v>
      </c>
    </row>
    <row r="454" s="2" customFormat="1" ht="22.2" customHeight="1">
      <c r="A454" s="38"/>
      <c r="B454" s="39"/>
      <c r="C454" s="204" t="s">
        <v>633</v>
      </c>
      <c r="D454" s="204" t="s">
        <v>134</v>
      </c>
      <c r="E454" s="205" t="s">
        <v>634</v>
      </c>
      <c r="F454" s="206" t="s">
        <v>635</v>
      </c>
      <c r="G454" s="207" t="s">
        <v>238</v>
      </c>
      <c r="H454" s="208">
        <v>53.18</v>
      </c>
      <c r="I454" s="209"/>
      <c r="J454" s="210">
        <f>ROUND(I454*H454,2)</f>
        <v>0</v>
      </c>
      <c r="K454" s="206" t="s">
        <v>138</v>
      </c>
      <c r="L454" s="44"/>
      <c r="M454" s="211" t="s">
        <v>19</v>
      </c>
      <c r="N454" s="212" t="s">
        <v>44</v>
      </c>
      <c r="O454" s="84"/>
      <c r="P454" s="213">
        <f>O454*H454</f>
        <v>0</v>
      </c>
      <c r="Q454" s="213">
        <v>0</v>
      </c>
      <c r="R454" s="213">
        <f>Q454*H454</f>
        <v>0</v>
      </c>
      <c r="S454" s="213">
        <v>0</v>
      </c>
      <c r="T454" s="214">
        <f>S454*H454</f>
        <v>0</v>
      </c>
      <c r="U454" s="38"/>
      <c r="V454" s="38"/>
      <c r="W454" s="38"/>
      <c r="X454" s="38"/>
      <c r="Y454" s="38"/>
      <c r="Z454" s="38"/>
      <c r="AA454" s="38"/>
      <c r="AB454" s="38"/>
      <c r="AC454" s="38"/>
      <c r="AD454" s="38"/>
      <c r="AE454" s="38"/>
      <c r="AR454" s="215" t="s">
        <v>139</v>
      </c>
      <c r="AT454" s="215" t="s">
        <v>134</v>
      </c>
      <c r="AU454" s="215" t="s">
        <v>83</v>
      </c>
      <c r="AY454" s="17" t="s">
        <v>132</v>
      </c>
      <c r="BE454" s="216">
        <f>IF(N454="základní",J454,0)</f>
        <v>0</v>
      </c>
      <c r="BF454" s="216">
        <f>IF(N454="snížená",J454,0)</f>
        <v>0</v>
      </c>
      <c r="BG454" s="216">
        <f>IF(N454="zákl. přenesená",J454,0)</f>
        <v>0</v>
      </c>
      <c r="BH454" s="216">
        <f>IF(N454="sníž. přenesená",J454,0)</f>
        <v>0</v>
      </c>
      <c r="BI454" s="216">
        <f>IF(N454="nulová",J454,0)</f>
        <v>0</v>
      </c>
      <c r="BJ454" s="17" t="s">
        <v>81</v>
      </c>
      <c r="BK454" s="216">
        <f>ROUND(I454*H454,2)</f>
        <v>0</v>
      </c>
      <c r="BL454" s="17" t="s">
        <v>139</v>
      </c>
      <c r="BM454" s="215" t="s">
        <v>636</v>
      </c>
    </row>
    <row r="455" s="2" customFormat="1">
      <c r="A455" s="38"/>
      <c r="B455" s="39"/>
      <c r="C455" s="40"/>
      <c r="D455" s="217" t="s">
        <v>141</v>
      </c>
      <c r="E455" s="40"/>
      <c r="F455" s="218" t="s">
        <v>637</v>
      </c>
      <c r="G455" s="40"/>
      <c r="H455" s="40"/>
      <c r="I455" s="219"/>
      <c r="J455" s="40"/>
      <c r="K455" s="40"/>
      <c r="L455" s="44"/>
      <c r="M455" s="220"/>
      <c r="N455" s="221"/>
      <c r="O455" s="84"/>
      <c r="P455" s="84"/>
      <c r="Q455" s="84"/>
      <c r="R455" s="84"/>
      <c r="S455" s="84"/>
      <c r="T455" s="85"/>
      <c r="U455" s="38"/>
      <c r="V455" s="38"/>
      <c r="W455" s="38"/>
      <c r="X455" s="38"/>
      <c r="Y455" s="38"/>
      <c r="Z455" s="38"/>
      <c r="AA455" s="38"/>
      <c r="AB455" s="38"/>
      <c r="AC455" s="38"/>
      <c r="AD455" s="38"/>
      <c r="AE455" s="38"/>
      <c r="AT455" s="17" t="s">
        <v>141</v>
      </c>
      <c r="AU455" s="17" t="s">
        <v>83</v>
      </c>
    </row>
    <row r="456" s="2" customFormat="1" ht="22.2" customHeight="1">
      <c r="A456" s="38"/>
      <c r="B456" s="39"/>
      <c r="C456" s="204" t="s">
        <v>638</v>
      </c>
      <c r="D456" s="204" t="s">
        <v>134</v>
      </c>
      <c r="E456" s="205" t="s">
        <v>236</v>
      </c>
      <c r="F456" s="206" t="s">
        <v>237</v>
      </c>
      <c r="G456" s="207" t="s">
        <v>238</v>
      </c>
      <c r="H456" s="208">
        <v>88.024000000000001</v>
      </c>
      <c r="I456" s="209"/>
      <c r="J456" s="210">
        <f>ROUND(I456*H456,2)</f>
        <v>0</v>
      </c>
      <c r="K456" s="206" t="s">
        <v>138</v>
      </c>
      <c r="L456" s="44"/>
      <c r="M456" s="211" t="s">
        <v>19</v>
      </c>
      <c r="N456" s="212" t="s">
        <v>44</v>
      </c>
      <c r="O456" s="84"/>
      <c r="P456" s="213">
        <f>O456*H456</f>
        <v>0</v>
      </c>
      <c r="Q456" s="213">
        <v>0</v>
      </c>
      <c r="R456" s="213">
        <f>Q456*H456</f>
        <v>0</v>
      </c>
      <c r="S456" s="213">
        <v>0</v>
      </c>
      <c r="T456" s="214">
        <f>S456*H456</f>
        <v>0</v>
      </c>
      <c r="U456" s="38"/>
      <c r="V456" s="38"/>
      <c r="W456" s="38"/>
      <c r="X456" s="38"/>
      <c r="Y456" s="38"/>
      <c r="Z456" s="38"/>
      <c r="AA456" s="38"/>
      <c r="AB456" s="38"/>
      <c r="AC456" s="38"/>
      <c r="AD456" s="38"/>
      <c r="AE456" s="38"/>
      <c r="AR456" s="215" t="s">
        <v>139</v>
      </c>
      <c r="AT456" s="215" t="s">
        <v>134</v>
      </c>
      <c r="AU456" s="215" t="s">
        <v>83</v>
      </c>
      <c r="AY456" s="17" t="s">
        <v>132</v>
      </c>
      <c r="BE456" s="216">
        <f>IF(N456="základní",J456,0)</f>
        <v>0</v>
      </c>
      <c r="BF456" s="216">
        <f>IF(N456="snížená",J456,0)</f>
        <v>0</v>
      </c>
      <c r="BG456" s="216">
        <f>IF(N456="zákl. přenesená",J456,0)</f>
        <v>0</v>
      </c>
      <c r="BH456" s="216">
        <f>IF(N456="sníž. přenesená",J456,0)</f>
        <v>0</v>
      </c>
      <c r="BI456" s="216">
        <f>IF(N456="nulová",J456,0)</f>
        <v>0</v>
      </c>
      <c r="BJ456" s="17" t="s">
        <v>81</v>
      </c>
      <c r="BK456" s="216">
        <f>ROUND(I456*H456,2)</f>
        <v>0</v>
      </c>
      <c r="BL456" s="17" t="s">
        <v>139</v>
      </c>
      <c r="BM456" s="215" t="s">
        <v>639</v>
      </c>
    </row>
    <row r="457" s="2" customFormat="1">
      <c r="A457" s="38"/>
      <c r="B457" s="39"/>
      <c r="C457" s="40"/>
      <c r="D457" s="217" t="s">
        <v>141</v>
      </c>
      <c r="E457" s="40"/>
      <c r="F457" s="218" t="s">
        <v>240</v>
      </c>
      <c r="G457" s="40"/>
      <c r="H457" s="40"/>
      <c r="I457" s="219"/>
      <c r="J457" s="40"/>
      <c r="K457" s="40"/>
      <c r="L457" s="44"/>
      <c r="M457" s="220"/>
      <c r="N457" s="221"/>
      <c r="O457" s="84"/>
      <c r="P457" s="84"/>
      <c r="Q457" s="84"/>
      <c r="R457" s="84"/>
      <c r="S457" s="84"/>
      <c r="T457" s="85"/>
      <c r="U457" s="38"/>
      <c r="V457" s="38"/>
      <c r="W457" s="38"/>
      <c r="X457" s="38"/>
      <c r="Y457" s="38"/>
      <c r="Z457" s="38"/>
      <c r="AA457" s="38"/>
      <c r="AB457" s="38"/>
      <c r="AC457" s="38"/>
      <c r="AD457" s="38"/>
      <c r="AE457" s="38"/>
      <c r="AT457" s="17" t="s">
        <v>141</v>
      </c>
      <c r="AU457" s="17" t="s">
        <v>83</v>
      </c>
    </row>
    <row r="458" s="14" customFormat="1">
      <c r="A458" s="14"/>
      <c r="B458" s="232"/>
      <c r="C458" s="233"/>
      <c r="D458" s="217" t="s">
        <v>143</v>
      </c>
      <c r="E458" s="234" t="s">
        <v>19</v>
      </c>
      <c r="F458" s="235" t="s">
        <v>640</v>
      </c>
      <c r="G458" s="233"/>
      <c r="H458" s="236">
        <v>88.024000000000001</v>
      </c>
      <c r="I458" s="237"/>
      <c r="J458" s="233"/>
      <c r="K458" s="233"/>
      <c r="L458" s="238"/>
      <c r="M458" s="239"/>
      <c r="N458" s="240"/>
      <c r="O458" s="240"/>
      <c r="P458" s="240"/>
      <c r="Q458" s="240"/>
      <c r="R458" s="240"/>
      <c r="S458" s="240"/>
      <c r="T458" s="241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42" t="s">
        <v>143</v>
      </c>
      <c r="AU458" s="242" t="s">
        <v>83</v>
      </c>
      <c r="AV458" s="14" t="s">
        <v>83</v>
      </c>
      <c r="AW458" s="14" t="s">
        <v>34</v>
      </c>
      <c r="AX458" s="14" t="s">
        <v>73</v>
      </c>
      <c r="AY458" s="242" t="s">
        <v>132</v>
      </c>
    </row>
    <row r="459" s="12" customFormat="1" ht="22.8" customHeight="1">
      <c r="A459" s="12"/>
      <c r="B459" s="188"/>
      <c r="C459" s="189"/>
      <c r="D459" s="190" t="s">
        <v>72</v>
      </c>
      <c r="E459" s="202" t="s">
        <v>641</v>
      </c>
      <c r="F459" s="202" t="s">
        <v>642</v>
      </c>
      <c r="G459" s="189"/>
      <c r="H459" s="189"/>
      <c r="I459" s="192"/>
      <c r="J459" s="203">
        <f>BK459</f>
        <v>0</v>
      </c>
      <c r="K459" s="189"/>
      <c r="L459" s="194"/>
      <c r="M459" s="195"/>
      <c r="N459" s="196"/>
      <c r="O459" s="196"/>
      <c r="P459" s="197">
        <f>SUM(P460:P461)</f>
        <v>0</v>
      </c>
      <c r="Q459" s="196"/>
      <c r="R459" s="197">
        <f>SUM(R460:R461)</f>
        <v>0</v>
      </c>
      <c r="S459" s="196"/>
      <c r="T459" s="198">
        <f>SUM(T460:T461)</f>
        <v>0</v>
      </c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R459" s="199" t="s">
        <v>81</v>
      </c>
      <c r="AT459" s="200" t="s">
        <v>72</v>
      </c>
      <c r="AU459" s="200" t="s">
        <v>81</v>
      </c>
      <c r="AY459" s="199" t="s">
        <v>132</v>
      </c>
      <c r="BK459" s="201">
        <f>SUM(BK460:BK461)</f>
        <v>0</v>
      </c>
    </row>
    <row r="460" s="2" customFormat="1" ht="22.2" customHeight="1">
      <c r="A460" s="38"/>
      <c r="B460" s="39"/>
      <c r="C460" s="204" t="s">
        <v>643</v>
      </c>
      <c r="D460" s="204" t="s">
        <v>134</v>
      </c>
      <c r="E460" s="205" t="s">
        <v>644</v>
      </c>
      <c r="F460" s="206" t="s">
        <v>645</v>
      </c>
      <c r="G460" s="207" t="s">
        <v>238</v>
      </c>
      <c r="H460" s="208">
        <v>634.31799999999998</v>
      </c>
      <c r="I460" s="209"/>
      <c r="J460" s="210">
        <f>ROUND(I460*H460,2)</f>
        <v>0</v>
      </c>
      <c r="K460" s="206" t="s">
        <v>138</v>
      </c>
      <c r="L460" s="44"/>
      <c r="M460" s="211" t="s">
        <v>19</v>
      </c>
      <c r="N460" s="212" t="s">
        <v>44</v>
      </c>
      <c r="O460" s="84"/>
      <c r="P460" s="213">
        <f>O460*H460</f>
        <v>0</v>
      </c>
      <c r="Q460" s="213">
        <v>0</v>
      </c>
      <c r="R460" s="213">
        <f>Q460*H460</f>
        <v>0</v>
      </c>
      <c r="S460" s="213">
        <v>0</v>
      </c>
      <c r="T460" s="214">
        <f>S460*H460</f>
        <v>0</v>
      </c>
      <c r="U460" s="38"/>
      <c r="V460" s="38"/>
      <c r="W460" s="38"/>
      <c r="X460" s="38"/>
      <c r="Y460" s="38"/>
      <c r="Z460" s="38"/>
      <c r="AA460" s="38"/>
      <c r="AB460" s="38"/>
      <c r="AC460" s="38"/>
      <c r="AD460" s="38"/>
      <c r="AE460" s="38"/>
      <c r="AR460" s="215" t="s">
        <v>139</v>
      </c>
      <c r="AT460" s="215" t="s">
        <v>134</v>
      </c>
      <c r="AU460" s="215" t="s">
        <v>83</v>
      </c>
      <c r="AY460" s="17" t="s">
        <v>132</v>
      </c>
      <c r="BE460" s="216">
        <f>IF(N460="základní",J460,0)</f>
        <v>0</v>
      </c>
      <c r="BF460" s="216">
        <f>IF(N460="snížená",J460,0)</f>
        <v>0</v>
      </c>
      <c r="BG460" s="216">
        <f>IF(N460="zákl. přenesená",J460,0)</f>
        <v>0</v>
      </c>
      <c r="BH460" s="216">
        <f>IF(N460="sníž. přenesená",J460,0)</f>
        <v>0</v>
      </c>
      <c r="BI460" s="216">
        <f>IF(N460="nulová",J460,0)</f>
        <v>0</v>
      </c>
      <c r="BJ460" s="17" t="s">
        <v>81</v>
      </c>
      <c r="BK460" s="216">
        <f>ROUND(I460*H460,2)</f>
        <v>0</v>
      </c>
      <c r="BL460" s="17" t="s">
        <v>139</v>
      </c>
      <c r="BM460" s="215" t="s">
        <v>646</v>
      </c>
    </row>
    <row r="461" s="2" customFormat="1">
      <c r="A461" s="38"/>
      <c r="B461" s="39"/>
      <c r="C461" s="40"/>
      <c r="D461" s="217" t="s">
        <v>141</v>
      </c>
      <c r="E461" s="40"/>
      <c r="F461" s="218" t="s">
        <v>647</v>
      </c>
      <c r="G461" s="40"/>
      <c r="H461" s="40"/>
      <c r="I461" s="219"/>
      <c r="J461" s="40"/>
      <c r="K461" s="40"/>
      <c r="L461" s="44"/>
      <c r="M461" s="254"/>
      <c r="N461" s="255"/>
      <c r="O461" s="256"/>
      <c r="P461" s="256"/>
      <c r="Q461" s="256"/>
      <c r="R461" s="256"/>
      <c r="S461" s="256"/>
      <c r="T461" s="257"/>
      <c r="U461" s="38"/>
      <c r="V461" s="38"/>
      <c r="W461" s="38"/>
      <c r="X461" s="38"/>
      <c r="Y461" s="38"/>
      <c r="Z461" s="38"/>
      <c r="AA461" s="38"/>
      <c r="AB461" s="38"/>
      <c r="AC461" s="38"/>
      <c r="AD461" s="38"/>
      <c r="AE461" s="38"/>
      <c r="AT461" s="17" t="s">
        <v>141</v>
      </c>
      <c r="AU461" s="17" t="s">
        <v>83</v>
      </c>
    </row>
    <row r="462" s="2" customFormat="1" ht="6.96" customHeight="1">
      <c r="A462" s="38"/>
      <c r="B462" s="59"/>
      <c r="C462" s="60"/>
      <c r="D462" s="60"/>
      <c r="E462" s="60"/>
      <c r="F462" s="60"/>
      <c r="G462" s="60"/>
      <c r="H462" s="60"/>
      <c r="I462" s="60"/>
      <c r="J462" s="60"/>
      <c r="K462" s="60"/>
      <c r="L462" s="44"/>
      <c r="M462" s="38"/>
      <c r="O462" s="38"/>
      <c r="P462" s="38"/>
      <c r="Q462" s="38"/>
      <c r="R462" s="38"/>
      <c r="S462" s="38"/>
      <c r="T462" s="38"/>
      <c r="U462" s="38"/>
      <c r="V462" s="38"/>
      <c r="W462" s="38"/>
      <c r="X462" s="38"/>
      <c r="Y462" s="38"/>
      <c r="Z462" s="38"/>
      <c r="AA462" s="38"/>
      <c r="AB462" s="38"/>
      <c r="AC462" s="38"/>
      <c r="AD462" s="38"/>
      <c r="AE462" s="38"/>
    </row>
  </sheetData>
  <sheetProtection sheet="1" autoFilter="0" formatColumns="0" formatRows="0" objects="1" scenarios="1" spinCount="100000" saltValue="szsdDQxVqiQZpQZeLhEN2ISbOPM9DtnWFhtnB1JSfm81QTklo/DIBgKpU2ZtPQEywH8jNoMEmX9pYQZS2pUHow==" hashValue="pynDCl7beBNHNC0wMLyO0dzLbdZe5BL5rh4394574nAICgoOjkLksVcoiC67H2NIbFTJQQrjpWeGYSmtJ7NSSA==" algorithmName="SHA-512" password="CC35"/>
  <autoFilter ref="C89:K461"/>
  <mergeCells count="9">
    <mergeCell ref="E7:H7"/>
    <mergeCell ref="E9:H9"/>
    <mergeCell ref="E18:H18"/>
    <mergeCell ref="E27:H27"/>
    <mergeCell ref="E48:H48"/>
    <mergeCell ref="E50:H50"/>
    <mergeCell ref="E80:H80"/>
    <mergeCell ref="E82:H8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54.42188" style="1" customWidth="1"/>
    <col min="7" max="7" width="8.003906" style="1" customWidth="1"/>
    <col min="8" max="8" width="12.28125" style="1" customWidth="1"/>
    <col min="9" max="9" width="21.57422" style="1" customWidth="1"/>
    <col min="10" max="10" width="21.57422" style="1" customWidth="1"/>
    <col min="11" max="11" width="21.57422" style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86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20"/>
      <c r="AT3" s="17" t="s">
        <v>83</v>
      </c>
    </row>
    <row r="4" s="1" customFormat="1" ht="24.96" customHeight="1">
      <c r="B4" s="20"/>
      <c r="D4" s="130" t="s">
        <v>99</v>
      </c>
      <c r="L4" s="20"/>
      <c r="M4" s="13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2" t="s">
        <v>16</v>
      </c>
      <c r="L6" s="20"/>
    </row>
    <row r="7" s="1" customFormat="1" ht="14.4" customHeight="1">
      <c r="B7" s="20"/>
      <c r="E7" s="133" t="str">
        <f>'Rekapitulace stavby'!K6</f>
        <v>Napojení páteřní cyklostezky na Slavkovský Les v Březové - část Tisová</v>
      </c>
      <c r="F7" s="132"/>
      <c r="G7" s="132"/>
      <c r="H7" s="132"/>
      <c r="L7" s="20"/>
    </row>
    <row r="8" s="2" customFormat="1" ht="12" customHeight="1">
      <c r="A8" s="38"/>
      <c r="B8" s="44"/>
      <c r="C8" s="38"/>
      <c r="D8" s="132" t="s">
        <v>100</v>
      </c>
      <c r="E8" s="38"/>
      <c r="F8" s="38"/>
      <c r="G8" s="38"/>
      <c r="H8" s="38"/>
      <c r="I8" s="38"/>
      <c r="J8" s="38"/>
      <c r="K8" s="38"/>
      <c r="L8" s="13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4.4" customHeight="1">
      <c r="A9" s="38"/>
      <c r="B9" s="44"/>
      <c r="C9" s="38"/>
      <c r="D9" s="38"/>
      <c r="E9" s="135" t="s">
        <v>648</v>
      </c>
      <c r="F9" s="38"/>
      <c r="G9" s="38"/>
      <c r="H9" s="38"/>
      <c r="I9" s="38"/>
      <c r="J9" s="38"/>
      <c r="K9" s="38"/>
      <c r="L9" s="13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3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2" t="s">
        <v>18</v>
      </c>
      <c r="E11" s="38"/>
      <c r="F11" s="136" t="s">
        <v>19</v>
      </c>
      <c r="G11" s="38"/>
      <c r="H11" s="38"/>
      <c r="I11" s="132" t="s">
        <v>20</v>
      </c>
      <c r="J11" s="136" t="s">
        <v>19</v>
      </c>
      <c r="K11" s="38"/>
      <c r="L11" s="13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2" t="s">
        <v>21</v>
      </c>
      <c r="E12" s="38"/>
      <c r="F12" s="136" t="s">
        <v>22</v>
      </c>
      <c r="G12" s="38"/>
      <c r="H12" s="38"/>
      <c r="I12" s="132" t="s">
        <v>23</v>
      </c>
      <c r="J12" s="137" t="str">
        <f>'Rekapitulace stavby'!AN8</f>
        <v>16. 10. 2019</v>
      </c>
      <c r="K12" s="38"/>
      <c r="L12" s="13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3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2" t="s">
        <v>25</v>
      </c>
      <c r="E14" s="38"/>
      <c r="F14" s="38"/>
      <c r="G14" s="38"/>
      <c r="H14" s="38"/>
      <c r="I14" s="132" t="s">
        <v>26</v>
      </c>
      <c r="J14" s="136" t="s">
        <v>19</v>
      </c>
      <c r="K14" s="38"/>
      <c r="L14" s="13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6" t="s">
        <v>27</v>
      </c>
      <c r="F15" s="38"/>
      <c r="G15" s="38"/>
      <c r="H15" s="38"/>
      <c r="I15" s="132" t="s">
        <v>28</v>
      </c>
      <c r="J15" s="136" t="s">
        <v>19</v>
      </c>
      <c r="K15" s="38"/>
      <c r="L15" s="13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3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2" t="s">
        <v>29</v>
      </c>
      <c r="E17" s="38"/>
      <c r="F17" s="38"/>
      <c r="G17" s="38"/>
      <c r="H17" s="38"/>
      <c r="I17" s="132" t="s">
        <v>26</v>
      </c>
      <c r="J17" s="33" t="str">
        <f>'Rekapitulace stavby'!AN13</f>
        <v>Vyplň údaj</v>
      </c>
      <c r="K17" s="38"/>
      <c r="L17" s="13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6"/>
      <c r="G18" s="136"/>
      <c r="H18" s="136"/>
      <c r="I18" s="132" t="s">
        <v>28</v>
      </c>
      <c r="J18" s="33" t="str">
        <f>'Rekapitulace stavby'!AN14</f>
        <v>Vyplň údaj</v>
      </c>
      <c r="K18" s="38"/>
      <c r="L18" s="13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3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2" t="s">
        <v>31</v>
      </c>
      <c r="E20" s="38"/>
      <c r="F20" s="38"/>
      <c r="G20" s="38"/>
      <c r="H20" s="38"/>
      <c r="I20" s="132" t="s">
        <v>26</v>
      </c>
      <c r="J20" s="136" t="s">
        <v>32</v>
      </c>
      <c r="K20" s="38"/>
      <c r="L20" s="13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6" t="s">
        <v>33</v>
      </c>
      <c r="F21" s="38"/>
      <c r="G21" s="38"/>
      <c r="H21" s="38"/>
      <c r="I21" s="132" t="s">
        <v>28</v>
      </c>
      <c r="J21" s="136" t="s">
        <v>19</v>
      </c>
      <c r="K21" s="38"/>
      <c r="L21" s="13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3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2" t="s">
        <v>35</v>
      </c>
      <c r="E23" s="38"/>
      <c r="F23" s="38"/>
      <c r="G23" s="38"/>
      <c r="H23" s="38"/>
      <c r="I23" s="132" t="s">
        <v>26</v>
      </c>
      <c r="J23" s="136" t="str">
        <f>IF('Rekapitulace stavby'!AN19="","",'Rekapitulace stavby'!AN19)</f>
        <v/>
      </c>
      <c r="K23" s="38"/>
      <c r="L23" s="13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6" t="str">
        <f>IF('Rekapitulace stavby'!E20="","",'Rekapitulace stavby'!E20)</f>
        <v xml:space="preserve"> </v>
      </c>
      <c r="F24" s="38"/>
      <c r="G24" s="38"/>
      <c r="H24" s="38"/>
      <c r="I24" s="132" t="s">
        <v>28</v>
      </c>
      <c r="J24" s="136" t="str">
        <f>IF('Rekapitulace stavby'!AN20="","",'Rekapitulace stavby'!AN20)</f>
        <v/>
      </c>
      <c r="K24" s="38"/>
      <c r="L24" s="13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3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2" t="s">
        <v>37</v>
      </c>
      <c r="E26" s="38"/>
      <c r="F26" s="38"/>
      <c r="G26" s="38"/>
      <c r="H26" s="38"/>
      <c r="I26" s="38"/>
      <c r="J26" s="38"/>
      <c r="K26" s="38"/>
      <c r="L26" s="13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4.4" customHeight="1">
      <c r="A27" s="138"/>
      <c r="B27" s="139"/>
      <c r="C27" s="138"/>
      <c r="D27" s="138"/>
      <c r="E27" s="140" t="s">
        <v>19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3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2"/>
      <c r="E29" s="142"/>
      <c r="F29" s="142"/>
      <c r="G29" s="142"/>
      <c r="H29" s="142"/>
      <c r="I29" s="142"/>
      <c r="J29" s="142"/>
      <c r="K29" s="142"/>
      <c r="L29" s="13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3" t="s">
        <v>39</v>
      </c>
      <c r="E30" s="38"/>
      <c r="F30" s="38"/>
      <c r="G30" s="38"/>
      <c r="H30" s="38"/>
      <c r="I30" s="38"/>
      <c r="J30" s="144">
        <f>ROUND(J82, 2)</f>
        <v>0</v>
      </c>
      <c r="K30" s="38"/>
      <c r="L30" s="13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2"/>
      <c r="E31" s="142"/>
      <c r="F31" s="142"/>
      <c r="G31" s="142"/>
      <c r="H31" s="142"/>
      <c r="I31" s="142"/>
      <c r="J31" s="142"/>
      <c r="K31" s="142"/>
      <c r="L31" s="13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5" t="s">
        <v>41</v>
      </c>
      <c r="G32" s="38"/>
      <c r="H32" s="38"/>
      <c r="I32" s="145" t="s">
        <v>40</v>
      </c>
      <c r="J32" s="145" t="s">
        <v>42</v>
      </c>
      <c r="K32" s="38"/>
      <c r="L32" s="13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6" t="s">
        <v>43</v>
      </c>
      <c r="E33" s="132" t="s">
        <v>44</v>
      </c>
      <c r="F33" s="147">
        <f>ROUND((SUM(BE82:BE293)),  2)</f>
        <v>0</v>
      </c>
      <c r="G33" s="38"/>
      <c r="H33" s="38"/>
      <c r="I33" s="148">
        <v>0.20999999999999999</v>
      </c>
      <c r="J33" s="147">
        <f>ROUND(((SUM(BE82:BE293))*I33),  2)</f>
        <v>0</v>
      </c>
      <c r="K33" s="38"/>
      <c r="L33" s="13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2" t="s">
        <v>45</v>
      </c>
      <c r="F34" s="147">
        <f>ROUND((SUM(BF82:BF293)),  2)</f>
        <v>0</v>
      </c>
      <c r="G34" s="38"/>
      <c r="H34" s="38"/>
      <c r="I34" s="148">
        <v>0.14999999999999999</v>
      </c>
      <c r="J34" s="147">
        <f>ROUND(((SUM(BF82:BF293))*I34),  2)</f>
        <v>0</v>
      </c>
      <c r="K34" s="38"/>
      <c r="L34" s="13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2" t="s">
        <v>46</v>
      </c>
      <c r="F35" s="147">
        <f>ROUND((SUM(BG82:BG293)),  2)</f>
        <v>0</v>
      </c>
      <c r="G35" s="38"/>
      <c r="H35" s="38"/>
      <c r="I35" s="148">
        <v>0.20999999999999999</v>
      </c>
      <c r="J35" s="147">
        <f>0</f>
        <v>0</v>
      </c>
      <c r="K35" s="38"/>
      <c r="L35" s="13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2" t="s">
        <v>47</v>
      </c>
      <c r="F36" s="147">
        <f>ROUND((SUM(BH82:BH293)),  2)</f>
        <v>0</v>
      </c>
      <c r="G36" s="38"/>
      <c r="H36" s="38"/>
      <c r="I36" s="148">
        <v>0.14999999999999999</v>
      </c>
      <c r="J36" s="147">
        <f>0</f>
        <v>0</v>
      </c>
      <c r="K36" s="38"/>
      <c r="L36" s="13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2" t="s">
        <v>48</v>
      </c>
      <c r="F37" s="147">
        <f>ROUND((SUM(BI82:BI293)),  2)</f>
        <v>0</v>
      </c>
      <c r="G37" s="38"/>
      <c r="H37" s="38"/>
      <c r="I37" s="148">
        <v>0</v>
      </c>
      <c r="J37" s="147">
        <f>0</f>
        <v>0</v>
      </c>
      <c r="K37" s="38"/>
      <c r="L37" s="13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3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49"/>
      <c r="D39" s="150" t="s">
        <v>49</v>
      </c>
      <c r="E39" s="151"/>
      <c r="F39" s="151"/>
      <c r="G39" s="152" t="s">
        <v>50</v>
      </c>
      <c r="H39" s="153" t="s">
        <v>51</v>
      </c>
      <c r="I39" s="151"/>
      <c r="J39" s="154">
        <f>SUM(J30:J37)</f>
        <v>0</v>
      </c>
      <c r="K39" s="155"/>
      <c r="L39" s="13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3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3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102</v>
      </c>
      <c r="D45" s="40"/>
      <c r="E45" s="40"/>
      <c r="F45" s="40"/>
      <c r="G45" s="40"/>
      <c r="H45" s="40"/>
      <c r="I45" s="40"/>
      <c r="J45" s="40"/>
      <c r="K45" s="40"/>
      <c r="L45" s="13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3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3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4.4" customHeight="1">
      <c r="A48" s="38"/>
      <c r="B48" s="39"/>
      <c r="C48" s="40"/>
      <c r="D48" s="40"/>
      <c r="E48" s="160" t="str">
        <f>E7</f>
        <v>Napojení páteřní cyklostezky na Slavkovský Les v Březové - část Tisová</v>
      </c>
      <c r="F48" s="32"/>
      <c r="G48" s="32"/>
      <c r="H48" s="32"/>
      <c r="I48" s="40"/>
      <c r="J48" s="40"/>
      <c r="K48" s="40"/>
      <c r="L48" s="13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100</v>
      </c>
      <c r="D49" s="40"/>
      <c r="E49" s="40"/>
      <c r="F49" s="40"/>
      <c r="G49" s="40"/>
      <c r="H49" s="40"/>
      <c r="I49" s="40"/>
      <c r="J49" s="40"/>
      <c r="K49" s="40"/>
      <c r="L49" s="13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4.4" customHeight="1">
      <c r="A50" s="38"/>
      <c r="B50" s="39"/>
      <c r="C50" s="40"/>
      <c r="D50" s="40"/>
      <c r="E50" s="69" t="str">
        <f>E9</f>
        <v>SO 101.1 - Cyklostezka - neuznatelné náklady</v>
      </c>
      <c r="F50" s="40"/>
      <c r="G50" s="40"/>
      <c r="H50" s="40"/>
      <c r="I50" s="40"/>
      <c r="J50" s="40"/>
      <c r="K50" s="40"/>
      <c r="L50" s="13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3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21</v>
      </c>
      <c r="D52" s="40"/>
      <c r="E52" s="40"/>
      <c r="F52" s="27" t="str">
        <f>F12</f>
        <v xml:space="preserve">Šabina, Hlavno </v>
      </c>
      <c r="G52" s="40"/>
      <c r="H52" s="40"/>
      <c r="I52" s="32" t="s">
        <v>23</v>
      </c>
      <c r="J52" s="72" t="str">
        <f>IF(J12="","",J12)</f>
        <v>16. 10. 2019</v>
      </c>
      <c r="K52" s="40"/>
      <c r="L52" s="13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3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5.6" customHeight="1">
      <c r="A54" s="38"/>
      <c r="B54" s="39"/>
      <c r="C54" s="32" t="s">
        <v>25</v>
      </c>
      <c r="D54" s="40"/>
      <c r="E54" s="40"/>
      <c r="F54" s="27" t="str">
        <f>E15</f>
        <v xml:space="preserve">Mikroregion Sokolov - východ </v>
      </c>
      <c r="G54" s="40"/>
      <c r="H54" s="40"/>
      <c r="I54" s="32" t="s">
        <v>31</v>
      </c>
      <c r="J54" s="36" t="str">
        <f>E21</f>
        <v>Pontika s.r.o.</v>
      </c>
      <c r="K54" s="40"/>
      <c r="L54" s="13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15.6" customHeight="1">
      <c r="A55" s="38"/>
      <c r="B55" s="39"/>
      <c r="C55" s="32" t="s">
        <v>29</v>
      </c>
      <c r="D55" s="40"/>
      <c r="E55" s="40"/>
      <c r="F55" s="27" t="str">
        <f>IF(E18="","",E18)</f>
        <v>Vyplň údaj</v>
      </c>
      <c r="G55" s="40"/>
      <c r="H55" s="40"/>
      <c r="I55" s="32" t="s">
        <v>35</v>
      </c>
      <c r="J55" s="36" t="str">
        <f>E24</f>
        <v xml:space="preserve"> </v>
      </c>
      <c r="K55" s="40"/>
      <c r="L55" s="13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3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61" t="s">
        <v>103</v>
      </c>
      <c r="D57" s="162"/>
      <c r="E57" s="162"/>
      <c r="F57" s="162"/>
      <c r="G57" s="162"/>
      <c r="H57" s="162"/>
      <c r="I57" s="162"/>
      <c r="J57" s="163" t="s">
        <v>104</v>
      </c>
      <c r="K57" s="162"/>
      <c r="L57" s="13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3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64" t="s">
        <v>71</v>
      </c>
      <c r="D59" s="40"/>
      <c r="E59" s="40"/>
      <c r="F59" s="40"/>
      <c r="G59" s="40"/>
      <c r="H59" s="40"/>
      <c r="I59" s="40"/>
      <c r="J59" s="102">
        <f>J82</f>
        <v>0</v>
      </c>
      <c r="K59" s="40"/>
      <c r="L59" s="13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105</v>
      </c>
    </row>
    <row r="60" s="9" customFormat="1" ht="24.96" customHeight="1">
      <c r="A60" s="9"/>
      <c r="B60" s="165"/>
      <c r="C60" s="166"/>
      <c r="D60" s="167" t="s">
        <v>106</v>
      </c>
      <c r="E60" s="168"/>
      <c r="F60" s="168"/>
      <c r="G60" s="168"/>
      <c r="H60" s="168"/>
      <c r="I60" s="168"/>
      <c r="J60" s="169">
        <f>J83</f>
        <v>0</v>
      </c>
      <c r="K60" s="166"/>
      <c r="L60" s="17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1"/>
      <c r="C61" s="172"/>
      <c r="D61" s="173" t="s">
        <v>107</v>
      </c>
      <c r="E61" s="174"/>
      <c r="F61" s="174"/>
      <c r="G61" s="174"/>
      <c r="H61" s="174"/>
      <c r="I61" s="174"/>
      <c r="J61" s="175">
        <f>J84</f>
        <v>0</v>
      </c>
      <c r="K61" s="172"/>
      <c r="L61" s="176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1"/>
      <c r="C62" s="172"/>
      <c r="D62" s="173" t="s">
        <v>116</v>
      </c>
      <c r="E62" s="174"/>
      <c r="F62" s="174"/>
      <c r="G62" s="174"/>
      <c r="H62" s="174"/>
      <c r="I62" s="174"/>
      <c r="J62" s="175">
        <f>J291</f>
        <v>0</v>
      </c>
      <c r="K62" s="172"/>
      <c r="L62" s="176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2" customFormat="1" ht="21.84" customHeight="1">
      <c r="A63" s="38"/>
      <c r="B63" s="39"/>
      <c r="C63" s="40"/>
      <c r="D63" s="40"/>
      <c r="E63" s="40"/>
      <c r="F63" s="40"/>
      <c r="G63" s="40"/>
      <c r="H63" s="40"/>
      <c r="I63" s="40"/>
      <c r="J63" s="40"/>
      <c r="K63" s="40"/>
      <c r="L63" s="134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</row>
    <row r="64" s="2" customFormat="1" ht="6.96" customHeight="1">
      <c r="A64" s="38"/>
      <c r="B64" s="59"/>
      <c r="C64" s="60"/>
      <c r="D64" s="60"/>
      <c r="E64" s="60"/>
      <c r="F64" s="60"/>
      <c r="G64" s="60"/>
      <c r="H64" s="60"/>
      <c r="I64" s="60"/>
      <c r="J64" s="60"/>
      <c r="K64" s="60"/>
      <c r="L64" s="134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</row>
    <row r="68" s="2" customFormat="1" ht="6.96" customHeight="1">
      <c r="A68" s="38"/>
      <c r="B68" s="61"/>
      <c r="C68" s="62"/>
      <c r="D68" s="62"/>
      <c r="E68" s="62"/>
      <c r="F68" s="62"/>
      <c r="G68" s="62"/>
      <c r="H68" s="62"/>
      <c r="I68" s="62"/>
      <c r="J68" s="62"/>
      <c r="K68" s="62"/>
      <c r="L68" s="134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</row>
    <row r="69" s="2" customFormat="1" ht="24.96" customHeight="1">
      <c r="A69" s="38"/>
      <c r="B69" s="39"/>
      <c r="C69" s="23" t="s">
        <v>117</v>
      </c>
      <c r="D69" s="40"/>
      <c r="E69" s="40"/>
      <c r="F69" s="40"/>
      <c r="G69" s="40"/>
      <c r="H69" s="40"/>
      <c r="I69" s="40"/>
      <c r="J69" s="40"/>
      <c r="K69" s="40"/>
      <c r="L69" s="134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</row>
    <row r="70" s="2" customFormat="1" ht="6.96" customHeight="1">
      <c r="A70" s="38"/>
      <c r="B70" s="39"/>
      <c r="C70" s="40"/>
      <c r="D70" s="40"/>
      <c r="E70" s="40"/>
      <c r="F70" s="40"/>
      <c r="G70" s="40"/>
      <c r="H70" s="40"/>
      <c r="I70" s="40"/>
      <c r="J70" s="40"/>
      <c r="K70" s="40"/>
      <c r="L70" s="134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</row>
    <row r="71" s="2" customFormat="1" ht="12" customHeight="1">
      <c r="A71" s="38"/>
      <c r="B71" s="39"/>
      <c r="C71" s="32" t="s">
        <v>16</v>
      </c>
      <c r="D71" s="40"/>
      <c r="E71" s="40"/>
      <c r="F71" s="40"/>
      <c r="G71" s="40"/>
      <c r="H71" s="40"/>
      <c r="I71" s="40"/>
      <c r="J71" s="40"/>
      <c r="K71" s="40"/>
      <c r="L71" s="134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="2" customFormat="1" ht="14.4" customHeight="1">
      <c r="A72" s="38"/>
      <c r="B72" s="39"/>
      <c r="C72" s="40"/>
      <c r="D72" s="40"/>
      <c r="E72" s="160" t="str">
        <f>E7</f>
        <v>Napojení páteřní cyklostezky na Slavkovský Les v Březové - část Tisová</v>
      </c>
      <c r="F72" s="32"/>
      <c r="G72" s="32"/>
      <c r="H72" s="32"/>
      <c r="I72" s="40"/>
      <c r="J72" s="40"/>
      <c r="K72" s="40"/>
      <c r="L72" s="134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="2" customFormat="1" ht="12" customHeight="1">
      <c r="A73" s="38"/>
      <c r="B73" s="39"/>
      <c r="C73" s="32" t="s">
        <v>100</v>
      </c>
      <c r="D73" s="40"/>
      <c r="E73" s="40"/>
      <c r="F73" s="40"/>
      <c r="G73" s="40"/>
      <c r="H73" s="40"/>
      <c r="I73" s="40"/>
      <c r="J73" s="40"/>
      <c r="K73" s="40"/>
      <c r="L73" s="13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2" customFormat="1" ht="14.4" customHeight="1">
      <c r="A74" s="38"/>
      <c r="B74" s="39"/>
      <c r="C74" s="40"/>
      <c r="D74" s="40"/>
      <c r="E74" s="69" t="str">
        <f>E9</f>
        <v>SO 101.1 - Cyklostezka - neuznatelné náklady</v>
      </c>
      <c r="F74" s="40"/>
      <c r="G74" s="40"/>
      <c r="H74" s="40"/>
      <c r="I74" s="40"/>
      <c r="J74" s="40"/>
      <c r="K74" s="40"/>
      <c r="L74" s="13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2" customFormat="1" ht="6.96" customHeight="1">
      <c r="A75" s="38"/>
      <c r="B75" s="39"/>
      <c r="C75" s="40"/>
      <c r="D75" s="40"/>
      <c r="E75" s="40"/>
      <c r="F75" s="40"/>
      <c r="G75" s="40"/>
      <c r="H75" s="40"/>
      <c r="I75" s="40"/>
      <c r="J75" s="40"/>
      <c r="K75" s="40"/>
      <c r="L75" s="134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12" customHeight="1">
      <c r="A76" s="38"/>
      <c r="B76" s="39"/>
      <c r="C76" s="32" t="s">
        <v>21</v>
      </c>
      <c r="D76" s="40"/>
      <c r="E76" s="40"/>
      <c r="F76" s="27" t="str">
        <f>F12</f>
        <v xml:space="preserve">Šabina, Hlavno </v>
      </c>
      <c r="G76" s="40"/>
      <c r="H76" s="40"/>
      <c r="I76" s="32" t="s">
        <v>23</v>
      </c>
      <c r="J76" s="72" t="str">
        <f>IF(J12="","",J12)</f>
        <v>16. 10. 2019</v>
      </c>
      <c r="K76" s="40"/>
      <c r="L76" s="13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6.96" customHeight="1">
      <c r="A77" s="38"/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13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15.6" customHeight="1">
      <c r="A78" s="38"/>
      <c r="B78" s="39"/>
      <c r="C78" s="32" t="s">
        <v>25</v>
      </c>
      <c r="D78" s="40"/>
      <c r="E78" s="40"/>
      <c r="F78" s="27" t="str">
        <f>E15</f>
        <v xml:space="preserve">Mikroregion Sokolov - východ </v>
      </c>
      <c r="G78" s="40"/>
      <c r="H78" s="40"/>
      <c r="I78" s="32" t="s">
        <v>31</v>
      </c>
      <c r="J78" s="36" t="str">
        <f>E21</f>
        <v>Pontika s.r.o.</v>
      </c>
      <c r="K78" s="40"/>
      <c r="L78" s="13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15.6" customHeight="1">
      <c r="A79" s="38"/>
      <c r="B79" s="39"/>
      <c r="C79" s="32" t="s">
        <v>29</v>
      </c>
      <c r="D79" s="40"/>
      <c r="E79" s="40"/>
      <c r="F79" s="27" t="str">
        <f>IF(E18="","",E18)</f>
        <v>Vyplň údaj</v>
      </c>
      <c r="G79" s="40"/>
      <c r="H79" s="40"/>
      <c r="I79" s="32" t="s">
        <v>35</v>
      </c>
      <c r="J79" s="36" t="str">
        <f>E24</f>
        <v xml:space="preserve"> </v>
      </c>
      <c r="K79" s="40"/>
      <c r="L79" s="13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10.32" customHeight="1">
      <c r="A80" s="38"/>
      <c r="B80" s="39"/>
      <c r="C80" s="40"/>
      <c r="D80" s="40"/>
      <c r="E80" s="40"/>
      <c r="F80" s="40"/>
      <c r="G80" s="40"/>
      <c r="H80" s="40"/>
      <c r="I80" s="40"/>
      <c r="J80" s="40"/>
      <c r="K80" s="40"/>
      <c r="L80" s="13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11" customFormat="1" ht="29.28" customHeight="1">
      <c r="A81" s="177"/>
      <c r="B81" s="178"/>
      <c r="C81" s="179" t="s">
        <v>118</v>
      </c>
      <c r="D81" s="180" t="s">
        <v>58</v>
      </c>
      <c r="E81" s="180" t="s">
        <v>54</v>
      </c>
      <c r="F81" s="180" t="s">
        <v>55</v>
      </c>
      <c r="G81" s="180" t="s">
        <v>119</v>
      </c>
      <c r="H81" s="180" t="s">
        <v>120</v>
      </c>
      <c r="I81" s="180" t="s">
        <v>121</v>
      </c>
      <c r="J81" s="180" t="s">
        <v>104</v>
      </c>
      <c r="K81" s="181" t="s">
        <v>122</v>
      </c>
      <c r="L81" s="182"/>
      <c r="M81" s="92" t="s">
        <v>19</v>
      </c>
      <c r="N81" s="93" t="s">
        <v>43</v>
      </c>
      <c r="O81" s="93" t="s">
        <v>123</v>
      </c>
      <c r="P81" s="93" t="s">
        <v>124</v>
      </c>
      <c r="Q81" s="93" t="s">
        <v>125</v>
      </c>
      <c r="R81" s="93" t="s">
        <v>126</v>
      </c>
      <c r="S81" s="93" t="s">
        <v>127</v>
      </c>
      <c r="T81" s="94" t="s">
        <v>128</v>
      </c>
      <c r="U81" s="177"/>
      <c r="V81" s="177"/>
      <c r="W81" s="177"/>
      <c r="X81" s="177"/>
      <c r="Y81" s="177"/>
      <c r="Z81" s="177"/>
      <c r="AA81" s="177"/>
      <c r="AB81" s="177"/>
      <c r="AC81" s="177"/>
      <c r="AD81" s="177"/>
      <c r="AE81" s="177"/>
    </row>
    <row r="82" s="2" customFormat="1" ht="22.8" customHeight="1">
      <c r="A82" s="38"/>
      <c r="B82" s="39"/>
      <c r="C82" s="99" t="s">
        <v>129</v>
      </c>
      <c r="D82" s="40"/>
      <c r="E82" s="40"/>
      <c r="F82" s="40"/>
      <c r="G82" s="40"/>
      <c r="H82" s="40"/>
      <c r="I82" s="40"/>
      <c r="J82" s="183">
        <f>BK82</f>
        <v>0</v>
      </c>
      <c r="K82" s="40"/>
      <c r="L82" s="44"/>
      <c r="M82" s="95"/>
      <c r="N82" s="184"/>
      <c r="O82" s="96"/>
      <c r="P82" s="185">
        <f>P83</f>
        <v>0</v>
      </c>
      <c r="Q82" s="96"/>
      <c r="R82" s="185">
        <f>R83</f>
        <v>29.146624000000003</v>
      </c>
      <c r="S82" s="96"/>
      <c r="T82" s="186">
        <f>T83</f>
        <v>0</v>
      </c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T82" s="17" t="s">
        <v>72</v>
      </c>
      <c r="AU82" s="17" t="s">
        <v>105</v>
      </c>
      <c r="BK82" s="187">
        <f>BK83</f>
        <v>0</v>
      </c>
    </row>
    <row r="83" s="12" customFormat="1" ht="25.92" customHeight="1">
      <c r="A83" s="12"/>
      <c r="B83" s="188"/>
      <c r="C83" s="189"/>
      <c r="D83" s="190" t="s">
        <v>72</v>
      </c>
      <c r="E83" s="191" t="s">
        <v>130</v>
      </c>
      <c r="F83" s="191" t="s">
        <v>131</v>
      </c>
      <c r="G83" s="189"/>
      <c r="H83" s="189"/>
      <c r="I83" s="192"/>
      <c r="J83" s="193">
        <f>BK83</f>
        <v>0</v>
      </c>
      <c r="K83" s="189"/>
      <c r="L83" s="194"/>
      <c r="M83" s="195"/>
      <c r="N83" s="196"/>
      <c r="O83" s="196"/>
      <c r="P83" s="197">
        <f>P84+P291</f>
        <v>0</v>
      </c>
      <c r="Q83" s="196"/>
      <c r="R83" s="197">
        <f>R84+R291</f>
        <v>29.146624000000003</v>
      </c>
      <c r="S83" s="196"/>
      <c r="T83" s="198">
        <f>T84+T291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199" t="s">
        <v>81</v>
      </c>
      <c r="AT83" s="200" t="s">
        <v>72</v>
      </c>
      <c r="AU83" s="200" t="s">
        <v>73</v>
      </c>
      <c r="AY83" s="199" t="s">
        <v>132</v>
      </c>
      <c r="BK83" s="201">
        <f>BK84+BK291</f>
        <v>0</v>
      </c>
    </row>
    <row r="84" s="12" customFormat="1" ht="22.8" customHeight="1">
      <c r="A84" s="12"/>
      <c r="B84" s="188"/>
      <c r="C84" s="189"/>
      <c r="D84" s="190" t="s">
        <v>72</v>
      </c>
      <c r="E84" s="202" t="s">
        <v>81</v>
      </c>
      <c r="F84" s="202" t="s">
        <v>133</v>
      </c>
      <c r="G84" s="189"/>
      <c r="H84" s="189"/>
      <c r="I84" s="192"/>
      <c r="J84" s="203">
        <f>BK84</f>
        <v>0</v>
      </c>
      <c r="K84" s="189"/>
      <c r="L84" s="194"/>
      <c r="M84" s="195"/>
      <c r="N84" s="196"/>
      <c r="O84" s="196"/>
      <c r="P84" s="197">
        <f>SUM(P85:P290)</f>
        <v>0</v>
      </c>
      <c r="Q84" s="196"/>
      <c r="R84" s="197">
        <f>SUM(R85:R290)</f>
        <v>29.146624000000003</v>
      </c>
      <c r="S84" s="196"/>
      <c r="T84" s="198">
        <f>SUM(T85:T290)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199" t="s">
        <v>81</v>
      </c>
      <c r="AT84" s="200" t="s">
        <v>72</v>
      </c>
      <c r="AU84" s="200" t="s">
        <v>81</v>
      </c>
      <c r="AY84" s="199" t="s">
        <v>132</v>
      </c>
      <c r="BK84" s="201">
        <f>SUM(BK85:BK290)</f>
        <v>0</v>
      </c>
    </row>
    <row r="85" s="2" customFormat="1" ht="22.2" customHeight="1">
      <c r="A85" s="38"/>
      <c r="B85" s="39"/>
      <c r="C85" s="204" t="s">
        <v>81</v>
      </c>
      <c r="D85" s="204" t="s">
        <v>134</v>
      </c>
      <c r="E85" s="205" t="s">
        <v>649</v>
      </c>
      <c r="F85" s="206" t="s">
        <v>650</v>
      </c>
      <c r="G85" s="207" t="s">
        <v>257</v>
      </c>
      <c r="H85" s="208">
        <v>360</v>
      </c>
      <c r="I85" s="209"/>
      <c r="J85" s="210">
        <f>ROUND(I85*H85,2)</f>
        <v>0</v>
      </c>
      <c r="K85" s="206" t="s">
        <v>138</v>
      </c>
      <c r="L85" s="44"/>
      <c r="M85" s="211" t="s">
        <v>19</v>
      </c>
      <c r="N85" s="212" t="s">
        <v>44</v>
      </c>
      <c r="O85" s="84"/>
      <c r="P85" s="213">
        <f>O85*H85</f>
        <v>0</v>
      </c>
      <c r="Q85" s="213">
        <v>0</v>
      </c>
      <c r="R85" s="213">
        <f>Q85*H85</f>
        <v>0</v>
      </c>
      <c r="S85" s="213">
        <v>0</v>
      </c>
      <c r="T85" s="214">
        <f>S85*H85</f>
        <v>0</v>
      </c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R85" s="215" t="s">
        <v>139</v>
      </c>
      <c r="AT85" s="215" t="s">
        <v>134</v>
      </c>
      <c r="AU85" s="215" t="s">
        <v>83</v>
      </c>
      <c r="AY85" s="17" t="s">
        <v>132</v>
      </c>
      <c r="BE85" s="216">
        <f>IF(N85="základní",J85,0)</f>
        <v>0</v>
      </c>
      <c r="BF85" s="216">
        <f>IF(N85="snížená",J85,0)</f>
        <v>0</v>
      </c>
      <c r="BG85" s="216">
        <f>IF(N85="zákl. přenesená",J85,0)</f>
        <v>0</v>
      </c>
      <c r="BH85" s="216">
        <f>IF(N85="sníž. přenesená",J85,0)</f>
        <v>0</v>
      </c>
      <c r="BI85" s="216">
        <f>IF(N85="nulová",J85,0)</f>
        <v>0</v>
      </c>
      <c r="BJ85" s="17" t="s">
        <v>81</v>
      </c>
      <c r="BK85" s="216">
        <f>ROUND(I85*H85,2)</f>
        <v>0</v>
      </c>
      <c r="BL85" s="17" t="s">
        <v>139</v>
      </c>
      <c r="BM85" s="215" t="s">
        <v>651</v>
      </c>
    </row>
    <row r="86" s="2" customFormat="1">
      <c r="A86" s="38"/>
      <c r="B86" s="39"/>
      <c r="C86" s="40"/>
      <c r="D86" s="217" t="s">
        <v>141</v>
      </c>
      <c r="E86" s="40"/>
      <c r="F86" s="218" t="s">
        <v>652</v>
      </c>
      <c r="G86" s="40"/>
      <c r="H86" s="40"/>
      <c r="I86" s="219"/>
      <c r="J86" s="40"/>
      <c r="K86" s="40"/>
      <c r="L86" s="44"/>
      <c r="M86" s="220"/>
      <c r="N86" s="221"/>
      <c r="O86" s="84"/>
      <c r="P86" s="84"/>
      <c r="Q86" s="84"/>
      <c r="R86" s="84"/>
      <c r="S86" s="84"/>
      <c r="T86" s="85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T86" s="17" t="s">
        <v>141</v>
      </c>
      <c r="AU86" s="17" t="s">
        <v>83</v>
      </c>
    </row>
    <row r="87" s="14" customFormat="1">
      <c r="A87" s="14"/>
      <c r="B87" s="232"/>
      <c r="C87" s="233"/>
      <c r="D87" s="217" t="s">
        <v>143</v>
      </c>
      <c r="E87" s="234" t="s">
        <v>19</v>
      </c>
      <c r="F87" s="235" t="s">
        <v>653</v>
      </c>
      <c r="G87" s="233"/>
      <c r="H87" s="236">
        <v>360</v>
      </c>
      <c r="I87" s="237"/>
      <c r="J87" s="233"/>
      <c r="K87" s="233"/>
      <c r="L87" s="238"/>
      <c r="M87" s="239"/>
      <c r="N87" s="240"/>
      <c r="O87" s="240"/>
      <c r="P87" s="240"/>
      <c r="Q87" s="240"/>
      <c r="R87" s="240"/>
      <c r="S87" s="240"/>
      <c r="T87" s="241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T87" s="242" t="s">
        <v>143</v>
      </c>
      <c r="AU87" s="242" t="s">
        <v>83</v>
      </c>
      <c r="AV87" s="14" t="s">
        <v>83</v>
      </c>
      <c r="AW87" s="14" t="s">
        <v>34</v>
      </c>
      <c r="AX87" s="14" t="s">
        <v>73</v>
      </c>
      <c r="AY87" s="242" t="s">
        <v>132</v>
      </c>
    </row>
    <row r="88" s="2" customFormat="1" ht="13.8" customHeight="1">
      <c r="A88" s="38"/>
      <c r="B88" s="39"/>
      <c r="C88" s="204" t="s">
        <v>83</v>
      </c>
      <c r="D88" s="204" t="s">
        <v>134</v>
      </c>
      <c r="E88" s="205" t="s">
        <v>654</v>
      </c>
      <c r="F88" s="206" t="s">
        <v>655</v>
      </c>
      <c r="G88" s="207" t="s">
        <v>257</v>
      </c>
      <c r="H88" s="208">
        <v>360</v>
      </c>
      <c r="I88" s="209"/>
      <c r="J88" s="210">
        <f>ROUND(I88*H88,2)</f>
        <v>0</v>
      </c>
      <c r="K88" s="206" t="s">
        <v>138</v>
      </c>
      <c r="L88" s="44"/>
      <c r="M88" s="211" t="s">
        <v>19</v>
      </c>
      <c r="N88" s="212" t="s">
        <v>44</v>
      </c>
      <c r="O88" s="84"/>
      <c r="P88" s="213">
        <f>O88*H88</f>
        <v>0</v>
      </c>
      <c r="Q88" s="213">
        <v>6.0000000000000002E-05</v>
      </c>
      <c r="R88" s="213">
        <f>Q88*H88</f>
        <v>0.021600000000000001</v>
      </c>
      <c r="S88" s="213">
        <v>0</v>
      </c>
      <c r="T88" s="214">
        <f>S88*H88</f>
        <v>0</v>
      </c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R88" s="215" t="s">
        <v>139</v>
      </c>
      <c r="AT88" s="215" t="s">
        <v>134</v>
      </c>
      <c r="AU88" s="215" t="s">
        <v>83</v>
      </c>
      <c r="AY88" s="17" t="s">
        <v>132</v>
      </c>
      <c r="BE88" s="216">
        <f>IF(N88="základní",J88,0)</f>
        <v>0</v>
      </c>
      <c r="BF88" s="216">
        <f>IF(N88="snížená",J88,0)</f>
        <v>0</v>
      </c>
      <c r="BG88" s="216">
        <f>IF(N88="zákl. přenesená",J88,0)</f>
        <v>0</v>
      </c>
      <c r="BH88" s="216">
        <f>IF(N88="sníž. přenesená",J88,0)</f>
        <v>0</v>
      </c>
      <c r="BI88" s="216">
        <f>IF(N88="nulová",J88,0)</f>
        <v>0</v>
      </c>
      <c r="BJ88" s="17" t="s">
        <v>81</v>
      </c>
      <c r="BK88" s="216">
        <f>ROUND(I88*H88,2)</f>
        <v>0</v>
      </c>
      <c r="BL88" s="17" t="s">
        <v>139</v>
      </c>
      <c r="BM88" s="215" t="s">
        <v>656</v>
      </c>
    </row>
    <row r="89" s="2" customFormat="1">
      <c r="A89" s="38"/>
      <c r="B89" s="39"/>
      <c r="C89" s="40"/>
      <c r="D89" s="217" t="s">
        <v>141</v>
      </c>
      <c r="E89" s="40"/>
      <c r="F89" s="218" t="s">
        <v>657</v>
      </c>
      <c r="G89" s="40"/>
      <c r="H89" s="40"/>
      <c r="I89" s="219"/>
      <c r="J89" s="40"/>
      <c r="K89" s="40"/>
      <c r="L89" s="44"/>
      <c r="M89" s="220"/>
      <c r="N89" s="221"/>
      <c r="O89" s="84"/>
      <c r="P89" s="84"/>
      <c r="Q89" s="84"/>
      <c r="R89" s="84"/>
      <c r="S89" s="84"/>
      <c r="T89" s="85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T89" s="17" t="s">
        <v>141</v>
      </c>
      <c r="AU89" s="17" t="s">
        <v>83</v>
      </c>
    </row>
    <row r="90" s="2" customFormat="1" ht="22.2" customHeight="1">
      <c r="A90" s="38"/>
      <c r="B90" s="39"/>
      <c r="C90" s="204" t="s">
        <v>172</v>
      </c>
      <c r="D90" s="204" t="s">
        <v>134</v>
      </c>
      <c r="E90" s="205" t="s">
        <v>658</v>
      </c>
      <c r="F90" s="206" t="s">
        <v>659</v>
      </c>
      <c r="G90" s="207" t="s">
        <v>463</v>
      </c>
      <c r="H90" s="208">
        <v>6</v>
      </c>
      <c r="I90" s="209"/>
      <c r="J90" s="210">
        <f>ROUND(I90*H90,2)</f>
        <v>0</v>
      </c>
      <c r="K90" s="206" t="s">
        <v>138</v>
      </c>
      <c r="L90" s="44"/>
      <c r="M90" s="211" t="s">
        <v>19</v>
      </c>
      <c r="N90" s="212" t="s">
        <v>44</v>
      </c>
      <c r="O90" s="84"/>
      <c r="P90" s="213">
        <f>O90*H90</f>
        <v>0</v>
      </c>
      <c r="Q90" s="213">
        <v>6.0000000000000002E-05</v>
      </c>
      <c r="R90" s="213">
        <f>Q90*H90</f>
        <v>0.00036000000000000002</v>
      </c>
      <c r="S90" s="213">
        <v>0</v>
      </c>
      <c r="T90" s="214">
        <f>S90*H90</f>
        <v>0</v>
      </c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R90" s="215" t="s">
        <v>139</v>
      </c>
      <c r="AT90" s="215" t="s">
        <v>134</v>
      </c>
      <c r="AU90" s="215" t="s">
        <v>83</v>
      </c>
      <c r="AY90" s="17" t="s">
        <v>132</v>
      </c>
      <c r="BE90" s="216">
        <f>IF(N90="základní",J90,0)</f>
        <v>0</v>
      </c>
      <c r="BF90" s="216">
        <f>IF(N90="snížená",J90,0)</f>
        <v>0</v>
      </c>
      <c r="BG90" s="216">
        <f>IF(N90="zákl. přenesená",J90,0)</f>
        <v>0</v>
      </c>
      <c r="BH90" s="216">
        <f>IF(N90="sníž. přenesená",J90,0)</f>
        <v>0</v>
      </c>
      <c r="BI90" s="216">
        <f>IF(N90="nulová",J90,0)</f>
        <v>0</v>
      </c>
      <c r="BJ90" s="17" t="s">
        <v>81</v>
      </c>
      <c r="BK90" s="216">
        <f>ROUND(I90*H90,2)</f>
        <v>0</v>
      </c>
      <c r="BL90" s="17" t="s">
        <v>139</v>
      </c>
      <c r="BM90" s="215" t="s">
        <v>660</v>
      </c>
    </row>
    <row r="91" s="2" customFormat="1">
      <c r="A91" s="38"/>
      <c r="B91" s="39"/>
      <c r="C91" s="40"/>
      <c r="D91" s="217" t="s">
        <v>141</v>
      </c>
      <c r="E91" s="40"/>
      <c r="F91" s="218" t="s">
        <v>661</v>
      </c>
      <c r="G91" s="40"/>
      <c r="H91" s="40"/>
      <c r="I91" s="219"/>
      <c r="J91" s="40"/>
      <c r="K91" s="40"/>
      <c r="L91" s="44"/>
      <c r="M91" s="220"/>
      <c r="N91" s="221"/>
      <c r="O91" s="84"/>
      <c r="P91" s="84"/>
      <c r="Q91" s="84"/>
      <c r="R91" s="84"/>
      <c r="S91" s="84"/>
      <c r="T91" s="85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T91" s="17" t="s">
        <v>141</v>
      </c>
      <c r="AU91" s="17" t="s">
        <v>83</v>
      </c>
    </row>
    <row r="92" s="2" customFormat="1" ht="22.2" customHeight="1">
      <c r="A92" s="38"/>
      <c r="B92" s="39"/>
      <c r="C92" s="204" t="s">
        <v>139</v>
      </c>
      <c r="D92" s="204" t="s">
        <v>134</v>
      </c>
      <c r="E92" s="205" t="s">
        <v>662</v>
      </c>
      <c r="F92" s="206" t="s">
        <v>663</v>
      </c>
      <c r="G92" s="207" t="s">
        <v>463</v>
      </c>
      <c r="H92" s="208">
        <v>46</v>
      </c>
      <c r="I92" s="209"/>
      <c r="J92" s="210">
        <f>ROUND(I92*H92,2)</f>
        <v>0</v>
      </c>
      <c r="K92" s="206" t="s">
        <v>138</v>
      </c>
      <c r="L92" s="44"/>
      <c r="M92" s="211" t="s">
        <v>19</v>
      </c>
      <c r="N92" s="212" t="s">
        <v>44</v>
      </c>
      <c r="O92" s="84"/>
      <c r="P92" s="213">
        <f>O92*H92</f>
        <v>0</v>
      </c>
      <c r="Q92" s="213">
        <v>6.0000000000000002E-05</v>
      </c>
      <c r="R92" s="213">
        <f>Q92*H92</f>
        <v>0.0027599999999999999</v>
      </c>
      <c r="S92" s="213">
        <v>0</v>
      </c>
      <c r="T92" s="214">
        <f>S92*H92</f>
        <v>0</v>
      </c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R92" s="215" t="s">
        <v>139</v>
      </c>
      <c r="AT92" s="215" t="s">
        <v>134</v>
      </c>
      <c r="AU92" s="215" t="s">
        <v>83</v>
      </c>
      <c r="AY92" s="17" t="s">
        <v>132</v>
      </c>
      <c r="BE92" s="216">
        <f>IF(N92="základní",J92,0)</f>
        <v>0</v>
      </c>
      <c r="BF92" s="216">
        <f>IF(N92="snížená",J92,0)</f>
        <v>0</v>
      </c>
      <c r="BG92" s="216">
        <f>IF(N92="zákl. přenesená",J92,0)</f>
        <v>0</v>
      </c>
      <c r="BH92" s="216">
        <f>IF(N92="sníž. přenesená",J92,0)</f>
        <v>0</v>
      </c>
      <c r="BI92" s="216">
        <f>IF(N92="nulová",J92,0)</f>
        <v>0</v>
      </c>
      <c r="BJ92" s="17" t="s">
        <v>81</v>
      </c>
      <c r="BK92" s="216">
        <f>ROUND(I92*H92,2)</f>
        <v>0</v>
      </c>
      <c r="BL92" s="17" t="s">
        <v>139</v>
      </c>
      <c r="BM92" s="215" t="s">
        <v>664</v>
      </c>
    </row>
    <row r="93" s="2" customFormat="1">
      <c r="A93" s="38"/>
      <c r="B93" s="39"/>
      <c r="C93" s="40"/>
      <c r="D93" s="217" t="s">
        <v>141</v>
      </c>
      <c r="E93" s="40"/>
      <c r="F93" s="218" t="s">
        <v>665</v>
      </c>
      <c r="G93" s="40"/>
      <c r="H93" s="40"/>
      <c r="I93" s="219"/>
      <c r="J93" s="40"/>
      <c r="K93" s="40"/>
      <c r="L93" s="44"/>
      <c r="M93" s="220"/>
      <c r="N93" s="221"/>
      <c r="O93" s="84"/>
      <c r="P93" s="84"/>
      <c r="Q93" s="84"/>
      <c r="R93" s="84"/>
      <c r="S93" s="84"/>
      <c r="T93" s="85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T93" s="17" t="s">
        <v>141</v>
      </c>
      <c r="AU93" s="17" t="s">
        <v>83</v>
      </c>
    </row>
    <row r="94" s="14" customFormat="1">
      <c r="A94" s="14"/>
      <c r="B94" s="232"/>
      <c r="C94" s="233"/>
      <c r="D94" s="217" t="s">
        <v>143</v>
      </c>
      <c r="E94" s="234" t="s">
        <v>19</v>
      </c>
      <c r="F94" s="235" t="s">
        <v>666</v>
      </c>
      <c r="G94" s="233"/>
      <c r="H94" s="236">
        <v>46</v>
      </c>
      <c r="I94" s="237"/>
      <c r="J94" s="233"/>
      <c r="K94" s="233"/>
      <c r="L94" s="238"/>
      <c r="M94" s="239"/>
      <c r="N94" s="240"/>
      <c r="O94" s="240"/>
      <c r="P94" s="240"/>
      <c r="Q94" s="240"/>
      <c r="R94" s="240"/>
      <c r="S94" s="240"/>
      <c r="T94" s="241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T94" s="242" t="s">
        <v>143</v>
      </c>
      <c r="AU94" s="242" t="s">
        <v>83</v>
      </c>
      <c r="AV94" s="14" t="s">
        <v>83</v>
      </c>
      <c r="AW94" s="14" t="s">
        <v>34</v>
      </c>
      <c r="AX94" s="14" t="s">
        <v>73</v>
      </c>
      <c r="AY94" s="242" t="s">
        <v>132</v>
      </c>
    </row>
    <row r="95" s="2" customFormat="1" ht="13.8" customHeight="1">
      <c r="A95" s="38"/>
      <c r="B95" s="39"/>
      <c r="C95" s="204" t="s">
        <v>182</v>
      </c>
      <c r="D95" s="204" t="s">
        <v>134</v>
      </c>
      <c r="E95" s="205" t="s">
        <v>667</v>
      </c>
      <c r="F95" s="206" t="s">
        <v>668</v>
      </c>
      <c r="G95" s="207" t="s">
        <v>463</v>
      </c>
      <c r="H95" s="208">
        <v>6</v>
      </c>
      <c r="I95" s="209"/>
      <c r="J95" s="210">
        <f>ROUND(I95*H95,2)</f>
        <v>0</v>
      </c>
      <c r="K95" s="206" t="s">
        <v>138</v>
      </c>
      <c r="L95" s="44"/>
      <c r="M95" s="211" t="s">
        <v>19</v>
      </c>
      <c r="N95" s="212" t="s">
        <v>44</v>
      </c>
      <c r="O95" s="84"/>
      <c r="P95" s="213">
        <f>O95*H95</f>
        <v>0</v>
      </c>
      <c r="Q95" s="213">
        <v>0</v>
      </c>
      <c r="R95" s="213">
        <f>Q95*H95</f>
        <v>0</v>
      </c>
      <c r="S95" s="213">
        <v>0</v>
      </c>
      <c r="T95" s="214">
        <f>S95*H95</f>
        <v>0</v>
      </c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R95" s="215" t="s">
        <v>139</v>
      </c>
      <c r="AT95" s="215" t="s">
        <v>134</v>
      </c>
      <c r="AU95" s="215" t="s">
        <v>83</v>
      </c>
      <c r="AY95" s="17" t="s">
        <v>132</v>
      </c>
      <c r="BE95" s="216">
        <f>IF(N95="základní",J95,0)</f>
        <v>0</v>
      </c>
      <c r="BF95" s="216">
        <f>IF(N95="snížená",J95,0)</f>
        <v>0</v>
      </c>
      <c r="BG95" s="216">
        <f>IF(N95="zákl. přenesená",J95,0)</f>
        <v>0</v>
      </c>
      <c r="BH95" s="216">
        <f>IF(N95="sníž. přenesená",J95,0)</f>
        <v>0</v>
      </c>
      <c r="BI95" s="216">
        <f>IF(N95="nulová",J95,0)</f>
        <v>0</v>
      </c>
      <c r="BJ95" s="17" t="s">
        <v>81</v>
      </c>
      <c r="BK95" s="216">
        <f>ROUND(I95*H95,2)</f>
        <v>0</v>
      </c>
      <c r="BL95" s="17" t="s">
        <v>139</v>
      </c>
      <c r="BM95" s="215" t="s">
        <v>669</v>
      </c>
    </row>
    <row r="96" s="2" customFormat="1">
      <c r="A96" s="38"/>
      <c r="B96" s="39"/>
      <c r="C96" s="40"/>
      <c r="D96" s="217" t="s">
        <v>141</v>
      </c>
      <c r="E96" s="40"/>
      <c r="F96" s="218" t="s">
        <v>670</v>
      </c>
      <c r="G96" s="40"/>
      <c r="H96" s="40"/>
      <c r="I96" s="219"/>
      <c r="J96" s="40"/>
      <c r="K96" s="40"/>
      <c r="L96" s="44"/>
      <c r="M96" s="220"/>
      <c r="N96" s="221"/>
      <c r="O96" s="84"/>
      <c r="P96" s="84"/>
      <c r="Q96" s="84"/>
      <c r="R96" s="84"/>
      <c r="S96" s="84"/>
      <c r="T96" s="85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T96" s="17" t="s">
        <v>141</v>
      </c>
      <c r="AU96" s="17" t="s">
        <v>83</v>
      </c>
    </row>
    <row r="97" s="14" customFormat="1">
      <c r="A97" s="14"/>
      <c r="B97" s="232"/>
      <c r="C97" s="233"/>
      <c r="D97" s="217" t="s">
        <v>143</v>
      </c>
      <c r="E97" s="234" t="s">
        <v>19</v>
      </c>
      <c r="F97" s="235" t="s">
        <v>671</v>
      </c>
      <c r="G97" s="233"/>
      <c r="H97" s="236">
        <v>6</v>
      </c>
      <c r="I97" s="237"/>
      <c r="J97" s="233"/>
      <c r="K97" s="233"/>
      <c r="L97" s="238"/>
      <c r="M97" s="239"/>
      <c r="N97" s="240"/>
      <c r="O97" s="240"/>
      <c r="P97" s="240"/>
      <c r="Q97" s="240"/>
      <c r="R97" s="240"/>
      <c r="S97" s="240"/>
      <c r="T97" s="241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42" t="s">
        <v>143</v>
      </c>
      <c r="AU97" s="242" t="s">
        <v>83</v>
      </c>
      <c r="AV97" s="14" t="s">
        <v>83</v>
      </c>
      <c r="AW97" s="14" t="s">
        <v>34</v>
      </c>
      <c r="AX97" s="14" t="s">
        <v>73</v>
      </c>
      <c r="AY97" s="242" t="s">
        <v>132</v>
      </c>
    </row>
    <row r="98" s="2" customFormat="1" ht="13.8" customHeight="1">
      <c r="A98" s="38"/>
      <c r="B98" s="39"/>
      <c r="C98" s="204" t="s">
        <v>190</v>
      </c>
      <c r="D98" s="204" t="s">
        <v>134</v>
      </c>
      <c r="E98" s="205" t="s">
        <v>672</v>
      </c>
      <c r="F98" s="206" t="s">
        <v>673</v>
      </c>
      <c r="G98" s="207" t="s">
        <v>463</v>
      </c>
      <c r="H98" s="208">
        <v>4</v>
      </c>
      <c r="I98" s="209"/>
      <c r="J98" s="210">
        <f>ROUND(I98*H98,2)</f>
        <v>0</v>
      </c>
      <c r="K98" s="206" t="s">
        <v>138</v>
      </c>
      <c r="L98" s="44"/>
      <c r="M98" s="211" t="s">
        <v>19</v>
      </c>
      <c r="N98" s="212" t="s">
        <v>44</v>
      </c>
      <c r="O98" s="84"/>
      <c r="P98" s="213">
        <f>O98*H98</f>
        <v>0</v>
      </c>
      <c r="Q98" s="213">
        <v>0</v>
      </c>
      <c r="R98" s="213">
        <f>Q98*H98</f>
        <v>0</v>
      </c>
      <c r="S98" s="213">
        <v>0</v>
      </c>
      <c r="T98" s="214">
        <f>S98*H98</f>
        <v>0</v>
      </c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R98" s="215" t="s">
        <v>139</v>
      </c>
      <c r="AT98" s="215" t="s">
        <v>134</v>
      </c>
      <c r="AU98" s="215" t="s">
        <v>83</v>
      </c>
      <c r="AY98" s="17" t="s">
        <v>132</v>
      </c>
      <c r="BE98" s="216">
        <f>IF(N98="základní",J98,0)</f>
        <v>0</v>
      </c>
      <c r="BF98" s="216">
        <f>IF(N98="snížená",J98,0)</f>
        <v>0</v>
      </c>
      <c r="BG98" s="216">
        <f>IF(N98="zákl. přenesená",J98,0)</f>
        <v>0</v>
      </c>
      <c r="BH98" s="216">
        <f>IF(N98="sníž. přenesená",J98,0)</f>
        <v>0</v>
      </c>
      <c r="BI98" s="216">
        <f>IF(N98="nulová",J98,0)</f>
        <v>0</v>
      </c>
      <c r="BJ98" s="17" t="s">
        <v>81</v>
      </c>
      <c r="BK98" s="216">
        <f>ROUND(I98*H98,2)</f>
        <v>0</v>
      </c>
      <c r="BL98" s="17" t="s">
        <v>139</v>
      </c>
      <c r="BM98" s="215" t="s">
        <v>674</v>
      </c>
    </row>
    <row r="99" s="2" customFormat="1">
      <c r="A99" s="38"/>
      <c r="B99" s="39"/>
      <c r="C99" s="40"/>
      <c r="D99" s="217" t="s">
        <v>141</v>
      </c>
      <c r="E99" s="40"/>
      <c r="F99" s="218" t="s">
        <v>675</v>
      </c>
      <c r="G99" s="40"/>
      <c r="H99" s="40"/>
      <c r="I99" s="219"/>
      <c r="J99" s="40"/>
      <c r="K99" s="40"/>
      <c r="L99" s="44"/>
      <c r="M99" s="220"/>
      <c r="N99" s="221"/>
      <c r="O99" s="84"/>
      <c r="P99" s="84"/>
      <c r="Q99" s="84"/>
      <c r="R99" s="84"/>
      <c r="S99" s="84"/>
      <c r="T99" s="85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T99" s="17" t="s">
        <v>141</v>
      </c>
      <c r="AU99" s="17" t="s">
        <v>83</v>
      </c>
    </row>
    <row r="100" s="14" customFormat="1">
      <c r="A100" s="14"/>
      <c r="B100" s="232"/>
      <c r="C100" s="233"/>
      <c r="D100" s="217" t="s">
        <v>143</v>
      </c>
      <c r="E100" s="234" t="s">
        <v>19</v>
      </c>
      <c r="F100" s="235" t="s">
        <v>676</v>
      </c>
      <c r="G100" s="233"/>
      <c r="H100" s="236">
        <v>4</v>
      </c>
      <c r="I100" s="237"/>
      <c r="J100" s="233"/>
      <c r="K100" s="233"/>
      <c r="L100" s="238"/>
      <c r="M100" s="239"/>
      <c r="N100" s="240"/>
      <c r="O100" s="240"/>
      <c r="P100" s="240"/>
      <c r="Q100" s="240"/>
      <c r="R100" s="240"/>
      <c r="S100" s="240"/>
      <c r="T100" s="241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42" t="s">
        <v>143</v>
      </c>
      <c r="AU100" s="242" t="s">
        <v>83</v>
      </c>
      <c r="AV100" s="14" t="s">
        <v>83</v>
      </c>
      <c r="AW100" s="14" t="s">
        <v>34</v>
      </c>
      <c r="AX100" s="14" t="s">
        <v>73</v>
      </c>
      <c r="AY100" s="242" t="s">
        <v>132</v>
      </c>
    </row>
    <row r="101" s="2" customFormat="1" ht="13.8" customHeight="1">
      <c r="A101" s="38"/>
      <c r="B101" s="39"/>
      <c r="C101" s="204" t="s">
        <v>195</v>
      </c>
      <c r="D101" s="204" t="s">
        <v>134</v>
      </c>
      <c r="E101" s="205" t="s">
        <v>677</v>
      </c>
      <c r="F101" s="206" t="s">
        <v>678</v>
      </c>
      <c r="G101" s="207" t="s">
        <v>463</v>
      </c>
      <c r="H101" s="208">
        <v>12</v>
      </c>
      <c r="I101" s="209"/>
      <c r="J101" s="210">
        <f>ROUND(I101*H101,2)</f>
        <v>0</v>
      </c>
      <c r="K101" s="206" t="s">
        <v>138</v>
      </c>
      <c r="L101" s="44"/>
      <c r="M101" s="211" t="s">
        <v>19</v>
      </c>
      <c r="N101" s="212" t="s">
        <v>44</v>
      </c>
      <c r="O101" s="84"/>
      <c r="P101" s="213">
        <f>O101*H101</f>
        <v>0</v>
      </c>
      <c r="Q101" s="213">
        <v>0</v>
      </c>
      <c r="R101" s="213">
        <f>Q101*H101</f>
        <v>0</v>
      </c>
      <c r="S101" s="213">
        <v>0</v>
      </c>
      <c r="T101" s="214">
        <f>S101*H101</f>
        <v>0</v>
      </c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R101" s="215" t="s">
        <v>139</v>
      </c>
      <c r="AT101" s="215" t="s">
        <v>134</v>
      </c>
      <c r="AU101" s="215" t="s">
        <v>83</v>
      </c>
      <c r="AY101" s="17" t="s">
        <v>132</v>
      </c>
      <c r="BE101" s="216">
        <f>IF(N101="základní",J101,0)</f>
        <v>0</v>
      </c>
      <c r="BF101" s="216">
        <f>IF(N101="snížená",J101,0)</f>
        <v>0</v>
      </c>
      <c r="BG101" s="216">
        <f>IF(N101="zákl. přenesená",J101,0)</f>
        <v>0</v>
      </c>
      <c r="BH101" s="216">
        <f>IF(N101="sníž. přenesená",J101,0)</f>
        <v>0</v>
      </c>
      <c r="BI101" s="216">
        <f>IF(N101="nulová",J101,0)</f>
        <v>0</v>
      </c>
      <c r="BJ101" s="17" t="s">
        <v>81</v>
      </c>
      <c r="BK101" s="216">
        <f>ROUND(I101*H101,2)</f>
        <v>0</v>
      </c>
      <c r="BL101" s="17" t="s">
        <v>139</v>
      </c>
      <c r="BM101" s="215" t="s">
        <v>679</v>
      </c>
    </row>
    <row r="102" s="2" customFormat="1">
      <c r="A102" s="38"/>
      <c r="B102" s="39"/>
      <c r="C102" s="40"/>
      <c r="D102" s="217" t="s">
        <v>141</v>
      </c>
      <c r="E102" s="40"/>
      <c r="F102" s="218" t="s">
        <v>680</v>
      </c>
      <c r="G102" s="40"/>
      <c r="H102" s="40"/>
      <c r="I102" s="219"/>
      <c r="J102" s="40"/>
      <c r="K102" s="40"/>
      <c r="L102" s="44"/>
      <c r="M102" s="220"/>
      <c r="N102" s="221"/>
      <c r="O102" s="84"/>
      <c r="P102" s="84"/>
      <c r="Q102" s="84"/>
      <c r="R102" s="84"/>
      <c r="S102" s="84"/>
      <c r="T102" s="85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T102" s="17" t="s">
        <v>141</v>
      </c>
      <c r="AU102" s="17" t="s">
        <v>83</v>
      </c>
    </row>
    <row r="103" s="14" customFormat="1">
      <c r="A103" s="14"/>
      <c r="B103" s="232"/>
      <c r="C103" s="233"/>
      <c r="D103" s="217" t="s">
        <v>143</v>
      </c>
      <c r="E103" s="234" t="s">
        <v>19</v>
      </c>
      <c r="F103" s="235" t="s">
        <v>681</v>
      </c>
      <c r="G103" s="233"/>
      <c r="H103" s="236">
        <v>8</v>
      </c>
      <c r="I103" s="237"/>
      <c r="J103" s="233"/>
      <c r="K103" s="233"/>
      <c r="L103" s="238"/>
      <c r="M103" s="239"/>
      <c r="N103" s="240"/>
      <c r="O103" s="240"/>
      <c r="P103" s="240"/>
      <c r="Q103" s="240"/>
      <c r="R103" s="240"/>
      <c r="S103" s="240"/>
      <c r="T103" s="241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2" t="s">
        <v>143</v>
      </c>
      <c r="AU103" s="242" t="s">
        <v>83</v>
      </c>
      <c r="AV103" s="14" t="s">
        <v>83</v>
      </c>
      <c r="AW103" s="14" t="s">
        <v>34</v>
      </c>
      <c r="AX103" s="14" t="s">
        <v>73</v>
      </c>
      <c r="AY103" s="242" t="s">
        <v>132</v>
      </c>
    </row>
    <row r="104" s="14" customFormat="1">
      <c r="A104" s="14"/>
      <c r="B104" s="232"/>
      <c r="C104" s="233"/>
      <c r="D104" s="217" t="s">
        <v>143</v>
      </c>
      <c r="E104" s="234" t="s">
        <v>19</v>
      </c>
      <c r="F104" s="235" t="s">
        <v>682</v>
      </c>
      <c r="G104" s="233"/>
      <c r="H104" s="236">
        <v>4</v>
      </c>
      <c r="I104" s="237"/>
      <c r="J104" s="233"/>
      <c r="K104" s="233"/>
      <c r="L104" s="238"/>
      <c r="M104" s="239"/>
      <c r="N104" s="240"/>
      <c r="O104" s="240"/>
      <c r="P104" s="240"/>
      <c r="Q104" s="240"/>
      <c r="R104" s="240"/>
      <c r="S104" s="240"/>
      <c r="T104" s="241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42" t="s">
        <v>143</v>
      </c>
      <c r="AU104" s="242" t="s">
        <v>83</v>
      </c>
      <c r="AV104" s="14" t="s">
        <v>83</v>
      </c>
      <c r="AW104" s="14" t="s">
        <v>34</v>
      </c>
      <c r="AX104" s="14" t="s">
        <v>73</v>
      </c>
      <c r="AY104" s="242" t="s">
        <v>132</v>
      </c>
    </row>
    <row r="105" s="2" customFormat="1" ht="13.8" customHeight="1">
      <c r="A105" s="38"/>
      <c r="B105" s="39"/>
      <c r="C105" s="204" t="s">
        <v>205</v>
      </c>
      <c r="D105" s="204" t="s">
        <v>134</v>
      </c>
      <c r="E105" s="205" t="s">
        <v>683</v>
      </c>
      <c r="F105" s="206" t="s">
        <v>684</v>
      </c>
      <c r="G105" s="207" t="s">
        <v>463</v>
      </c>
      <c r="H105" s="208">
        <v>10</v>
      </c>
      <c r="I105" s="209"/>
      <c r="J105" s="210">
        <f>ROUND(I105*H105,2)</f>
        <v>0</v>
      </c>
      <c r="K105" s="206" t="s">
        <v>138</v>
      </c>
      <c r="L105" s="44"/>
      <c r="M105" s="211" t="s">
        <v>19</v>
      </c>
      <c r="N105" s="212" t="s">
        <v>44</v>
      </c>
      <c r="O105" s="84"/>
      <c r="P105" s="213">
        <f>O105*H105</f>
        <v>0</v>
      </c>
      <c r="Q105" s="213">
        <v>0</v>
      </c>
      <c r="R105" s="213">
        <f>Q105*H105</f>
        <v>0</v>
      </c>
      <c r="S105" s="213">
        <v>0</v>
      </c>
      <c r="T105" s="214">
        <f>S105*H105</f>
        <v>0</v>
      </c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R105" s="215" t="s">
        <v>139</v>
      </c>
      <c r="AT105" s="215" t="s">
        <v>134</v>
      </c>
      <c r="AU105" s="215" t="s">
        <v>83</v>
      </c>
      <c r="AY105" s="17" t="s">
        <v>132</v>
      </c>
      <c r="BE105" s="216">
        <f>IF(N105="základní",J105,0)</f>
        <v>0</v>
      </c>
      <c r="BF105" s="216">
        <f>IF(N105="snížená",J105,0)</f>
        <v>0</v>
      </c>
      <c r="BG105" s="216">
        <f>IF(N105="zákl. přenesená",J105,0)</f>
        <v>0</v>
      </c>
      <c r="BH105" s="216">
        <f>IF(N105="sníž. přenesená",J105,0)</f>
        <v>0</v>
      </c>
      <c r="BI105" s="216">
        <f>IF(N105="nulová",J105,0)</f>
        <v>0</v>
      </c>
      <c r="BJ105" s="17" t="s">
        <v>81</v>
      </c>
      <c r="BK105" s="216">
        <f>ROUND(I105*H105,2)</f>
        <v>0</v>
      </c>
      <c r="BL105" s="17" t="s">
        <v>139</v>
      </c>
      <c r="BM105" s="215" t="s">
        <v>685</v>
      </c>
    </row>
    <row r="106" s="2" customFormat="1">
      <c r="A106" s="38"/>
      <c r="B106" s="39"/>
      <c r="C106" s="40"/>
      <c r="D106" s="217" t="s">
        <v>141</v>
      </c>
      <c r="E106" s="40"/>
      <c r="F106" s="218" t="s">
        <v>686</v>
      </c>
      <c r="G106" s="40"/>
      <c r="H106" s="40"/>
      <c r="I106" s="219"/>
      <c r="J106" s="40"/>
      <c r="K106" s="40"/>
      <c r="L106" s="44"/>
      <c r="M106" s="220"/>
      <c r="N106" s="221"/>
      <c r="O106" s="84"/>
      <c r="P106" s="84"/>
      <c r="Q106" s="84"/>
      <c r="R106" s="84"/>
      <c r="S106" s="84"/>
      <c r="T106" s="85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T106" s="17" t="s">
        <v>141</v>
      </c>
      <c r="AU106" s="17" t="s">
        <v>83</v>
      </c>
    </row>
    <row r="107" s="14" customFormat="1">
      <c r="A107" s="14"/>
      <c r="B107" s="232"/>
      <c r="C107" s="233"/>
      <c r="D107" s="217" t="s">
        <v>143</v>
      </c>
      <c r="E107" s="234" t="s">
        <v>19</v>
      </c>
      <c r="F107" s="235" t="s">
        <v>687</v>
      </c>
      <c r="G107" s="233"/>
      <c r="H107" s="236">
        <v>2</v>
      </c>
      <c r="I107" s="237"/>
      <c r="J107" s="233"/>
      <c r="K107" s="233"/>
      <c r="L107" s="238"/>
      <c r="M107" s="239"/>
      <c r="N107" s="240"/>
      <c r="O107" s="240"/>
      <c r="P107" s="240"/>
      <c r="Q107" s="240"/>
      <c r="R107" s="240"/>
      <c r="S107" s="240"/>
      <c r="T107" s="241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2" t="s">
        <v>143</v>
      </c>
      <c r="AU107" s="242" t="s">
        <v>83</v>
      </c>
      <c r="AV107" s="14" t="s">
        <v>83</v>
      </c>
      <c r="AW107" s="14" t="s">
        <v>34</v>
      </c>
      <c r="AX107" s="14" t="s">
        <v>73</v>
      </c>
      <c r="AY107" s="242" t="s">
        <v>132</v>
      </c>
    </row>
    <row r="108" s="14" customFormat="1">
      <c r="A108" s="14"/>
      <c r="B108" s="232"/>
      <c r="C108" s="233"/>
      <c r="D108" s="217" t="s">
        <v>143</v>
      </c>
      <c r="E108" s="234" t="s">
        <v>19</v>
      </c>
      <c r="F108" s="235" t="s">
        <v>688</v>
      </c>
      <c r="G108" s="233"/>
      <c r="H108" s="236">
        <v>8</v>
      </c>
      <c r="I108" s="237"/>
      <c r="J108" s="233"/>
      <c r="K108" s="233"/>
      <c r="L108" s="238"/>
      <c r="M108" s="239"/>
      <c r="N108" s="240"/>
      <c r="O108" s="240"/>
      <c r="P108" s="240"/>
      <c r="Q108" s="240"/>
      <c r="R108" s="240"/>
      <c r="S108" s="240"/>
      <c r="T108" s="241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2" t="s">
        <v>143</v>
      </c>
      <c r="AU108" s="242" t="s">
        <v>83</v>
      </c>
      <c r="AV108" s="14" t="s">
        <v>83</v>
      </c>
      <c r="AW108" s="14" t="s">
        <v>34</v>
      </c>
      <c r="AX108" s="14" t="s">
        <v>73</v>
      </c>
      <c r="AY108" s="242" t="s">
        <v>132</v>
      </c>
    </row>
    <row r="109" s="2" customFormat="1" ht="22.2" customHeight="1">
      <c r="A109" s="38"/>
      <c r="B109" s="39"/>
      <c r="C109" s="204" t="s">
        <v>210</v>
      </c>
      <c r="D109" s="204" t="s">
        <v>134</v>
      </c>
      <c r="E109" s="205" t="s">
        <v>689</v>
      </c>
      <c r="F109" s="206" t="s">
        <v>690</v>
      </c>
      <c r="G109" s="207" t="s">
        <v>463</v>
      </c>
      <c r="H109" s="208">
        <v>8</v>
      </c>
      <c r="I109" s="209"/>
      <c r="J109" s="210">
        <f>ROUND(I109*H109,2)</f>
        <v>0</v>
      </c>
      <c r="K109" s="206" t="s">
        <v>138</v>
      </c>
      <c r="L109" s="44"/>
      <c r="M109" s="211" t="s">
        <v>19</v>
      </c>
      <c r="N109" s="212" t="s">
        <v>44</v>
      </c>
      <c r="O109" s="84"/>
      <c r="P109" s="213">
        <f>O109*H109</f>
        <v>0</v>
      </c>
      <c r="Q109" s="213">
        <v>0</v>
      </c>
      <c r="R109" s="213">
        <f>Q109*H109</f>
        <v>0</v>
      </c>
      <c r="S109" s="213">
        <v>0</v>
      </c>
      <c r="T109" s="214">
        <f>S109*H109</f>
        <v>0</v>
      </c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R109" s="215" t="s">
        <v>139</v>
      </c>
      <c r="AT109" s="215" t="s">
        <v>134</v>
      </c>
      <c r="AU109" s="215" t="s">
        <v>83</v>
      </c>
      <c r="AY109" s="17" t="s">
        <v>132</v>
      </c>
      <c r="BE109" s="216">
        <f>IF(N109="základní",J109,0)</f>
        <v>0</v>
      </c>
      <c r="BF109" s="216">
        <f>IF(N109="snížená",J109,0)</f>
        <v>0</v>
      </c>
      <c r="BG109" s="216">
        <f>IF(N109="zákl. přenesená",J109,0)</f>
        <v>0</v>
      </c>
      <c r="BH109" s="216">
        <f>IF(N109="sníž. přenesená",J109,0)</f>
        <v>0</v>
      </c>
      <c r="BI109" s="216">
        <f>IF(N109="nulová",J109,0)</f>
        <v>0</v>
      </c>
      <c r="BJ109" s="17" t="s">
        <v>81</v>
      </c>
      <c r="BK109" s="216">
        <f>ROUND(I109*H109,2)</f>
        <v>0</v>
      </c>
      <c r="BL109" s="17" t="s">
        <v>139</v>
      </c>
      <c r="BM109" s="215" t="s">
        <v>691</v>
      </c>
    </row>
    <row r="110" s="2" customFormat="1">
      <c r="A110" s="38"/>
      <c r="B110" s="39"/>
      <c r="C110" s="40"/>
      <c r="D110" s="217" t="s">
        <v>141</v>
      </c>
      <c r="E110" s="40"/>
      <c r="F110" s="218" t="s">
        <v>692</v>
      </c>
      <c r="G110" s="40"/>
      <c r="H110" s="40"/>
      <c r="I110" s="219"/>
      <c r="J110" s="40"/>
      <c r="K110" s="40"/>
      <c r="L110" s="44"/>
      <c r="M110" s="220"/>
      <c r="N110" s="221"/>
      <c r="O110" s="84"/>
      <c r="P110" s="84"/>
      <c r="Q110" s="84"/>
      <c r="R110" s="84"/>
      <c r="S110" s="84"/>
      <c r="T110" s="85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T110" s="17" t="s">
        <v>141</v>
      </c>
      <c r="AU110" s="17" t="s">
        <v>83</v>
      </c>
    </row>
    <row r="111" s="14" customFormat="1">
      <c r="A111" s="14"/>
      <c r="B111" s="232"/>
      <c r="C111" s="233"/>
      <c r="D111" s="217" t="s">
        <v>143</v>
      </c>
      <c r="E111" s="234" t="s">
        <v>19</v>
      </c>
      <c r="F111" s="235" t="s">
        <v>687</v>
      </c>
      <c r="G111" s="233"/>
      <c r="H111" s="236">
        <v>2</v>
      </c>
      <c r="I111" s="237"/>
      <c r="J111" s="233"/>
      <c r="K111" s="233"/>
      <c r="L111" s="238"/>
      <c r="M111" s="239"/>
      <c r="N111" s="240"/>
      <c r="O111" s="240"/>
      <c r="P111" s="240"/>
      <c r="Q111" s="240"/>
      <c r="R111" s="240"/>
      <c r="S111" s="240"/>
      <c r="T111" s="241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42" t="s">
        <v>143</v>
      </c>
      <c r="AU111" s="242" t="s">
        <v>83</v>
      </c>
      <c r="AV111" s="14" t="s">
        <v>83</v>
      </c>
      <c r="AW111" s="14" t="s">
        <v>34</v>
      </c>
      <c r="AX111" s="14" t="s">
        <v>73</v>
      </c>
      <c r="AY111" s="242" t="s">
        <v>132</v>
      </c>
    </row>
    <row r="112" s="14" customFormat="1">
      <c r="A112" s="14"/>
      <c r="B112" s="232"/>
      <c r="C112" s="233"/>
      <c r="D112" s="217" t="s">
        <v>143</v>
      </c>
      <c r="E112" s="234" t="s">
        <v>19</v>
      </c>
      <c r="F112" s="235" t="s">
        <v>693</v>
      </c>
      <c r="G112" s="233"/>
      <c r="H112" s="236">
        <v>6</v>
      </c>
      <c r="I112" s="237"/>
      <c r="J112" s="233"/>
      <c r="K112" s="233"/>
      <c r="L112" s="238"/>
      <c r="M112" s="239"/>
      <c r="N112" s="240"/>
      <c r="O112" s="240"/>
      <c r="P112" s="240"/>
      <c r="Q112" s="240"/>
      <c r="R112" s="240"/>
      <c r="S112" s="240"/>
      <c r="T112" s="241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42" t="s">
        <v>143</v>
      </c>
      <c r="AU112" s="242" t="s">
        <v>83</v>
      </c>
      <c r="AV112" s="14" t="s">
        <v>83</v>
      </c>
      <c r="AW112" s="14" t="s">
        <v>34</v>
      </c>
      <c r="AX112" s="14" t="s">
        <v>73</v>
      </c>
      <c r="AY112" s="242" t="s">
        <v>132</v>
      </c>
    </row>
    <row r="113" s="2" customFormat="1" ht="22.2" customHeight="1">
      <c r="A113" s="38"/>
      <c r="B113" s="39"/>
      <c r="C113" s="204" t="s">
        <v>219</v>
      </c>
      <c r="D113" s="204" t="s">
        <v>134</v>
      </c>
      <c r="E113" s="205" t="s">
        <v>694</v>
      </c>
      <c r="F113" s="206" t="s">
        <v>695</v>
      </c>
      <c r="G113" s="207" t="s">
        <v>463</v>
      </c>
      <c r="H113" s="208">
        <v>8</v>
      </c>
      <c r="I113" s="209"/>
      <c r="J113" s="210">
        <f>ROUND(I113*H113,2)</f>
        <v>0</v>
      </c>
      <c r="K113" s="206" t="s">
        <v>138</v>
      </c>
      <c r="L113" s="44"/>
      <c r="M113" s="211" t="s">
        <v>19</v>
      </c>
      <c r="N113" s="212" t="s">
        <v>44</v>
      </c>
      <c r="O113" s="84"/>
      <c r="P113" s="213">
        <f>O113*H113</f>
        <v>0</v>
      </c>
      <c r="Q113" s="213">
        <v>0</v>
      </c>
      <c r="R113" s="213">
        <f>Q113*H113</f>
        <v>0</v>
      </c>
      <c r="S113" s="213">
        <v>0</v>
      </c>
      <c r="T113" s="214">
        <f>S113*H113</f>
        <v>0</v>
      </c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R113" s="215" t="s">
        <v>139</v>
      </c>
      <c r="AT113" s="215" t="s">
        <v>134</v>
      </c>
      <c r="AU113" s="215" t="s">
        <v>83</v>
      </c>
      <c r="AY113" s="17" t="s">
        <v>132</v>
      </c>
      <c r="BE113" s="216">
        <f>IF(N113="základní",J113,0)</f>
        <v>0</v>
      </c>
      <c r="BF113" s="216">
        <f>IF(N113="snížená",J113,0)</f>
        <v>0</v>
      </c>
      <c r="BG113" s="216">
        <f>IF(N113="zákl. přenesená",J113,0)</f>
        <v>0</v>
      </c>
      <c r="BH113" s="216">
        <f>IF(N113="sníž. přenesená",J113,0)</f>
        <v>0</v>
      </c>
      <c r="BI113" s="216">
        <f>IF(N113="nulová",J113,0)</f>
        <v>0</v>
      </c>
      <c r="BJ113" s="17" t="s">
        <v>81</v>
      </c>
      <c r="BK113" s="216">
        <f>ROUND(I113*H113,2)</f>
        <v>0</v>
      </c>
      <c r="BL113" s="17" t="s">
        <v>139</v>
      </c>
      <c r="BM113" s="215" t="s">
        <v>696</v>
      </c>
    </row>
    <row r="114" s="2" customFormat="1">
      <c r="A114" s="38"/>
      <c r="B114" s="39"/>
      <c r="C114" s="40"/>
      <c r="D114" s="217" t="s">
        <v>141</v>
      </c>
      <c r="E114" s="40"/>
      <c r="F114" s="218" t="s">
        <v>697</v>
      </c>
      <c r="G114" s="40"/>
      <c r="H114" s="40"/>
      <c r="I114" s="219"/>
      <c r="J114" s="40"/>
      <c r="K114" s="40"/>
      <c r="L114" s="44"/>
      <c r="M114" s="220"/>
      <c r="N114" s="221"/>
      <c r="O114" s="84"/>
      <c r="P114" s="84"/>
      <c r="Q114" s="84"/>
      <c r="R114" s="84"/>
      <c r="S114" s="84"/>
      <c r="T114" s="85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T114" s="17" t="s">
        <v>141</v>
      </c>
      <c r="AU114" s="17" t="s">
        <v>83</v>
      </c>
    </row>
    <row r="115" s="14" customFormat="1">
      <c r="A115" s="14"/>
      <c r="B115" s="232"/>
      <c r="C115" s="233"/>
      <c r="D115" s="217" t="s">
        <v>143</v>
      </c>
      <c r="E115" s="234" t="s">
        <v>19</v>
      </c>
      <c r="F115" s="235" t="s">
        <v>698</v>
      </c>
      <c r="G115" s="233"/>
      <c r="H115" s="236">
        <v>4</v>
      </c>
      <c r="I115" s="237"/>
      <c r="J115" s="233"/>
      <c r="K115" s="233"/>
      <c r="L115" s="238"/>
      <c r="M115" s="239"/>
      <c r="N115" s="240"/>
      <c r="O115" s="240"/>
      <c r="P115" s="240"/>
      <c r="Q115" s="240"/>
      <c r="R115" s="240"/>
      <c r="S115" s="240"/>
      <c r="T115" s="241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42" t="s">
        <v>143</v>
      </c>
      <c r="AU115" s="242" t="s">
        <v>83</v>
      </c>
      <c r="AV115" s="14" t="s">
        <v>83</v>
      </c>
      <c r="AW115" s="14" t="s">
        <v>34</v>
      </c>
      <c r="AX115" s="14" t="s">
        <v>73</v>
      </c>
      <c r="AY115" s="242" t="s">
        <v>132</v>
      </c>
    </row>
    <row r="116" s="14" customFormat="1">
      <c r="A116" s="14"/>
      <c r="B116" s="232"/>
      <c r="C116" s="233"/>
      <c r="D116" s="217" t="s">
        <v>143</v>
      </c>
      <c r="E116" s="234" t="s">
        <v>19</v>
      </c>
      <c r="F116" s="235" t="s">
        <v>682</v>
      </c>
      <c r="G116" s="233"/>
      <c r="H116" s="236">
        <v>4</v>
      </c>
      <c r="I116" s="237"/>
      <c r="J116" s="233"/>
      <c r="K116" s="233"/>
      <c r="L116" s="238"/>
      <c r="M116" s="239"/>
      <c r="N116" s="240"/>
      <c r="O116" s="240"/>
      <c r="P116" s="240"/>
      <c r="Q116" s="240"/>
      <c r="R116" s="240"/>
      <c r="S116" s="240"/>
      <c r="T116" s="241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42" t="s">
        <v>143</v>
      </c>
      <c r="AU116" s="242" t="s">
        <v>83</v>
      </c>
      <c r="AV116" s="14" t="s">
        <v>83</v>
      </c>
      <c r="AW116" s="14" t="s">
        <v>34</v>
      </c>
      <c r="AX116" s="14" t="s">
        <v>73</v>
      </c>
      <c r="AY116" s="242" t="s">
        <v>132</v>
      </c>
    </row>
    <row r="117" s="2" customFormat="1" ht="22.2" customHeight="1">
      <c r="A117" s="38"/>
      <c r="B117" s="39"/>
      <c r="C117" s="204" t="s">
        <v>231</v>
      </c>
      <c r="D117" s="204" t="s">
        <v>134</v>
      </c>
      <c r="E117" s="205" t="s">
        <v>699</v>
      </c>
      <c r="F117" s="206" t="s">
        <v>700</v>
      </c>
      <c r="G117" s="207" t="s">
        <v>463</v>
      </c>
      <c r="H117" s="208">
        <v>4</v>
      </c>
      <c r="I117" s="209"/>
      <c r="J117" s="210">
        <f>ROUND(I117*H117,2)</f>
        <v>0</v>
      </c>
      <c r="K117" s="206" t="s">
        <v>138</v>
      </c>
      <c r="L117" s="44"/>
      <c r="M117" s="211" t="s">
        <v>19</v>
      </c>
      <c r="N117" s="212" t="s">
        <v>44</v>
      </c>
      <c r="O117" s="84"/>
      <c r="P117" s="213">
        <f>O117*H117</f>
        <v>0</v>
      </c>
      <c r="Q117" s="213">
        <v>0</v>
      </c>
      <c r="R117" s="213">
        <f>Q117*H117</f>
        <v>0</v>
      </c>
      <c r="S117" s="213">
        <v>0</v>
      </c>
      <c r="T117" s="214">
        <f>S117*H117</f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R117" s="215" t="s">
        <v>139</v>
      </c>
      <c r="AT117" s="215" t="s">
        <v>134</v>
      </c>
      <c r="AU117" s="215" t="s">
        <v>83</v>
      </c>
      <c r="AY117" s="17" t="s">
        <v>132</v>
      </c>
      <c r="BE117" s="216">
        <f>IF(N117="základní",J117,0)</f>
        <v>0</v>
      </c>
      <c r="BF117" s="216">
        <f>IF(N117="snížená",J117,0)</f>
        <v>0</v>
      </c>
      <c r="BG117" s="216">
        <f>IF(N117="zákl. přenesená",J117,0)</f>
        <v>0</v>
      </c>
      <c r="BH117" s="216">
        <f>IF(N117="sníž. přenesená",J117,0)</f>
        <v>0</v>
      </c>
      <c r="BI117" s="216">
        <f>IF(N117="nulová",J117,0)</f>
        <v>0</v>
      </c>
      <c r="BJ117" s="17" t="s">
        <v>81</v>
      </c>
      <c r="BK117" s="216">
        <f>ROUND(I117*H117,2)</f>
        <v>0</v>
      </c>
      <c r="BL117" s="17" t="s">
        <v>139</v>
      </c>
      <c r="BM117" s="215" t="s">
        <v>701</v>
      </c>
    </row>
    <row r="118" s="2" customFormat="1">
      <c r="A118" s="38"/>
      <c r="B118" s="39"/>
      <c r="C118" s="40"/>
      <c r="D118" s="217" t="s">
        <v>141</v>
      </c>
      <c r="E118" s="40"/>
      <c r="F118" s="218" t="s">
        <v>702</v>
      </c>
      <c r="G118" s="40"/>
      <c r="H118" s="40"/>
      <c r="I118" s="219"/>
      <c r="J118" s="40"/>
      <c r="K118" s="40"/>
      <c r="L118" s="44"/>
      <c r="M118" s="220"/>
      <c r="N118" s="221"/>
      <c r="O118" s="84"/>
      <c r="P118" s="84"/>
      <c r="Q118" s="84"/>
      <c r="R118" s="84"/>
      <c r="S118" s="84"/>
      <c r="T118" s="85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T118" s="17" t="s">
        <v>141</v>
      </c>
      <c r="AU118" s="17" t="s">
        <v>83</v>
      </c>
    </row>
    <row r="119" s="14" customFormat="1">
      <c r="A119" s="14"/>
      <c r="B119" s="232"/>
      <c r="C119" s="233"/>
      <c r="D119" s="217" t="s">
        <v>143</v>
      </c>
      <c r="E119" s="234" t="s">
        <v>19</v>
      </c>
      <c r="F119" s="235" t="s">
        <v>687</v>
      </c>
      <c r="G119" s="233"/>
      <c r="H119" s="236">
        <v>2</v>
      </c>
      <c r="I119" s="237"/>
      <c r="J119" s="233"/>
      <c r="K119" s="233"/>
      <c r="L119" s="238"/>
      <c r="M119" s="239"/>
      <c r="N119" s="240"/>
      <c r="O119" s="240"/>
      <c r="P119" s="240"/>
      <c r="Q119" s="240"/>
      <c r="R119" s="240"/>
      <c r="S119" s="240"/>
      <c r="T119" s="241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2" t="s">
        <v>143</v>
      </c>
      <c r="AU119" s="242" t="s">
        <v>83</v>
      </c>
      <c r="AV119" s="14" t="s">
        <v>83</v>
      </c>
      <c r="AW119" s="14" t="s">
        <v>34</v>
      </c>
      <c r="AX119" s="14" t="s">
        <v>73</v>
      </c>
      <c r="AY119" s="242" t="s">
        <v>132</v>
      </c>
    </row>
    <row r="120" s="14" customFormat="1">
      <c r="A120" s="14"/>
      <c r="B120" s="232"/>
      <c r="C120" s="233"/>
      <c r="D120" s="217" t="s">
        <v>143</v>
      </c>
      <c r="E120" s="234" t="s">
        <v>19</v>
      </c>
      <c r="F120" s="235" t="s">
        <v>703</v>
      </c>
      <c r="G120" s="233"/>
      <c r="H120" s="236">
        <v>2</v>
      </c>
      <c r="I120" s="237"/>
      <c r="J120" s="233"/>
      <c r="K120" s="233"/>
      <c r="L120" s="238"/>
      <c r="M120" s="239"/>
      <c r="N120" s="240"/>
      <c r="O120" s="240"/>
      <c r="P120" s="240"/>
      <c r="Q120" s="240"/>
      <c r="R120" s="240"/>
      <c r="S120" s="240"/>
      <c r="T120" s="241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42" t="s">
        <v>143</v>
      </c>
      <c r="AU120" s="242" t="s">
        <v>83</v>
      </c>
      <c r="AV120" s="14" t="s">
        <v>83</v>
      </c>
      <c r="AW120" s="14" t="s">
        <v>34</v>
      </c>
      <c r="AX120" s="14" t="s">
        <v>73</v>
      </c>
      <c r="AY120" s="242" t="s">
        <v>132</v>
      </c>
    </row>
    <row r="121" s="2" customFormat="1" ht="13.8" customHeight="1">
      <c r="A121" s="38"/>
      <c r="B121" s="39"/>
      <c r="C121" s="204" t="s">
        <v>235</v>
      </c>
      <c r="D121" s="204" t="s">
        <v>134</v>
      </c>
      <c r="E121" s="205" t="s">
        <v>704</v>
      </c>
      <c r="F121" s="206" t="s">
        <v>705</v>
      </c>
      <c r="G121" s="207" t="s">
        <v>463</v>
      </c>
      <c r="H121" s="208">
        <v>6</v>
      </c>
      <c r="I121" s="209"/>
      <c r="J121" s="210">
        <f>ROUND(I121*H121,2)</f>
        <v>0</v>
      </c>
      <c r="K121" s="206" t="s">
        <v>138</v>
      </c>
      <c r="L121" s="44"/>
      <c r="M121" s="211" t="s">
        <v>19</v>
      </c>
      <c r="N121" s="212" t="s">
        <v>44</v>
      </c>
      <c r="O121" s="84"/>
      <c r="P121" s="213">
        <f>O121*H121</f>
        <v>0</v>
      </c>
      <c r="Q121" s="213">
        <v>5.0000000000000002E-05</v>
      </c>
      <c r="R121" s="213">
        <f>Q121*H121</f>
        <v>0.00030000000000000003</v>
      </c>
      <c r="S121" s="213">
        <v>0</v>
      </c>
      <c r="T121" s="214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15" t="s">
        <v>139</v>
      </c>
      <c r="AT121" s="215" t="s">
        <v>134</v>
      </c>
      <c r="AU121" s="215" t="s">
        <v>83</v>
      </c>
      <c r="AY121" s="17" t="s">
        <v>132</v>
      </c>
      <c r="BE121" s="216">
        <f>IF(N121="základní",J121,0)</f>
        <v>0</v>
      </c>
      <c r="BF121" s="216">
        <f>IF(N121="snížená",J121,0)</f>
        <v>0</v>
      </c>
      <c r="BG121" s="216">
        <f>IF(N121="zákl. přenesená",J121,0)</f>
        <v>0</v>
      </c>
      <c r="BH121" s="216">
        <f>IF(N121="sníž. přenesená",J121,0)</f>
        <v>0</v>
      </c>
      <c r="BI121" s="216">
        <f>IF(N121="nulová",J121,0)</f>
        <v>0</v>
      </c>
      <c r="BJ121" s="17" t="s">
        <v>81</v>
      </c>
      <c r="BK121" s="216">
        <f>ROUND(I121*H121,2)</f>
        <v>0</v>
      </c>
      <c r="BL121" s="17" t="s">
        <v>139</v>
      </c>
      <c r="BM121" s="215" t="s">
        <v>706</v>
      </c>
    </row>
    <row r="122" s="2" customFormat="1">
      <c r="A122" s="38"/>
      <c r="B122" s="39"/>
      <c r="C122" s="40"/>
      <c r="D122" s="217" t="s">
        <v>141</v>
      </c>
      <c r="E122" s="40"/>
      <c r="F122" s="218" t="s">
        <v>707</v>
      </c>
      <c r="G122" s="40"/>
      <c r="H122" s="40"/>
      <c r="I122" s="219"/>
      <c r="J122" s="40"/>
      <c r="K122" s="40"/>
      <c r="L122" s="44"/>
      <c r="M122" s="220"/>
      <c r="N122" s="221"/>
      <c r="O122" s="84"/>
      <c r="P122" s="84"/>
      <c r="Q122" s="84"/>
      <c r="R122" s="84"/>
      <c r="S122" s="84"/>
      <c r="T122" s="85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141</v>
      </c>
      <c r="AU122" s="17" t="s">
        <v>83</v>
      </c>
    </row>
    <row r="123" s="13" customFormat="1">
      <c r="A123" s="13"/>
      <c r="B123" s="222"/>
      <c r="C123" s="223"/>
      <c r="D123" s="217" t="s">
        <v>143</v>
      </c>
      <c r="E123" s="224" t="s">
        <v>19</v>
      </c>
      <c r="F123" s="225" t="s">
        <v>708</v>
      </c>
      <c r="G123" s="223"/>
      <c r="H123" s="224" t="s">
        <v>19</v>
      </c>
      <c r="I123" s="226"/>
      <c r="J123" s="223"/>
      <c r="K123" s="223"/>
      <c r="L123" s="227"/>
      <c r="M123" s="228"/>
      <c r="N123" s="229"/>
      <c r="O123" s="229"/>
      <c r="P123" s="229"/>
      <c r="Q123" s="229"/>
      <c r="R123" s="229"/>
      <c r="S123" s="229"/>
      <c r="T123" s="230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1" t="s">
        <v>143</v>
      </c>
      <c r="AU123" s="231" t="s">
        <v>83</v>
      </c>
      <c r="AV123" s="13" t="s">
        <v>81</v>
      </c>
      <c r="AW123" s="13" t="s">
        <v>34</v>
      </c>
      <c r="AX123" s="13" t="s">
        <v>73</v>
      </c>
      <c r="AY123" s="231" t="s">
        <v>132</v>
      </c>
    </row>
    <row r="124" s="14" customFormat="1">
      <c r="A124" s="14"/>
      <c r="B124" s="232"/>
      <c r="C124" s="233"/>
      <c r="D124" s="217" t="s">
        <v>143</v>
      </c>
      <c r="E124" s="234" t="s">
        <v>19</v>
      </c>
      <c r="F124" s="235" t="s">
        <v>671</v>
      </c>
      <c r="G124" s="233"/>
      <c r="H124" s="236">
        <v>6</v>
      </c>
      <c r="I124" s="237"/>
      <c r="J124" s="233"/>
      <c r="K124" s="233"/>
      <c r="L124" s="238"/>
      <c r="M124" s="239"/>
      <c r="N124" s="240"/>
      <c r="O124" s="240"/>
      <c r="P124" s="240"/>
      <c r="Q124" s="240"/>
      <c r="R124" s="240"/>
      <c r="S124" s="240"/>
      <c r="T124" s="241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42" t="s">
        <v>143</v>
      </c>
      <c r="AU124" s="242" t="s">
        <v>83</v>
      </c>
      <c r="AV124" s="14" t="s">
        <v>83</v>
      </c>
      <c r="AW124" s="14" t="s">
        <v>34</v>
      </c>
      <c r="AX124" s="14" t="s">
        <v>73</v>
      </c>
      <c r="AY124" s="242" t="s">
        <v>132</v>
      </c>
    </row>
    <row r="125" s="2" customFormat="1" ht="13.8" customHeight="1">
      <c r="A125" s="38"/>
      <c r="B125" s="39"/>
      <c r="C125" s="204" t="s">
        <v>242</v>
      </c>
      <c r="D125" s="204" t="s">
        <v>134</v>
      </c>
      <c r="E125" s="205" t="s">
        <v>709</v>
      </c>
      <c r="F125" s="206" t="s">
        <v>710</v>
      </c>
      <c r="G125" s="207" t="s">
        <v>463</v>
      </c>
      <c r="H125" s="208">
        <v>4</v>
      </c>
      <c r="I125" s="209"/>
      <c r="J125" s="210">
        <f>ROUND(I125*H125,2)</f>
        <v>0</v>
      </c>
      <c r="K125" s="206" t="s">
        <v>138</v>
      </c>
      <c r="L125" s="44"/>
      <c r="M125" s="211" t="s">
        <v>19</v>
      </c>
      <c r="N125" s="212" t="s">
        <v>44</v>
      </c>
      <c r="O125" s="84"/>
      <c r="P125" s="213">
        <f>O125*H125</f>
        <v>0</v>
      </c>
      <c r="Q125" s="213">
        <v>5.0000000000000002E-05</v>
      </c>
      <c r="R125" s="213">
        <f>Q125*H125</f>
        <v>0.00020000000000000001</v>
      </c>
      <c r="S125" s="213">
        <v>0</v>
      </c>
      <c r="T125" s="214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15" t="s">
        <v>139</v>
      </c>
      <c r="AT125" s="215" t="s">
        <v>134</v>
      </c>
      <c r="AU125" s="215" t="s">
        <v>83</v>
      </c>
      <c r="AY125" s="17" t="s">
        <v>132</v>
      </c>
      <c r="BE125" s="216">
        <f>IF(N125="základní",J125,0)</f>
        <v>0</v>
      </c>
      <c r="BF125" s="216">
        <f>IF(N125="snížená",J125,0)</f>
        <v>0</v>
      </c>
      <c r="BG125" s="216">
        <f>IF(N125="zákl. přenesená",J125,0)</f>
        <v>0</v>
      </c>
      <c r="BH125" s="216">
        <f>IF(N125="sníž. přenesená",J125,0)</f>
        <v>0</v>
      </c>
      <c r="BI125" s="216">
        <f>IF(N125="nulová",J125,0)</f>
        <v>0</v>
      </c>
      <c r="BJ125" s="17" t="s">
        <v>81</v>
      </c>
      <c r="BK125" s="216">
        <f>ROUND(I125*H125,2)</f>
        <v>0</v>
      </c>
      <c r="BL125" s="17" t="s">
        <v>139</v>
      </c>
      <c r="BM125" s="215" t="s">
        <v>711</v>
      </c>
    </row>
    <row r="126" s="2" customFormat="1">
      <c r="A126" s="38"/>
      <c r="B126" s="39"/>
      <c r="C126" s="40"/>
      <c r="D126" s="217" t="s">
        <v>141</v>
      </c>
      <c r="E126" s="40"/>
      <c r="F126" s="218" t="s">
        <v>712</v>
      </c>
      <c r="G126" s="40"/>
      <c r="H126" s="40"/>
      <c r="I126" s="219"/>
      <c r="J126" s="40"/>
      <c r="K126" s="40"/>
      <c r="L126" s="44"/>
      <c r="M126" s="220"/>
      <c r="N126" s="221"/>
      <c r="O126" s="84"/>
      <c r="P126" s="84"/>
      <c r="Q126" s="84"/>
      <c r="R126" s="84"/>
      <c r="S126" s="84"/>
      <c r="T126" s="85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141</v>
      </c>
      <c r="AU126" s="17" t="s">
        <v>83</v>
      </c>
    </row>
    <row r="127" s="13" customFormat="1">
      <c r="A127" s="13"/>
      <c r="B127" s="222"/>
      <c r="C127" s="223"/>
      <c r="D127" s="217" t="s">
        <v>143</v>
      </c>
      <c r="E127" s="224" t="s">
        <v>19</v>
      </c>
      <c r="F127" s="225" t="s">
        <v>708</v>
      </c>
      <c r="G127" s="223"/>
      <c r="H127" s="224" t="s">
        <v>19</v>
      </c>
      <c r="I127" s="226"/>
      <c r="J127" s="223"/>
      <c r="K127" s="223"/>
      <c r="L127" s="227"/>
      <c r="M127" s="228"/>
      <c r="N127" s="229"/>
      <c r="O127" s="229"/>
      <c r="P127" s="229"/>
      <c r="Q127" s="229"/>
      <c r="R127" s="229"/>
      <c r="S127" s="229"/>
      <c r="T127" s="230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1" t="s">
        <v>143</v>
      </c>
      <c r="AU127" s="231" t="s">
        <v>83</v>
      </c>
      <c r="AV127" s="13" t="s">
        <v>81</v>
      </c>
      <c r="AW127" s="13" t="s">
        <v>34</v>
      </c>
      <c r="AX127" s="13" t="s">
        <v>73</v>
      </c>
      <c r="AY127" s="231" t="s">
        <v>132</v>
      </c>
    </row>
    <row r="128" s="14" customFormat="1">
      <c r="A128" s="14"/>
      <c r="B128" s="232"/>
      <c r="C128" s="233"/>
      <c r="D128" s="217" t="s">
        <v>143</v>
      </c>
      <c r="E128" s="234" t="s">
        <v>19</v>
      </c>
      <c r="F128" s="235" t="s">
        <v>676</v>
      </c>
      <c r="G128" s="233"/>
      <c r="H128" s="236">
        <v>4</v>
      </c>
      <c r="I128" s="237"/>
      <c r="J128" s="233"/>
      <c r="K128" s="233"/>
      <c r="L128" s="238"/>
      <c r="M128" s="239"/>
      <c r="N128" s="240"/>
      <c r="O128" s="240"/>
      <c r="P128" s="240"/>
      <c r="Q128" s="240"/>
      <c r="R128" s="240"/>
      <c r="S128" s="240"/>
      <c r="T128" s="241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2" t="s">
        <v>143</v>
      </c>
      <c r="AU128" s="242" t="s">
        <v>83</v>
      </c>
      <c r="AV128" s="14" t="s">
        <v>83</v>
      </c>
      <c r="AW128" s="14" t="s">
        <v>34</v>
      </c>
      <c r="AX128" s="14" t="s">
        <v>73</v>
      </c>
      <c r="AY128" s="242" t="s">
        <v>132</v>
      </c>
    </row>
    <row r="129" s="2" customFormat="1" ht="13.8" customHeight="1">
      <c r="A129" s="38"/>
      <c r="B129" s="39"/>
      <c r="C129" s="204" t="s">
        <v>249</v>
      </c>
      <c r="D129" s="204" t="s">
        <v>134</v>
      </c>
      <c r="E129" s="205" t="s">
        <v>713</v>
      </c>
      <c r="F129" s="206" t="s">
        <v>714</v>
      </c>
      <c r="G129" s="207" t="s">
        <v>463</v>
      </c>
      <c r="H129" s="208">
        <v>12</v>
      </c>
      <c r="I129" s="209"/>
      <c r="J129" s="210">
        <f>ROUND(I129*H129,2)</f>
        <v>0</v>
      </c>
      <c r="K129" s="206" t="s">
        <v>138</v>
      </c>
      <c r="L129" s="44"/>
      <c r="M129" s="211" t="s">
        <v>19</v>
      </c>
      <c r="N129" s="212" t="s">
        <v>44</v>
      </c>
      <c r="O129" s="84"/>
      <c r="P129" s="213">
        <f>O129*H129</f>
        <v>0</v>
      </c>
      <c r="Q129" s="213">
        <v>9.0000000000000006E-05</v>
      </c>
      <c r="R129" s="213">
        <f>Q129*H129</f>
        <v>0.00108</v>
      </c>
      <c r="S129" s="213">
        <v>0</v>
      </c>
      <c r="T129" s="214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15" t="s">
        <v>139</v>
      </c>
      <c r="AT129" s="215" t="s">
        <v>134</v>
      </c>
      <c r="AU129" s="215" t="s">
        <v>83</v>
      </c>
      <c r="AY129" s="17" t="s">
        <v>132</v>
      </c>
      <c r="BE129" s="216">
        <f>IF(N129="základní",J129,0)</f>
        <v>0</v>
      </c>
      <c r="BF129" s="216">
        <f>IF(N129="snížená",J129,0)</f>
        <v>0</v>
      </c>
      <c r="BG129" s="216">
        <f>IF(N129="zákl. přenesená",J129,0)</f>
        <v>0</v>
      </c>
      <c r="BH129" s="216">
        <f>IF(N129="sníž. přenesená",J129,0)</f>
        <v>0</v>
      </c>
      <c r="BI129" s="216">
        <f>IF(N129="nulová",J129,0)</f>
        <v>0</v>
      </c>
      <c r="BJ129" s="17" t="s">
        <v>81</v>
      </c>
      <c r="BK129" s="216">
        <f>ROUND(I129*H129,2)</f>
        <v>0</v>
      </c>
      <c r="BL129" s="17" t="s">
        <v>139</v>
      </c>
      <c r="BM129" s="215" t="s">
        <v>715</v>
      </c>
    </row>
    <row r="130" s="2" customFormat="1">
      <c r="A130" s="38"/>
      <c r="B130" s="39"/>
      <c r="C130" s="40"/>
      <c r="D130" s="217" t="s">
        <v>141</v>
      </c>
      <c r="E130" s="40"/>
      <c r="F130" s="218" t="s">
        <v>716</v>
      </c>
      <c r="G130" s="40"/>
      <c r="H130" s="40"/>
      <c r="I130" s="219"/>
      <c r="J130" s="40"/>
      <c r="K130" s="40"/>
      <c r="L130" s="44"/>
      <c r="M130" s="220"/>
      <c r="N130" s="221"/>
      <c r="O130" s="84"/>
      <c r="P130" s="84"/>
      <c r="Q130" s="84"/>
      <c r="R130" s="84"/>
      <c r="S130" s="84"/>
      <c r="T130" s="85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141</v>
      </c>
      <c r="AU130" s="17" t="s">
        <v>83</v>
      </c>
    </row>
    <row r="131" s="13" customFormat="1">
      <c r="A131" s="13"/>
      <c r="B131" s="222"/>
      <c r="C131" s="223"/>
      <c r="D131" s="217" t="s">
        <v>143</v>
      </c>
      <c r="E131" s="224" t="s">
        <v>19</v>
      </c>
      <c r="F131" s="225" t="s">
        <v>708</v>
      </c>
      <c r="G131" s="223"/>
      <c r="H131" s="224" t="s">
        <v>19</v>
      </c>
      <c r="I131" s="226"/>
      <c r="J131" s="223"/>
      <c r="K131" s="223"/>
      <c r="L131" s="227"/>
      <c r="M131" s="228"/>
      <c r="N131" s="229"/>
      <c r="O131" s="229"/>
      <c r="P131" s="229"/>
      <c r="Q131" s="229"/>
      <c r="R131" s="229"/>
      <c r="S131" s="229"/>
      <c r="T131" s="230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1" t="s">
        <v>143</v>
      </c>
      <c r="AU131" s="231" t="s">
        <v>83</v>
      </c>
      <c r="AV131" s="13" t="s">
        <v>81</v>
      </c>
      <c r="AW131" s="13" t="s">
        <v>34</v>
      </c>
      <c r="AX131" s="13" t="s">
        <v>73</v>
      </c>
      <c r="AY131" s="231" t="s">
        <v>132</v>
      </c>
    </row>
    <row r="132" s="14" customFormat="1">
      <c r="A132" s="14"/>
      <c r="B132" s="232"/>
      <c r="C132" s="233"/>
      <c r="D132" s="217" t="s">
        <v>143</v>
      </c>
      <c r="E132" s="234" t="s">
        <v>19</v>
      </c>
      <c r="F132" s="235" t="s">
        <v>681</v>
      </c>
      <c r="G132" s="233"/>
      <c r="H132" s="236">
        <v>8</v>
      </c>
      <c r="I132" s="237"/>
      <c r="J132" s="233"/>
      <c r="K132" s="233"/>
      <c r="L132" s="238"/>
      <c r="M132" s="239"/>
      <c r="N132" s="240"/>
      <c r="O132" s="240"/>
      <c r="P132" s="240"/>
      <c r="Q132" s="240"/>
      <c r="R132" s="240"/>
      <c r="S132" s="240"/>
      <c r="T132" s="241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42" t="s">
        <v>143</v>
      </c>
      <c r="AU132" s="242" t="s">
        <v>83</v>
      </c>
      <c r="AV132" s="14" t="s">
        <v>83</v>
      </c>
      <c r="AW132" s="14" t="s">
        <v>34</v>
      </c>
      <c r="AX132" s="14" t="s">
        <v>73</v>
      </c>
      <c r="AY132" s="242" t="s">
        <v>132</v>
      </c>
    </row>
    <row r="133" s="14" customFormat="1">
      <c r="A133" s="14"/>
      <c r="B133" s="232"/>
      <c r="C133" s="233"/>
      <c r="D133" s="217" t="s">
        <v>143</v>
      </c>
      <c r="E133" s="234" t="s">
        <v>19</v>
      </c>
      <c r="F133" s="235" t="s">
        <v>682</v>
      </c>
      <c r="G133" s="233"/>
      <c r="H133" s="236">
        <v>4</v>
      </c>
      <c r="I133" s="237"/>
      <c r="J133" s="233"/>
      <c r="K133" s="233"/>
      <c r="L133" s="238"/>
      <c r="M133" s="239"/>
      <c r="N133" s="240"/>
      <c r="O133" s="240"/>
      <c r="P133" s="240"/>
      <c r="Q133" s="240"/>
      <c r="R133" s="240"/>
      <c r="S133" s="240"/>
      <c r="T133" s="241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42" t="s">
        <v>143</v>
      </c>
      <c r="AU133" s="242" t="s">
        <v>83</v>
      </c>
      <c r="AV133" s="14" t="s">
        <v>83</v>
      </c>
      <c r="AW133" s="14" t="s">
        <v>34</v>
      </c>
      <c r="AX133" s="14" t="s">
        <v>73</v>
      </c>
      <c r="AY133" s="242" t="s">
        <v>132</v>
      </c>
    </row>
    <row r="134" s="2" customFormat="1" ht="13.8" customHeight="1">
      <c r="A134" s="38"/>
      <c r="B134" s="39"/>
      <c r="C134" s="204" t="s">
        <v>8</v>
      </c>
      <c r="D134" s="204" t="s">
        <v>134</v>
      </c>
      <c r="E134" s="205" t="s">
        <v>717</v>
      </c>
      <c r="F134" s="206" t="s">
        <v>718</v>
      </c>
      <c r="G134" s="207" t="s">
        <v>463</v>
      </c>
      <c r="H134" s="208">
        <v>10</v>
      </c>
      <c r="I134" s="209"/>
      <c r="J134" s="210">
        <f>ROUND(I134*H134,2)</f>
        <v>0</v>
      </c>
      <c r="K134" s="206" t="s">
        <v>138</v>
      </c>
      <c r="L134" s="44"/>
      <c r="M134" s="211" t="s">
        <v>19</v>
      </c>
      <c r="N134" s="212" t="s">
        <v>44</v>
      </c>
      <c r="O134" s="84"/>
      <c r="P134" s="213">
        <f>O134*H134</f>
        <v>0</v>
      </c>
      <c r="Q134" s="213">
        <v>9.0000000000000006E-05</v>
      </c>
      <c r="R134" s="213">
        <f>Q134*H134</f>
        <v>0.00090000000000000008</v>
      </c>
      <c r="S134" s="213">
        <v>0</v>
      </c>
      <c r="T134" s="214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15" t="s">
        <v>139</v>
      </c>
      <c r="AT134" s="215" t="s">
        <v>134</v>
      </c>
      <c r="AU134" s="215" t="s">
        <v>83</v>
      </c>
      <c r="AY134" s="17" t="s">
        <v>132</v>
      </c>
      <c r="BE134" s="216">
        <f>IF(N134="základní",J134,0)</f>
        <v>0</v>
      </c>
      <c r="BF134" s="216">
        <f>IF(N134="snížená",J134,0)</f>
        <v>0</v>
      </c>
      <c r="BG134" s="216">
        <f>IF(N134="zákl. přenesená",J134,0)</f>
        <v>0</v>
      </c>
      <c r="BH134" s="216">
        <f>IF(N134="sníž. přenesená",J134,0)</f>
        <v>0</v>
      </c>
      <c r="BI134" s="216">
        <f>IF(N134="nulová",J134,0)</f>
        <v>0</v>
      </c>
      <c r="BJ134" s="17" t="s">
        <v>81</v>
      </c>
      <c r="BK134" s="216">
        <f>ROUND(I134*H134,2)</f>
        <v>0</v>
      </c>
      <c r="BL134" s="17" t="s">
        <v>139</v>
      </c>
      <c r="BM134" s="215" t="s">
        <v>719</v>
      </c>
    </row>
    <row r="135" s="2" customFormat="1">
      <c r="A135" s="38"/>
      <c r="B135" s="39"/>
      <c r="C135" s="40"/>
      <c r="D135" s="217" t="s">
        <v>141</v>
      </c>
      <c r="E135" s="40"/>
      <c r="F135" s="218" t="s">
        <v>720</v>
      </c>
      <c r="G135" s="40"/>
      <c r="H135" s="40"/>
      <c r="I135" s="219"/>
      <c r="J135" s="40"/>
      <c r="K135" s="40"/>
      <c r="L135" s="44"/>
      <c r="M135" s="220"/>
      <c r="N135" s="221"/>
      <c r="O135" s="84"/>
      <c r="P135" s="84"/>
      <c r="Q135" s="84"/>
      <c r="R135" s="84"/>
      <c r="S135" s="84"/>
      <c r="T135" s="85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141</v>
      </c>
      <c r="AU135" s="17" t="s">
        <v>83</v>
      </c>
    </row>
    <row r="136" s="13" customFormat="1">
      <c r="A136" s="13"/>
      <c r="B136" s="222"/>
      <c r="C136" s="223"/>
      <c r="D136" s="217" t="s">
        <v>143</v>
      </c>
      <c r="E136" s="224" t="s">
        <v>19</v>
      </c>
      <c r="F136" s="225" t="s">
        <v>708</v>
      </c>
      <c r="G136" s="223"/>
      <c r="H136" s="224" t="s">
        <v>19</v>
      </c>
      <c r="I136" s="226"/>
      <c r="J136" s="223"/>
      <c r="K136" s="223"/>
      <c r="L136" s="227"/>
      <c r="M136" s="228"/>
      <c r="N136" s="229"/>
      <c r="O136" s="229"/>
      <c r="P136" s="229"/>
      <c r="Q136" s="229"/>
      <c r="R136" s="229"/>
      <c r="S136" s="229"/>
      <c r="T136" s="230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1" t="s">
        <v>143</v>
      </c>
      <c r="AU136" s="231" t="s">
        <v>83</v>
      </c>
      <c r="AV136" s="13" t="s">
        <v>81</v>
      </c>
      <c r="AW136" s="13" t="s">
        <v>34</v>
      </c>
      <c r="AX136" s="13" t="s">
        <v>73</v>
      </c>
      <c r="AY136" s="231" t="s">
        <v>132</v>
      </c>
    </row>
    <row r="137" s="14" customFormat="1">
      <c r="A137" s="14"/>
      <c r="B137" s="232"/>
      <c r="C137" s="233"/>
      <c r="D137" s="217" t="s">
        <v>143</v>
      </c>
      <c r="E137" s="234" t="s">
        <v>19</v>
      </c>
      <c r="F137" s="235" t="s">
        <v>687</v>
      </c>
      <c r="G137" s="233"/>
      <c r="H137" s="236">
        <v>2</v>
      </c>
      <c r="I137" s="237"/>
      <c r="J137" s="233"/>
      <c r="K137" s="233"/>
      <c r="L137" s="238"/>
      <c r="M137" s="239"/>
      <c r="N137" s="240"/>
      <c r="O137" s="240"/>
      <c r="P137" s="240"/>
      <c r="Q137" s="240"/>
      <c r="R137" s="240"/>
      <c r="S137" s="240"/>
      <c r="T137" s="241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42" t="s">
        <v>143</v>
      </c>
      <c r="AU137" s="242" t="s">
        <v>83</v>
      </c>
      <c r="AV137" s="14" t="s">
        <v>83</v>
      </c>
      <c r="AW137" s="14" t="s">
        <v>34</v>
      </c>
      <c r="AX137" s="14" t="s">
        <v>73</v>
      </c>
      <c r="AY137" s="242" t="s">
        <v>132</v>
      </c>
    </row>
    <row r="138" s="14" customFormat="1">
      <c r="A138" s="14"/>
      <c r="B138" s="232"/>
      <c r="C138" s="233"/>
      <c r="D138" s="217" t="s">
        <v>143</v>
      </c>
      <c r="E138" s="234" t="s">
        <v>19</v>
      </c>
      <c r="F138" s="235" t="s">
        <v>688</v>
      </c>
      <c r="G138" s="233"/>
      <c r="H138" s="236">
        <v>8</v>
      </c>
      <c r="I138" s="237"/>
      <c r="J138" s="233"/>
      <c r="K138" s="233"/>
      <c r="L138" s="238"/>
      <c r="M138" s="239"/>
      <c r="N138" s="240"/>
      <c r="O138" s="240"/>
      <c r="P138" s="240"/>
      <c r="Q138" s="240"/>
      <c r="R138" s="240"/>
      <c r="S138" s="240"/>
      <c r="T138" s="241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42" t="s">
        <v>143</v>
      </c>
      <c r="AU138" s="242" t="s">
        <v>83</v>
      </c>
      <c r="AV138" s="14" t="s">
        <v>83</v>
      </c>
      <c r="AW138" s="14" t="s">
        <v>34</v>
      </c>
      <c r="AX138" s="14" t="s">
        <v>73</v>
      </c>
      <c r="AY138" s="242" t="s">
        <v>132</v>
      </c>
    </row>
    <row r="139" s="2" customFormat="1" ht="13.8" customHeight="1">
      <c r="A139" s="38"/>
      <c r="B139" s="39"/>
      <c r="C139" s="204" t="s">
        <v>268</v>
      </c>
      <c r="D139" s="204" t="s">
        <v>134</v>
      </c>
      <c r="E139" s="205" t="s">
        <v>721</v>
      </c>
      <c r="F139" s="206" t="s">
        <v>722</v>
      </c>
      <c r="G139" s="207" t="s">
        <v>463</v>
      </c>
      <c r="H139" s="208">
        <v>20</v>
      </c>
      <c r="I139" s="209"/>
      <c r="J139" s="210">
        <f>ROUND(I139*H139,2)</f>
        <v>0</v>
      </c>
      <c r="K139" s="206" t="s">
        <v>138</v>
      </c>
      <c r="L139" s="44"/>
      <c r="M139" s="211" t="s">
        <v>19</v>
      </c>
      <c r="N139" s="212" t="s">
        <v>44</v>
      </c>
      <c r="O139" s="84"/>
      <c r="P139" s="213">
        <f>O139*H139</f>
        <v>0</v>
      </c>
      <c r="Q139" s="213">
        <v>9.0000000000000006E-05</v>
      </c>
      <c r="R139" s="213">
        <f>Q139*H139</f>
        <v>0.0018000000000000002</v>
      </c>
      <c r="S139" s="213">
        <v>0</v>
      </c>
      <c r="T139" s="214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15" t="s">
        <v>139</v>
      </c>
      <c r="AT139" s="215" t="s">
        <v>134</v>
      </c>
      <c r="AU139" s="215" t="s">
        <v>83</v>
      </c>
      <c r="AY139" s="17" t="s">
        <v>132</v>
      </c>
      <c r="BE139" s="216">
        <f>IF(N139="základní",J139,0)</f>
        <v>0</v>
      </c>
      <c r="BF139" s="216">
        <f>IF(N139="snížená",J139,0)</f>
        <v>0</v>
      </c>
      <c r="BG139" s="216">
        <f>IF(N139="zákl. přenesená",J139,0)</f>
        <v>0</v>
      </c>
      <c r="BH139" s="216">
        <f>IF(N139="sníž. přenesená",J139,0)</f>
        <v>0</v>
      </c>
      <c r="BI139" s="216">
        <f>IF(N139="nulová",J139,0)</f>
        <v>0</v>
      </c>
      <c r="BJ139" s="17" t="s">
        <v>81</v>
      </c>
      <c r="BK139" s="216">
        <f>ROUND(I139*H139,2)</f>
        <v>0</v>
      </c>
      <c r="BL139" s="17" t="s">
        <v>139</v>
      </c>
      <c r="BM139" s="215" t="s">
        <v>723</v>
      </c>
    </row>
    <row r="140" s="2" customFormat="1">
      <c r="A140" s="38"/>
      <c r="B140" s="39"/>
      <c r="C140" s="40"/>
      <c r="D140" s="217" t="s">
        <v>141</v>
      </c>
      <c r="E140" s="40"/>
      <c r="F140" s="218" t="s">
        <v>724</v>
      </c>
      <c r="G140" s="40"/>
      <c r="H140" s="40"/>
      <c r="I140" s="219"/>
      <c r="J140" s="40"/>
      <c r="K140" s="40"/>
      <c r="L140" s="44"/>
      <c r="M140" s="220"/>
      <c r="N140" s="221"/>
      <c r="O140" s="84"/>
      <c r="P140" s="84"/>
      <c r="Q140" s="84"/>
      <c r="R140" s="84"/>
      <c r="S140" s="84"/>
      <c r="T140" s="85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141</v>
      </c>
      <c r="AU140" s="17" t="s">
        <v>83</v>
      </c>
    </row>
    <row r="141" s="14" customFormat="1">
      <c r="A141" s="14"/>
      <c r="B141" s="232"/>
      <c r="C141" s="233"/>
      <c r="D141" s="217" t="s">
        <v>143</v>
      </c>
      <c r="E141" s="234" t="s">
        <v>19</v>
      </c>
      <c r="F141" s="235" t="s">
        <v>725</v>
      </c>
      <c r="G141" s="233"/>
      <c r="H141" s="236">
        <v>20</v>
      </c>
      <c r="I141" s="237"/>
      <c r="J141" s="233"/>
      <c r="K141" s="233"/>
      <c r="L141" s="238"/>
      <c r="M141" s="239"/>
      <c r="N141" s="240"/>
      <c r="O141" s="240"/>
      <c r="P141" s="240"/>
      <c r="Q141" s="240"/>
      <c r="R141" s="240"/>
      <c r="S141" s="240"/>
      <c r="T141" s="241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42" t="s">
        <v>143</v>
      </c>
      <c r="AU141" s="242" t="s">
        <v>83</v>
      </c>
      <c r="AV141" s="14" t="s">
        <v>83</v>
      </c>
      <c r="AW141" s="14" t="s">
        <v>34</v>
      </c>
      <c r="AX141" s="14" t="s">
        <v>73</v>
      </c>
      <c r="AY141" s="242" t="s">
        <v>132</v>
      </c>
    </row>
    <row r="142" s="2" customFormat="1" ht="22.2" customHeight="1">
      <c r="A142" s="38"/>
      <c r="B142" s="39"/>
      <c r="C142" s="204" t="s">
        <v>275</v>
      </c>
      <c r="D142" s="204" t="s">
        <v>134</v>
      </c>
      <c r="E142" s="205" t="s">
        <v>726</v>
      </c>
      <c r="F142" s="206" t="s">
        <v>727</v>
      </c>
      <c r="G142" s="207" t="s">
        <v>463</v>
      </c>
      <c r="H142" s="208">
        <v>6</v>
      </c>
      <c r="I142" s="209"/>
      <c r="J142" s="210">
        <f>ROUND(I142*H142,2)</f>
        <v>0</v>
      </c>
      <c r="K142" s="206" t="s">
        <v>138</v>
      </c>
      <c r="L142" s="44"/>
      <c r="M142" s="211" t="s">
        <v>19</v>
      </c>
      <c r="N142" s="212" t="s">
        <v>44</v>
      </c>
      <c r="O142" s="84"/>
      <c r="P142" s="213">
        <f>O142*H142</f>
        <v>0</v>
      </c>
      <c r="Q142" s="213">
        <v>0</v>
      </c>
      <c r="R142" s="213">
        <f>Q142*H142</f>
        <v>0</v>
      </c>
      <c r="S142" s="213">
        <v>0</v>
      </c>
      <c r="T142" s="214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15" t="s">
        <v>139</v>
      </c>
      <c r="AT142" s="215" t="s">
        <v>134</v>
      </c>
      <c r="AU142" s="215" t="s">
        <v>83</v>
      </c>
      <c r="AY142" s="17" t="s">
        <v>132</v>
      </c>
      <c r="BE142" s="216">
        <f>IF(N142="základní",J142,0)</f>
        <v>0</v>
      </c>
      <c r="BF142" s="216">
        <f>IF(N142="snížená",J142,0)</f>
        <v>0</v>
      </c>
      <c r="BG142" s="216">
        <f>IF(N142="zákl. přenesená",J142,0)</f>
        <v>0</v>
      </c>
      <c r="BH142" s="216">
        <f>IF(N142="sníž. přenesená",J142,0)</f>
        <v>0</v>
      </c>
      <c r="BI142" s="216">
        <f>IF(N142="nulová",J142,0)</f>
        <v>0</v>
      </c>
      <c r="BJ142" s="17" t="s">
        <v>81</v>
      </c>
      <c r="BK142" s="216">
        <f>ROUND(I142*H142,2)</f>
        <v>0</v>
      </c>
      <c r="BL142" s="17" t="s">
        <v>139</v>
      </c>
      <c r="BM142" s="215" t="s">
        <v>728</v>
      </c>
    </row>
    <row r="143" s="2" customFormat="1">
      <c r="A143" s="38"/>
      <c r="B143" s="39"/>
      <c r="C143" s="40"/>
      <c r="D143" s="217" t="s">
        <v>141</v>
      </c>
      <c r="E143" s="40"/>
      <c r="F143" s="218" t="s">
        <v>729</v>
      </c>
      <c r="G143" s="40"/>
      <c r="H143" s="40"/>
      <c r="I143" s="219"/>
      <c r="J143" s="40"/>
      <c r="K143" s="40"/>
      <c r="L143" s="44"/>
      <c r="M143" s="220"/>
      <c r="N143" s="221"/>
      <c r="O143" s="84"/>
      <c r="P143" s="84"/>
      <c r="Q143" s="84"/>
      <c r="R143" s="84"/>
      <c r="S143" s="84"/>
      <c r="T143" s="85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141</v>
      </c>
      <c r="AU143" s="17" t="s">
        <v>83</v>
      </c>
    </row>
    <row r="144" s="14" customFormat="1">
      <c r="A144" s="14"/>
      <c r="B144" s="232"/>
      <c r="C144" s="233"/>
      <c r="D144" s="217" t="s">
        <v>143</v>
      </c>
      <c r="E144" s="234" t="s">
        <v>19</v>
      </c>
      <c r="F144" s="235" t="s">
        <v>730</v>
      </c>
      <c r="G144" s="233"/>
      <c r="H144" s="236">
        <v>6</v>
      </c>
      <c r="I144" s="237"/>
      <c r="J144" s="233"/>
      <c r="K144" s="233"/>
      <c r="L144" s="238"/>
      <c r="M144" s="239"/>
      <c r="N144" s="240"/>
      <c r="O144" s="240"/>
      <c r="P144" s="240"/>
      <c r="Q144" s="240"/>
      <c r="R144" s="240"/>
      <c r="S144" s="240"/>
      <c r="T144" s="241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42" t="s">
        <v>143</v>
      </c>
      <c r="AU144" s="242" t="s">
        <v>83</v>
      </c>
      <c r="AV144" s="14" t="s">
        <v>83</v>
      </c>
      <c r="AW144" s="14" t="s">
        <v>34</v>
      </c>
      <c r="AX144" s="14" t="s">
        <v>73</v>
      </c>
      <c r="AY144" s="242" t="s">
        <v>132</v>
      </c>
    </row>
    <row r="145" s="2" customFormat="1" ht="22.2" customHeight="1">
      <c r="A145" s="38"/>
      <c r="B145" s="39"/>
      <c r="C145" s="204" t="s">
        <v>291</v>
      </c>
      <c r="D145" s="204" t="s">
        <v>134</v>
      </c>
      <c r="E145" s="205" t="s">
        <v>731</v>
      </c>
      <c r="F145" s="206" t="s">
        <v>732</v>
      </c>
      <c r="G145" s="207" t="s">
        <v>463</v>
      </c>
      <c r="H145" s="208">
        <v>4</v>
      </c>
      <c r="I145" s="209"/>
      <c r="J145" s="210">
        <f>ROUND(I145*H145,2)</f>
        <v>0</v>
      </c>
      <c r="K145" s="206" t="s">
        <v>138</v>
      </c>
      <c r="L145" s="44"/>
      <c r="M145" s="211" t="s">
        <v>19</v>
      </c>
      <c r="N145" s="212" t="s">
        <v>44</v>
      </c>
      <c r="O145" s="84"/>
      <c r="P145" s="213">
        <f>O145*H145</f>
        <v>0</v>
      </c>
      <c r="Q145" s="213">
        <v>0</v>
      </c>
      <c r="R145" s="213">
        <f>Q145*H145</f>
        <v>0</v>
      </c>
      <c r="S145" s="213">
        <v>0</v>
      </c>
      <c r="T145" s="214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15" t="s">
        <v>139</v>
      </c>
      <c r="AT145" s="215" t="s">
        <v>134</v>
      </c>
      <c r="AU145" s="215" t="s">
        <v>83</v>
      </c>
      <c r="AY145" s="17" t="s">
        <v>132</v>
      </c>
      <c r="BE145" s="216">
        <f>IF(N145="základní",J145,0)</f>
        <v>0</v>
      </c>
      <c r="BF145" s="216">
        <f>IF(N145="snížená",J145,0)</f>
        <v>0</v>
      </c>
      <c r="BG145" s="216">
        <f>IF(N145="zákl. přenesená",J145,0)</f>
        <v>0</v>
      </c>
      <c r="BH145" s="216">
        <f>IF(N145="sníž. přenesená",J145,0)</f>
        <v>0</v>
      </c>
      <c r="BI145" s="216">
        <f>IF(N145="nulová",J145,0)</f>
        <v>0</v>
      </c>
      <c r="BJ145" s="17" t="s">
        <v>81</v>
      </c>
      <c r="BK145" s="216">
        <f>ROUND(I145*H145,2)</f>
        <v>0</v>
      </c>
      <c r="BL145" s="17" t="s">
        <v>139</v>
      </c>
      <c r="BM145" s="215" t="s">
        <v>733</v>
      </c>
    </row>
    <row r="146" s="2" customFormat="1">
      <c r="A146" s="38"/>
      <c r="B146" s="39"/>
      <c r="C146" s="40"/>
      <c r="D146" s="217" t="s">
        <v>141</v>
      </c>
      <c r="E146" s="40"/>
      <c r="F146" s="218" t="s">
        <v>734</v>
      </c>
      <c r="G146" s="40"/>
      <c r="H146" s="40"/>
      <c r="I146" s="219"/>
      <c r="J146" s="40"/>
      <c r="K146" s="40"/>
      <c r="L146" s="44"/>
      <c r="M146" s="220"/>
      <c r="N146" s="221"/>
      <c r="O146" s="84"/>
      <c r="P146" s="84"/>
      <c r="Q146" s="84"/>
      <c r="R146" s="84"/>
      <c r="S146" s="84"/>
      <c r="T146" s="85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141</v>
      </c>
      <c r="AU146" s="17" t="s">
        <v>83</v>
      </c>
    </row>
    <row r="147" s="14" customFormat="1">
      <c r="A147" s="14"/>
      <c r="B147" s="232"/>
      <c r="C147" s="233"/>
      <c r="D147" s="217" t="s">
        <v>143</v>
      </c>
      <c r="E147" s="234" t="s">
        <v>19</v>
      </c>
      <c r="F147" s="235" t="s">
        <v>676</v>
      </c>
      <c r="G147" s="233"/>
      <c r="H147" s="236">
        <v>4</v>
      </c>
      <c r="I147" s="237"/>
      <c r="J147" s="233"/>
      <c r="K147" s="233"/>
      <c r="L147" s="238"/>
      <c r="M147" s="239"/>
      <c r="N147" s="240"/>
      <c r="O147" s="240"/>
      <c r="P147" s="240"/>
      <c r="Q147" s="240"/>
      <c r="R147" s="240"/>
      <c r="S147" s="240"/>
      <c r="T147" s="241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42" t="s">
        <v>143</v>
      </c>
      <c r="AU147" s="242" t="s">
        <v>83</v>
      </c>
      <c r="AV147" s="14" t="s">
        <v>83</v>
      </c>
      <c r="AW147" s="14" t="s">
        <v>34</v>
      </c>
      <c r="AX147" s="14" t="s">
        <v>73</v>
      </c>
      <c r="AY147" s="242" t="s">
        <v>132</v>
      </c>
    </row>
    <row r="148" s="2" customFormat="1" ht="22.2" customHeight="1">
      <c r="A148" s="38"/>
      <c r="B148" s="39"/>
      <c r="C148" s="204" t="s">
        <v>297</v>
      </c>
      <c r="D148" s="204" t="s">
        <v>134</v>
      </c>
      <c r="E148" s="205" t="s">
        <v>735</v>
      </c>
      <c r="F148" s="206" t="s">
        <v>736</v>
      </c>
      <c r="G148" s="207" t="s">
        <v>463</v>
      </c>
      <c r="H148" s="208">
        <v>12</v>
      </c>
      <c r="I148" s="209"/>
      <c r="J148" s="210">
        <f>ROUND(I148*H148,2)</f>
        <v>0</v>
      </c>
      <c r="K148" s="206" t="s">
        <v>138</v>
      </c>
      <c r="L148" s="44"/>
      <c r="M148" s="211" t="s">
        <v>19</v>
      </c>
      <c r="N148" s="212" t="s">
        <v>44</v>
      </c>
      <c r="O148" s="84"/>
      <c r="P148" s="213">
        <f>O148*H148</f>
        <v>0</v>
      </c>
      <c r="Q148" s="213">
        <v>0</v>
      </c>
      <c r="R148" s="213">
        <f>Q148*H148</f>
        <v>0</v>
      </c>
      <c r="S148" s="213">
        <v>0</v>
      </c>
      <c r="T148" s="214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15" t="s">
        <v>139</v>
      </c>
      <c r="AT148" s="215" t="s">
        <v>134</v>
      </c>
      <c r="AU148" s="215" t="s">
        <v>83</v>
      </c>
      <c r="AY148" s="17" t="s">
        <v>132</v>
      </c>
      <c r="BE148" s="216">
        <f>IF(N148="základní",J148,0)</f>
        <v>0</v>
      </c>
      <c r="BF148" s="216">
        <f>IF(N148="snížená",J148,0)</f>
        <v>0</v>
      </c>
      <c r="BG148" s="216">
        <f>IF(N148="zákl. přenesená",J148,0)</f>
        <v>0</v>
      </c>
      <c r="BH148" s="216">
        <f>IF(N148="sníž. přenesená",J148,0)</f>
        <v>0</v>
      </c>
      <c r="BI148" s="216">
        <f>IF(N148="nulová",J148,0)</f>
        <v>0</v>
      </c>
      <c r="BJ148" s="17" t="s">
        <v>81</v>
      </c>
      <c r="BK148" s="216">
        <f>ROUND(I148*H148,2)</f>
        <v>0</v>
      </c>
      <c r="BL148" s="17" t="s">
        <v>139</v>
      </c>
      <c r="BM148" s="215" t="s">
        <v>737</v>
      </c>
    </row>
    <row r="149" s="2" customFormat="1">
      <c r="A149" s="38"/>
      <c r="B149" s="39"/>
      <c r="C149" s="40"/>
      <c r="D149" s="217" t="s">
        <v>141</v>
      </c>
      <c r="E149" s="40"/>
      <c r="F149" s="218" t="s">
        <v>738</v>
      </c>
      <c r="G149" s="40"/>
      <c r="H149" s="40"/>
      <c r="I149" s="219"/>
      <c r="J149" s="40"/>
      <c r="K149" s="40"/>
      <c r="L149" s="44"/>
      <c r="M149" s="220"/>
      <c r="N149" s="221"/>
      <c r="O149" s="84"/>
      <c r="P149" s="84"/>
      <c r="Q149" s="84"/>
      <c r="R149" s="84"/>
      <c r="S149" s="84"/>
      <c r="T149" s="85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141</v>
      </c>
      <c r="AU149" s="17" t="s">
        <v>83</v>
      </c>
    </row>
    <row r="150" s="14" customFormat="1">
      <c r="A150" s="14"/>
      <c r="B150" s="232"/>
      <c r="C150" s="233"/>
      <c r="D150" s="217" t="s">
        <v>143</v>
      </c>
      <c r="E150" s="234" t="s">
        <v>19</v>
      </c>
      <c r="F150" s="235" t="s">
        <v>681</v>
      </c>
      <c r="G150" s="233"/>
      <c r="H150" s="236">
        <v>8</v>
      </c>
      <c r="I150" s="237"/>
      <c r="J150" s="233"/>
      <c r="K150" s="233"/>
      <c r="L150" s="238"/>
      <c r="M150" s="239"/>
      <c r="N150" s="240"/>
      <c r="O150" s="240"/>
      <c r="P150" s="240"/>
      <c r="Q150" s="240"/>
      <c r="R150" s="240"/>
      <c r="S150" s="240"/>
      <c r="T150" s="241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42" t="s">
        <v>143</v>
      </c>
      <c r="AU150" s="242" t="s">
        <v>83</v>
      </c>
      <c r="AV150" s="14" t="s">
        <v>83</v>
      </c>
      <c r="AW150" s="14" t="s">
        <v>34</v>
      </c>
      <c r="AX150" s="14" t="s">
        <v>73</v>
      </c>
      <c r="AY150" s="242" t="s">
        <v>132</v>
      </c>
    </row>
    <row r="151" s="14" customFormat="1">
      <c r="A151" s="14"/>
      <c r="B151" s="232"/>
      <c r="C151" s="233"/>
      <c r="D151" s="217" t="s">
        <v>143</v>
      </c>
      <c r="E151" s="234" t="s">
        <v>19</v>
      </c>
      <c r="F151" s="235" t="s">
        <v>682</v>
      </c>
      <c r="G151" s="233"/>
      <c r="H151" s="236">
        <v>4</v>
      </c>
      <c r="I151" s="237"/>
      <c r="J151" s="233"/>
      <c r="K151" s="233"/>
      <c r="L151" s="238"/>
      <c r="M151" s="239"/>
      <c r="N151" s="240"/>
      <c r="O151" s="240"/>
      <c r="P151" s="240"/>
      <c r="Q151" s="240"/>
      <c r="R151" s="240"/>
      <c r="S151" s="240"/>
      <c r="T151" s="241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42" t="s">
        <v>143</v>
      </c>
      <c r="AU151" s="242" t="s">
        <v>83</v>
      </c>
      <c r="AV151" s="14" t="s">
        <v>83</v>
      </c>
      <c r="AW151" s="14" t="s">
        <v>34</v>
      </c>
      <c r="AX151" s="14" t="s">
        <v>73</v>
      </c>
      <c r="AY151" s="242" t="s">
        <v>132</v>
      </c>
    </row>
    <row r="152" s="2" customFormat="1" ht="22.2" customHeight="1">
      <c r="A152" s="38"/>
      <c r="B152" s="39"/>
      <c r="C152" s="204" t="s">
        <v>303</v>
      </c>
      <c r="D152" s="204" t="s">
        <v>134</v>
      </c>
      <c r="E152" s="205" t="s">
        <v>739</v>
      </c>
      <c r="F152" s="206" t="s">
        <v>740</v>
      </c>
      <c r="G152" s="207" t="s">
        <v>463</v>
      </c>
      <c r="H152" s="208">
        <v>30</v>
      </c>
      <c r="I152" s="209"/>
      <c r="J152" s="210">
        <f>ROUND(I152*H152,2)</f>
        <v>0</v>
      </c>
      <c r="K152" s="206" t="s">
        <v>138</v>
      </c>
      <c r="L152" s="44"/>
      <c r="M152" s="211" t="s">
        <v>19</v>
      </c>
      <c r="N152" s="212" t="s">
        <v>44</v>
      </c>
      <c r="O152" s="84"/>
      <c r="P152" s="213">
        <f>O152*H152</f>
        <v>0</v>
      </c>
      <c r="Q152" s="213">
        <v>0</v>
      </c>
      <c r="R152" s="213">
        <f>Q152*H152</f>
        <v>0</v>
      </c>
      <c r="S152" s="213">
        <v>0</v>
      </c>
      <c r="T152" s="214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15" t="s">
        <v>139</v>
      </c>
      <c r="AT152" s="215" t="s">
        <v>134</v>
      </c>
      <c r="AU152" s="215" t="s">
        <v>83</v>
      </c>
      <c r="AY152" s="17" t="s">
        <v>132</v>
      </c>
      <c r="BE152" s="216">
        <f>IF(N152="základní",J152,0)</f>
        <v>0</v>
      </c>
      <c r="BF152" s="216">
        <f>IF(N152="snížená",J152,0)</f>
        <v>0</v>
      </c>
      <c r="BG152" s="216">
        <f>IF(N152="zákl. přenesená",J152,0)</f>
        <v>0</v>
      </c>
      <c r="BH152" s="216">
        <f>IF(N152="sníž. přenesená",J152,0)</f>
        <v>0</v>
      </c>
      <c r="BI152" s="216">
        <f>IF(N152="nulová",J152,0)</f>
        <v>0</v>
      </c>
      <c r="BJ152" s="17" t="s">
        <v>81</v>
      </c>
      <c r="BK152" s="216">
        <f>ROUND(I152*H152,2)</f>
        <v>0</v>
      </c>
      <c r="BL152" s="17" t="s">
        <v>139</v>
      </c>
      <c r="BM152" s="215" t="s">
        <v>741</v>
      </c>
    </row>
    <row r="153" s="2" customFormat="1">
      <c r="A153" s="38"/>
      <c r="B153" s="39"/>
      <c r="C153" s="40"/>
      <c r="D153" s="217" t="s">
        <v>141</v>
      </c>
      <c r="E153" s="40"/>
      <c r="F153" s="218" t="s">
        <v>742</v>
      </c>
      <c r="G153" s="40"/>
      <c r="H153" s="40"/>
      <c r="I153" s="219"/>
      <c r="J153" s="40"/>
      <c r="K153" s="40"/>
      <c r="L153" s="44"/>
      <c r="M153" s="220"/>
      <c r="N153" s="221"/>
      <c r="O153" s="84"/>
      <c r="P153" s="84"/>
      <c r="Q153" s="84"/>
      <c r="R153" s="84"/>
      <c r="S153" s="84"/>
      <c r="T153" s="85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141</v>
      </c>
      <c r="AU153" s="17" t="s">
        <v>83</v>
      </c>
    </row>
    <row r="154" s="13" customFormat="1">
      <c r="A154" s="13"/>
      <c r="B154" s="222"/>
      <c r="C154" s="223"/>
      <c r="D154" s="217" t="s">
        <v>143</v>
      </c>
      <c r="E154" s="224" t="s">
        <v>19</v>
      </c>
      <c r="F154" s="225" t="s">
        <v>743</v>
      </c>
      <c r="G154" s="223"/>
      <c r="H154" s="224" t="s">
        <v>19</v>
      </c>
      <c r="I154" s="226"/>
      <c r="J154" s="223"/>
      <c r="K154" s="223"/>
      <c r="L154" s="227"/>
      <c r="M154" s="228"/>
      <c r="N154" s="229"/>
      <c r="O154" s="229"/>
      <c r="P154" s="229"/>
      <c r="Q154" s="229"/>
      <c r="R154" s="229"/>
      <c r="S154" s="229"/>
      <c r="T154" s="230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1" t="s">
        <v>143</v>
      </c>
      <c r="AU154" s="231" t="s">
        <v>83</v>
      </c>
      <c r="AV154" s="13" t="s">
        <v>81</v>
      </c>
      <c r="AW154" s="13" t="s">
        <v>34</v>
      </c>
      <c r="AX154" s="13" t="s">
        <v>73</v>
      </c>
      <c r="AY154" s="231" t="s">
        <v>132</v>
      </c>
    </row>
    <row r="155" s="14" customFormat="1">
      <c r="A155" s="14"/>
      <c r="B155" s="232"/>
      <c r="C155" s="233"/>
      <c r="D155" s="217" t="s">
        <v>143</v>
      </c>
      <c r="E155" s="234" t="s">
        <v>19</v>
      </c>
      <c r="F155" s="235" t="s">
        <v>687</v>
      </c>
      <c r="G155" s="233"/>
      <c r="H155" s="236">
        <v>2</v>
      </c>
      <c r="I155" s="237"/>
      <c r="J155" s="233"/>
      <c r="K155" s="233"/>
      <c r="L155" s="238"/>
      <c r="M155" s="239"/>
      <c r="N155" s="240"/>
      <c r="O155" s="240"/>
      <c r="P155" s="240"/>
      <c r="Q155" s="240"/>
      <c r="R155" s="240"/>
      <c r="S155" s="240"/>
      <c r="T155" s="241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42" t="s">
        <v>143</v>
      </c>
      <c r="AU155" s="242" t="s">
        <v>83</v>
      </c>
      <c r="AV155" s="14" t="s">
        <v>83</v>
      </c>
      <c r="AW155" s="14" t="s">
        <v>34</v>
      </c>
      <c r="AX155" s="14" t="s">
        <v>73</v>
      </c>
      <c r="AY155" s="242" t="s">
        <v>132</v>
      </c>
    </row>
    <row r="156" s="14" customFormat="1">
      <c r="A156" s="14"/>
      <c r="B156" s="232"/>
      <c r="C156" s="233"/>
      <c r="D156" s="217" t="s">
        <v>143</v>
      </c>
      <c r="E156" s="234" t="s">
        <v>19</v>
      </c>
      <c r="F156" s="235" t="s">
        <v>688</v>
      </c>
      <c r="G156" s="233"/>
      <c r="H156" s="236">
        <v>8</v>
      </c>
      <c r="I156" s="237"/>
      <c r="J156" s="233"/>
      <c r="K156" s="233"/>
      <c r="L156" s="238"/>
      <c r="M156" s="239"/>
      <c r="N156" s="240"/>
      <c r="O156" s="240"/>
      <c r="P156" s="240"/>
      <c r="Q156" s="240"/>
      <c r="R156" s="240"/>
      <c r="S156" s="240"/>
      <c r="T156" s="241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42" t="s">
        <v>143</v>
      </c>
      <c r="AU156" s="242" t="s">
        <v>83</v>
      </c>
      <c r="AV156" s="14" t="s">
        <v>83</v>
      </c>
      <c r="AW156" s="14" t="s">
        <v>34</v>
      </c>
      <c r="AX156" s="14" t="s">
        <v>73</v>
      </c>
      <c r="AY156" s="242" t="s">
        <v>132</v>
      </c>
    </row>
    <row r="157" s="13" customFormat="1">
      <c r="A157" s="13"/>
      <c r="B157" s="222"/>
      <c r="C157" s="223"/>
      <c r="D157" s="217" t="s">
        <v>143</v>
      </c>
      <c r="E157" s="224" t="s">
        <v>19</v>
      </c>
      <c r="F157" s="225" t="s">
        <v>744</v>
      </c>
      <c r="G157" s="223"/>
      <c r="H157" s="224" t="s">
        <v>19</v>
      </c>
      <c r="I157" s="226"/>
      <c r="J157" s="223"/>
      <c r="K157" s="223"/>
      <c r="L157" s="227"/>
      <c r="M157" s="228"/>
      <c r="N157" s="229"/>
      <c r="O157" s="229"/>
      <c r="P157" s="229"/>
      <c r="Q157" s="229"/>
      <c r="R157" s="229"/>
      <c r="S157" s="229"/>
      <c r="T157" s="230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1" t="s">
        <v>143</v>
      </c>
      <c r="AU157" s="231" t="s">
        <v>83</v>
      </c>
      <c r="AV157" s="13" t="s">
        <v>81</v>
      </c>
      <c r="AW157" s="13" t="s">
        <v>34</v>
      </c>
      <c r="AX157" s="13" t="s">
        <v>73</v>
      </c>
      <c r="AY157" s="231" t="s">
        <v>132</v>
      </c>
    </row>
    <row r="158" s="14" customFormat="1">
      <c r="A158" s="14"/>
      <c r="B158" s="232"/>
      <c r="C158" s="233"/>
      <c r="D158" s="217" t="s">
        <v>143</v>
      </c>
      <c r="E158" s="234" t="s">
        <v>19</v>
      </c>
      <c r="F158" s="235" t="s">
        <v>687</v>
      </c>
      <c r="G158" s="233"/>
      <c r="H158" s="236">
        <v>2</v>
      </c>
      <c r="I158" s="237"/>
      <c r="J158" s="233"/>
      <c r="K158" s="233"/>
      <c r="L158" s="238"/>
      <c r="M158" s="239"/>
      <c r="N158" s="240"/>
      <c r="O158" s="240"/>
      <c r="P158" s="240"/>
      <c r="Q158" s="240"/>
      <c r="R158" s="240"/>
      <c r="S158" s="240"/>
      <c r="T158" s="241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42" t="s">
        <v>143</v>
      </c>
      <c r="AU158" s="242" t="s">
        <v>83</v>
      </c>
      <c r="AV158" s="14" t="s">
        <v>83</v>
      </c>
      <c r="AW158" s="14" t="s">
        <v>34</v>
      </c>
      <c r="AX158" s="14" t="s">
        <v>73</v>
      </c>
      <c r="AY158" s="242" t="s">
        <v>132</v>
      </c>
    </row>
    <row r="159" s="14" customFormat="1">
      <c r="A159" s="14"/>
      <c r="B159" s="232"/>
      <c r="C159" s="233"/>
      <c r="D159" s="217" t="s">
        <v>143</v>
      </c>
      <c r="E159" s="234" t="s">
        <v>19</v>
      </c>
      <c r="F159" s="235" t="s">
        <v>693</v>
      </c>
      <c r="G159" s="233"/>
      <c r="H159" s="236">
        <v>6</v>
      </c>
      <c r="I159" s="237"/>
      <c r="J159" s="233"/>
      <c r="K159" s="233"/>
      <c r="L159" s="238"/>
      <c r="M159" s="239"/>
      <c r="N159" s="240"/>
      <c r="O159" s="240"/>
      <c r="P159" s="240"/>
      <c r="Q159" s="240"/>
      <c r="R159" s="240"/>
      <c r="S159" s="240"/>
      <c r="T159" s="241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42" t="s">
        <v>143</v>
      </c>
      <c r="AU159" s="242" t="s">
        <v>83</v>
      </c>
      <c r="AV159" s="14" t="s">
        <v>83</v>
      </c>
      <c r="AW159" s="14" t="s">
        <v>34</v>
      </c>
      <c r="AX159" s="14" t="s">
        <v>73</v>
      </c>
      <c r="AY159" s="242" t="s">
        <v>132</v>
      </c>
    </row>
    <row r="160" s="13" customFormat="1">
      <c r="A160" s="13"/>
      <c r="B160" s="222"/>
      <c r="C160" s="223"/>
      <c r="D160" s="217" t="s">
        <v>143</v>
      </c>
      <c r="E160" s="224" t="s">
        <v>19</v>
      </c>
      <c r="F160" s="225" t="s">
        <v>745</v>
      </c>
      <c r="G160" s="223"/>
      <c r="H160" s="224" t="s">
        <v>19</v>
      </c>
      <c r="I160" s="226"/>
      <c r="J160" s="223"/>
      <c r="K160" s="223"/>
      <c r="L160" s="227"/>
      <c r="M160" s="228"/>
      <c r="N160" s="229"/>
      <c r="O160" s="229"/>
      <c r="P160" s="229"/>
      <c r="Q160" s="229"/>
      <c r="R160" s="229"/>
      <c r="S160" s="229"/>
      <c r="T160" s="230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1" t="s">
        <v>143</v>
      </c>
      <c r="AU160" s="231" t="s">
        <v>83</v>
      </c>
      <c r="AV160" s="13" t="s">
        <v>81</v>
      </c>
      <c r="AW160" s="13" t="s">
        <v>34</v>
      </c>
      <c r="AX160" s="13" t="s">
        <v>73</v>
      </c>
      <c r="AY160" s="231" t="s">
        <v>132</v>
      </c>
    </row>
    <row r="161" s="14" customFormat="1">
      <c r="A161" s="14"/>
      <c r="B161" s="232"/>
      <c r="C161" s="233"/>
      <c r="D161" s="217" t="s">
        <v>143</v>
      </c>
      <c r="E161" s="234" t="s">
        <v>19</v>
      </c>
      <c r="F161" s="235" t="s">
        <v>698</v>
      </c>
      <c r="G161" s="233"/>
      <c r="H161" s="236">
        <v>4</v>
      </c>
      <c r="I161" s="237"/>
      <c r="J161" s="233"/>
      <c r="K161" s="233"/>
      <c r="L161" s="238"/>
      <c r="M161" s="239"/>
      <c r="N161" s="240"/>
      <c r="O161" s="240"/>
      <c r="P161" s="240"/>
      <c r="Q161" s="240"/>
      <c r="R161" s="240"/>
      <c r="S161" s="240"/>
      <c r="T161" s="241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42" t="s">
        <v>143</v>
      </c>
      <c r="AU161" s="242" t="s">
        <v>83</v>
      </c>
      <c r="AV161" s="14" t="s">
        <v>83</v>
      </c>
      <c r="AW161" s="14" t="s">
        <v>34</v>
      </c>
      <c r="AX161" s="14" t="s">
        <v>73</v>
      </c>
      <c r="AY161" s="242" t="s">
        <v>132</v>
      </c>
    </row>
    <row r="162" s="14" customFormat="1">
      <c r="A162" s="14"/>
      <c r="B162" s="232"/>
      <c r="C162" s="233"/>
      <c r="D162" s="217" t="s">
        <v>143</v>
      </c>
      <c r="E162" s="234" t="s">
        <v>19</v>
      </c>
      <c r="F162" s="235" t="s">
        <v>682</v>
      </c>
      <c r="G162" s="233"/>
      <c r="H162" s="236">
        <v>4</v>
      </c>
      <c r="I162" s="237"/>
      <c r="J162" s="233"/>
      <c r="K162" s="233"/>
      <c r="L162" s="238"/>
      <c r="M162" s="239"/>
      <c r="N162" s="240"/>
      <c r="O162" s="240"/>
      <c r="P162" s="240"/>
      <c r="Q162" s="240"/>
      <c r="R162" s="240"/>
      <c r="S162" s="240"/>
      <c r="T162" s="241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42" t="s">
        <v>143</v>
      </c>
      <c r="AU162" s="242" t="s">
        <v>83</v>
      </c>
      <c r="AV162" s="14" t="s">
        <v>83</v>
      </c>
      <c r="AW162" s="14" t="s">
        <v>34</v>
      </c>
      <c r="AX162" s="14" t="s">
        <v>73</v>
      </c>
      <c r="AY162" s="242" t="s">
        <v>132</v>
      </c>
    </row>
    <row r="163" s="13" customFormat="1">
      <c r="A163" s="13"/>
      <c r="B163" s="222"/>
      <c r="C163" s="223"/>
      <c r="D163" s="217" t="s">
        <v>143</v>
      </c>
      <c r="E163" s="224" t="s">
        <v>19</v>
      </c>
      <c r="F163" s="225" t="s">
        <v>746</v>
      </c>
      <c r="G163" s="223"/>
      <c r="H163" s="224" t="s">
        <v>19</v>
      </c>
      <c r="I163" s="226"/>
      <c r="J163" s="223"/>
      <c r="K163" s="223"/>
      <c r="L163" s="227"/>
      <c r="M163" s="228"/>
      <c r="N163" s="229"/>
      <c r="O163" s="229"/>
      <c r="P163" s="229"/>
      <c r="Q163" s="229"/>
      <c r="R163" s="229"/>
      <c r="S163" s="229"/>
      <c r="T163" s="230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1" t="s">
        <v>143</v>
      </c>
      <c r="AU163" s="231" t="s">
        <v>83</v>
      </c>
      <c r="AV163" s="13" t="s">
        <v>81</v>
      </c>
      <c r="AW163" s="13" t="s">
        <v>34</v>
      </c>
      <c r="AX163" s="13" t="s">
        <v>73</v>
      </c>
      <c r="AY163" s="231" t="s">
        <v>132</v>
      </c>
    </row>
    <row r="164" s="14" customFormat="1">
      <c r="A164" s="14"/>
      <c r="B164" s="232"/>
      <c r="C164" s="233"/>
      <c r="D164" s="217" t="s">
        <v>143</v>
      </c>
      <c r="E164" s="234" t="s">
        <v>19</v>
      </c>
      <c r="F164" s="235" t="s">
        <v>687</v>
      </c>
      <c r="G164" s="233"/>
      <c r="H164" s="236">
        <v>2</v>
      </c>
      <c r="I164" s="237"/>
      <c r="J164" s="233"/>
      <c r="K164" s="233"/>
      <c r="L164" s="238"/>
      <c r="M164" s="239"/>
      <c r="N164" s="240"/>
      <c r="O164" s="240"/>
      <c r="P164" s="240"/>
      <c r="Q164" s="240"/>
      <c r="R164" s="240"/>
      <c r="S164" s="240"/>
      <c r="T164" s="241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42" t="s">
        <v>143</v>
      </c>
      <c r="AU164" s="242" t="s">
        <v>83</v>
      </c>
      <c r="AV164" s="14" t="s">
        <v>83</v>
      </c>
      <c r="AW164" s="14" t="s">
        <v>34</v>
      </c>
      <c r="AX164" s="14" t="s">
        <v>73</v>
      </c>
      <c r="AY164" s="242" t="s">
        <v>132</v>
      </c>
    </row>
    <row r="165" s="14" customFormat="1">
      <c r="A165" s="14"/>
      <c r="B165" s="232"/>
      <c r="C165" s="233"/>
      <c r="D165" s="217" t="s">
        <v>143</v>
      </c>
      <c r="E165" s="234" t="s">
        <v>19</v>
      </c>
      <c r="F165" s="235" t="s">
        <v>703</v>
      </c>
      <c r="G165" s="233"/>
      <c r="H165" s="236">
        <v>2</v>
      </c>
      <c r="I165" s="237"/>
      <c r="J165" s="233"/>
      <c r="K165" s="233"/>
      <c r="L165" s="238"/>
      <c r="M165" s="239"/>
      <c r="N165" s="240"/>
      <c r="O165" s="240"/>
      <c r="P165" s="240"/>
      <c r="Q165" s="240"/>
      <c r="R165" s="240"/>
      <c r="S165" s="240"/>
      <c r="T165" s="241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42" t="s">
        <v>143</v>
      </c>
      <c r="AU165" s="242" t="s">
        <v>83</v>
      </c>
      <c r="AV165" s="14" t="s">
        <v>83</v>
      </c>
      <c r="AW165" s="14" t="s">
        <v>34</v>
      </c>
      <c r="AX165" s="14" t="s">
        <v>73</v>
      </c>
      <c r="AY165" s="242" t="s">
        <v>132</v>
      </c>
    </row>
    <row r="166" s="2" customFormat="1" ht="22.2" customHeight="1">
      <c r="A166" s="38"/>
      <c r="B166" s="39"/>
      <c r="C166" s="204" t="s">
        <v>7</v>
      </c>
      <c r="D166" s="204" t="s">
        <v>134</v>
      </c>
      <c r="E166" s="205" t="s">
        <v>747</v>
      </c>
      <c r="F166" s="206" t="s">
        <v>748</v>
      </c>
      <c r="G166" s="207" t="s">
        <v>463</v>
      </c>
      <c r="H166" s="208">
        <v>6</v>
      </c>
      <c r="I166" s="209"/>
      <c r="J166" s="210">
        <f>ROUND(I166*H166,2)</f>
        <v>0</v>
      </c>
      <c r="K166" s="206" t="s">
        <v>138</v>
      </c>
      <c r="L166" s="44"/>
      <c r="M166" s="211" t="s">
        <v>19</v>
      </c>
      <c r="N166" s="212" t="s">
        <v>44</v>
      </c>
      <c r="O166" s="84"/>
      <c r="P166" s="213">
        <f>O166*H166</f>
        <v>0</v>
      </c>
      <c r="Q166" s="213">
        <v>0</v>
      </c>
      <c r="R166" s="213">
        <f>Q166*H166</f>
        <v>0</v>
      </c>
      <c r="S166" s="213">
        <v>0</v>
      </c>
      <c r="T166" s="214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15" t="s">
        <v>139</v>
      </c>
      <c r="AT166" s="215" t="s">
        <v>134</v>
      </c>
      <c r="AU166" s="215" t="s">
        <v>83</v>
      </c>
      <c r="AY166" s="17" t="s">
        <v>132</v>
      </c>
      <c r="BE166" s="216">
        <f>IF(N166="základní",J166,0)</f>
        <v>0</v>
      </c>
      <c r="BF166" s="216">
        <f>IF(N166="snížená",J166,0)</f>
        <v>0</v>
      </c>
      <c r="BG166" s="216">
        <f>IF(N166="zákl. přenesená",J166,0)</f>
        <v>0</v>
      </c>
      <c r="BH166" s="216">
        <f>IF(N166="sníž. přenesená",J166,0)</f>
        <v>0</v>
      </c>
      <c r="BI166" s="216">
        <f>IF(N166="nulová",J166,0)</f>
        <v>0</v>
      </c>
      <c r="BJ166" s="17" t="s">
        <v>81</v>
      </c>
      <c r="BK166" s="216">
        <f>ROUND(I166*H166,2)</f>
        <v>0</v>
      </c>
      <c r="BL166" s="17" t="s">
        <v>139</v>
      </c>
      <c r="BM166" s="215" t="s">
        <v>749</v>
      </c>
    </row>
    <row r="167" s="2" customFormat="1">
      <c r="A167" s="38"/>
      <c r="B167" s="39"/>
      <c r="C167" s="40"/>
      <c r="D167" s="217" t="s">
        <v>141</v>
      </c>
      <c r="E167" s="40"/>
      <c r="F167" s="218" t="s">
        <v>750</v>
      </c>
      <c r="G167" s="40"/>
      <c r="H167" s="40"/>
      <c r="I167" s="219"/>
      <c r="J167" s="40"/>
      <c r="K167" s="40"/>
      <c r="L167" s="44"/>
      <c r="M167" s="220"/>
      <c r="N167" s="221"/>
      <c r="O167" s="84"/>
      <c r="P167" s="84"/>
      <c r="Q167" s="84"/>
      <c r="R167" s="84"/>
      <c r="S167" s="84"/>
      <c r="T167" s="85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141</v>
      </c>
      <c r="AU167" s="17" t="s">
        <v>83</v>
      </c>
    </row>
    <row r="168" s="14" customFormat="1">
      <c r="A168" s="14"/>
      <c r="B168" s="232"/>
      <c r="C168" s="233"/>
      <c r="D168" s="217" t="s">
        <v>143</v>
      </c>
      <c r="E168" s="234" t="s">
        <v>19</v>
      </c>
      <c r="F168" s="235" t="s">
        <v>671</v>
      </c>
      <c r="G168" s="233"/>
      <c r="H168" s="236">
        <v>6</v>
      </c>
      <c r="I168" s="237"/>
      <c r="J168" s="233"/>
      <c r="K168" s="233"/>
      <c r="L168" s="238"/>
      <c r="M168" s="239"/>
      <c r="N168" s="240"/>
      <c r="O168" s="240"/>
      <c r="P168" s="240"/>
      <c r="Q168" s="240"/>
      <c r="R168" s="240"/>
      <c r="S168" s="240"/>
      <c r="T168" s="241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42" t="s">
        <v>143</v>
      </c>
      <c r="AU168" s="242" t="s">
        <v>83</v>
      </c>
      <c r="AV168" s="14" t="s">
        <v>83</v>
      </c>
      <c r="AW168" s="14" t="s">
        <v>34</v>
      </c>
      <c r="AX168" s="14" t="s">
        <v>73</v>
      </c>
      <c r="AY168" s="242" t="s">
        <v>132</v>
      </c>
    </row>
    <row r="169" s="2" customFormat="1" ht="22.2" customHeight="1">
      <c r="A169" s="38"/>
      <c r="B169" s="39"/>
      <c r="C169" s="204" t="s">
        <v>313</v>
      </c>
      <c r="D169" s="204" t="s">
        <v>134</v>
      </c>
      <c r="E169" s="205" t="s">
        <v>751</v>
      </c>
      <c r="F169" s="206" t="s">
        <v>752</v>
      </c>
      <c r="G169" s="207" t="s">
        <v>463</v>
      </c>
      <c r="H169" s="208">
        <v>4</v>
      </c>
      <c r="I169" s="209"/>
      <c r="J169" s="210">
        <f>ROUND(I169*H169,2)</f>
        <v>0</v>
      </c>
      <c r="K169" s="206" t="s">
        <v>138</v>
      </c>
      <c r="L169" s="44"/>
      <c r="M169" s="211" t="s">
        <v>19</v>
      </c>
      <c r="N169" s="212" t="s">
        <v>44</v>
      </c>
      <c r="O169" s="84"/>
      <c r="P169" s="213">
        <f>O169*H169</f>
        <v>0</v>
      </c>
      <c r="Q169" s="213">
        <v>0</v>
      </c>
      <c r="R169" s="213">
        <f>Q169*H169</f>
        <v>0</v>
      </c>
      <c r="S169" s="213">
        <v>0</v>
      </c>
      <c r="T169" s="214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15" t="s">
        <v>139</v>
      </c>
      <c r="AT169" s="215" t="s">
        <v>134</v>
      </c>
      <c r="AU169" s="215" t="s">
        <v>83</v>
      </c>
      <c r="AY169" s="17" t="s">
        <v>132</v>
      </c>
      <c r="BE169" s="216">
        <f>IF(N169="základní",J169,0)</f>
        <v>0</v>
      </c>
      <c r="BF169" s="216">
        <f>IF(N169="snížená",J169,0)</f>
        <v>0</v>
      </c>
      <c r="BG169" s="216">
        <f>IF(N169="zákl. přenesená",J169,0)</f>
        <v>0</v>
      </c>
      <c r="BH169" s="216">
        <f>IF(N169="sníž. přenesená",J169,0)</f>
        <v>0</v>
      </c>
      <c r="BI169" s="216">
        <f>IF(N169="nulová",J169,0)</f>
        <v>0</v>
      </c>
      <c r="BJ169" s="17" t="s">
        <v>81</v>
      </c>
      <c r="BK169" s="216">
        <f>ROUND(I169*H169,2)</f>
        <v>0</v>
      </c>
      <c r="BL169" s="17" t="s">
        <v>139</v>
      </c>
      <c r="BM169" s="215" t="s">
        <v>753</v>
      </c>
    </row>
    <row r="170" s="2" customFormat="1">
      <c r="A170" s="38"/>
      <c r="B170" s="39"/>
      <c r="C170" s="40"/>
      <c r="D170" s="217" t="s">
        <v>141</v>
      </c>
      <c r="E170" s="40"/>
      <c r="F170" s="218" t="s">
        <v>754</v>
      </c>
      <c r="G170" s="40"/>
      <c r="H170" s="40"/>
      <c r="I170" s="219"/>
      <c r="J170" s="40"/>
      <c r="K170" s="40"/>
      <c r="L170" s="44"/>
      <c r="M170" s="220"/>
      <c r="N170" s="221"/>
      <c r="O170" s="84"/>
      <c r="P170" s="84"/>
      <c r="Q170" s="84"/>
      <c r="R170" s="84"/>
      <c r="S170" s="84"/>
      <c r="T170" s="85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141</v>
      </c>
      <c r="AU170" s="17" t="s">
        <v>83</v>
      </c>
    </row>
    <row r="171" s="14" customFormat="1">
      <c r="A171" s="14"/>
      <c r="B171" s="232"/>
      <c r="C171" s="233"/>
      <c r="D171" s="217" t="s">
        <v>143</v>
      </c>
      <c r="E171" s="234" t="s">
        <v>19</v>
      </c>
      <c r="F171" s="235" t="s">
        <v>676</v>
      </c>
      <c r="G171" s="233"/>
      <c r="H171" s="236">
        <v>4</v>
      </c>
      <c r="I171" s="237"/>
      <c r="J171" s="233"/>
      <c r="K171" s="233"/>
      <c r="L171" s="238"/>
      <c r="M171" s="239"/>
      <c r="N171" s="240"/>
      <c r="O171" s="240"/>
      <c r="P171" s="240"/>
      <c r="Q171" s="240"/>
      <c r="R171" s="240"/>
      <c r="S171" s="240"/>
      <c r="T171" s="241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42" t="s">
        <v>143</v>
      </c>
      <c r="AU171" s="242" t="s">
        <v>83</v>
      </c>
      <c r="AV171" s="14" t="s">
        <v>83</v>
      </c>
      <c r="AW171" s="14" t="s">
        <v>34</v>
      </c>
      <c r="AX171" s="14" t="s">
        <v>73</v>
      </c>
      <c r="AY171" s="242" t="s">
        <v>132</v>
      </c>
    </row>
    <row r="172" s="2" customFormat="1" ht="22.2" customHeight="1">
      <c r="A172" s="38"/>
      <c r="B172" s="39"/>
      <c r="C172" s="204" t="s">
        <v>322</v>
      </c>
      <c r="D172" s="204" t="s">
        <v>134</v>
      </c>
      <c r="E172" s="205" t="s">
        <v>755</v>
      </c>
      <c r="F172" s="206" t="s">
        <v>756</v>
      </c>
      <c r="G172" s="207" t="s">
        <v>463</v>
      </c>
      <c r="H172" s="208">
        <v>12</v>
      </c>
      <c r="I172" s="209"/>
      <c r="J172" s="210">
        <f>ROUND(I172*H172,2)</f>
        <v>0</v>
      </c>
      <c r="K172" s="206" t="s">
        <v>138</v>
      </c>
      <c r="L172" s="44"/>
      <c r="M172" s="211" t="s">
        <v>19</v>
      </c>
      <c r="N172" s="212" t="s">
        <v>44</v>
      </c>
      <c r="O172" s="84"/>
      <c r="P172" s="213">
        <f>O172*H172</f>
        <v>0</v>
      </c>
      <c r="Q172" s="213">
        <v>0</v>
      </c>
      <c r="R172" s="213">
        <f>Q172*H172</f>
        <v>0</v>
      </c>
      <c r="S172" s="213">
        <v>0</v>
      </c>
      <c r="T172" s="214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15" t="s">
        <v>139</v>
      </c>
      <c r="AT172" s="215" t="s">
        <v>134</v>
      </c>
      <c r="AU172" s="215" t="s">
        <v>83</v>
      </c>
      <c r="AY172" s="17" t="s">
        <v>132</v>
      </c>
      <c r="BE172" s="216">
        <f>IF(N172="základní",J172,0)</f>
        <v>0</v>
      </c>
      <c r="BF172" s="216">
        <f>IF(N172="snížená",J172,0)</f>
        <v>0</v>
      </c>
      <c r="BG172" s="216">
        <f>IF(N172="zákl. přenesená",J172,0)</f>
        <v>0</v>
      </c>
      <c r="BH172" s="216">
        <f>IF(N172="sníž. přenesená",J172,0)</f>
        <v>0</v>
      </c>
      <c r="BI172" s="216">
        <f>IF(N172="nulová",J172,0)</f>
        <v>0</v>
      </c>
      <c r="BJ172" s="17" t="s">
        <v>81</v>
      </c>
      <c r="BK172" s="216">
        <f>ROUND(I172*H172,2)</f>
        <v>0</v>
      </c>
      <c r="BL172" s="17" t="s">
        <v>139</v>
      </c>
      <c r="BM172" s="215" t="s">
        <v>757</v>
      </c>
    </row>
    <row r="173" s="2" customFormat="1">
      <c r="A173" s="38"/>
      <c r="B173" s="39"/>
      <c r="C173" s="40"/>
      <c r="D173" s="217" t="s">
        <v>141</v>
      </c>
      <c r="E173" s="40"/>
      <c r="F173" s="218" t="s">
        <v>758</v>
      </c>
      <c r="G173" s="40"/>
      <c r="H173" s="40"/>
      <c r="I173" s="219"/>
      <c r="J173" s="40"/>
      <c r="K173" s="40"/>
      <c r="L173" s="44"/>
      <c r="M173" s="220"/>
      <c r="N173" s="221"/>
      <c r="O173" s="84"/>
      <c r="P173" s="84"/>
      <c r="Q173" s="84"/>
      <c r="R173" s="84"/>
      <c r="S173" s="84"/>
      <c r="T173" s="85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T173" s="17" t="s">
        <v>141</v>
      </c>
      <c r="AU173" s="17" t="s">
        <v>83</v>
      </c>
    </row>
    <row r="174" s="14" customFormat="1">
      <c r="A174" s="14"/>
      <c r="B174" s="232"/>
      <c r="C174" s="233"/>
      <c r="D174" s="217" t="s">
        <v>143</v>
      </c>
      <c r="E174" s="234" t="s">
        <v>19</v>
      </c>
      <c r="F174" s="235" t="s">
        <v>681</v>
      </c>
      <c r="G174" s="233"/>
      <c r="H174" s="236">
        <v>8</v>
      </c>
      <c r="I174" s="237"/>
      <c r="J174" s="233"/>
      <c r="K174" s="233"/>
      <c r="L174" s="238"/>
      <c r="M174" s="239"/>
      <c r="N174" s="240"/>
      <c r="O174" s="240"/>
      <c r="P174" s="240"/>
      <c r="Q174" s="240"/>
      <c r="R174" s="240"/>
      <c r="S174" s="240"/>
      <c r="T174" s="241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42" t="s">
        <v>143</v>
      </c>
      <c r="AU174" s="242" t="s">
        <v>83</v>
      </c>
      <c r="AV174" s="14" t="s">
        <v>83</v>
      </c>
      <c r="AW174" s="14" t="s">
        <v>34</v>
      </c>
      <c r="AX174" s="14" t="s">
        <v>73</v>
      </c>
      <c r="AY174" s="242" t="s">
        <v>132</v>
      </c>
    </row>
    <row r="175" s="14" customFormat="1">
      <c r="A175" s="14"/>
      <c r="B175" s="232"/>
      <c r="C175" s="233"/>
      <c r="D175" s="217" t="s">
        <v>143</v>
      </c>
      <c r="E175" s="234" t="s">
        <v>19</v>
      </c>
      <c r="F175" s="235" t="s">
        <v>682</v>
      </c>
      <c r="G175" s="233"/>
      <c r="H175" s="236">
        <v>4</v>
      </c>
      <c r="I175" s="237"/>
      <c r="J175" s="233"/>
      <c r="K175" s="233"/>
      <c r="L175" s="238"/>
      <c r="M175" s="239"/>
      <c r="N175" s="240"/>
      <c r="O175" s="240"/>
      <c r="P175" s="240"/>
      <c r="Q175" s="240"/>
      <c r="R175" s="240"/>
      <c r="S175" s="240"/>
      <c r="T175" s="241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42" t="s">
        <v>143</v>
      </c>
      <c r="AU175" s="242" t="s">
        <v>83</v>
      </c>
      <c r="AV175" s="14" t="s">
        <v>83</v>
      </c>
      <c r="AW175" s="14" t="s">
        <v>34</v>
      </c>
      <c r="AX175" s="14" t="s">
        <v>73</v>
      </c>
      <c r="AY175" s="242" t="s">
        <v>132</v>
      </c>
    </row>
    <row r="176" s="2" customFormat="1" ht="22.2" customHeight="1">
      <c r="A176" s="38"/>
      <c r="B176" s="39"/>
      <c r="C176" s="204" t="s">
        <v>329</v>
      </c>
      <c r="D176" s="204" t="s">
        <v>134</v>
      </c>
      <c r="E176" s="205" t="s">
        <v>759</v>
      </c>
      <c r="F176" s="206" t="s">
        <v>760</v>
      </c>
      <c r="G176" s="207" t="s">
        <v>463</v>
      </c>
      <c r="H176" s="208">
        <v>30</v>
      </c>
      <c r="I176" s="209"/>
      <c r="J176" s="210">
        <f>ROUND(I176*H176,2)</f>
        <v>0</v>
      </c>
      <c r="K176" s="206" t="s">
        <v>138</v>
      </c>
      <c r="L176" s="44"/>
      <c r="M176" s="211" t="s">
        <v>19</v>
      </c>
      <c r="N176" s="212" t="s">
        <v>44</v>
      </c>
      <c r="O176" s="84"/>
      <c r="P176" s="213">
        <f>O176*H176</f>
        <v>0</v>
      </c>
      <c r="Q176" s="213">
        <v>0</v>
      </c>
      <c r="R176" s="213">
        <f>Q176*H176</f>
        <v>0</v>
      </c>
      <c r="S176" s="213">
        <v>0</v>
      </c>
      <c r="T176" s="214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15" t="s">
        <v>139</v>
      </c>
      <c r="AT176" s="215" t="s">
        <v>134</v>
      </c>
      <c r="AU176" s="215" t="s">
        <v>83</v>
      </c>
      <c r="AY176" s="17" t="s">
        <v>132</v>
      </c>
      <c r="BE176" s="216">
        <f>IF(N176="základní",J176,0)</f>
        <v>0</v>
      </c>
      <c r="BF176" s="216">
        <f>IF(N176="snížená",J176,0)</f>
        <v>0</v>
      </c>
      <c r="BG176" s="216">
        <f>IF(N176="zákl. přenesená",J176,0)</f>
        <v>0</v>
      </c>
      <c r="BH176" s="216">
        <f>IF(N176="sníž. přenesená",J176,0)</f>
        <v>0</v>
      </c>
      <c r="BI176" s="216">
        <f>IF(N176="nulová",J176,0)</f>
        <v>0</v>
      </c>
      <c r="BJ176" s="17" t="s">
        <v>81</v>
      </c>
      <c r="BK176" s="216">
        <f>ROUND(I176*H176,2)</f>
        <v>0</v>
      </c>
      <c r="BL176" s="17" t="s">
        <v>139</v>
      </c>
      <c r="BM176" s="215" t="s">
        <v>761</v>
      </c>
    </row>
    <row r="177" s="2" customFormat="1">
      <c r="A177" s="38"/>
      <c r="B177" s="39"/>
      <c r="C177" s="40"/>
      <c r="D177" s="217" t="s">
        <v>141</v>
      </c>
      <c r="E177" s="40"/>
      <c r="F177" s="218" t="s">
        <v>762</v>
      </c>
      <c r="G177" s="40"/>
      <c r="H177" s="40"/>
      <c r="I177" s="219"/>
      <c r="J177" s="40"/>
      <c r="K177" s="40"/>
      <c r="L177" s="44"/>
      <c r="M177" s="220"/>
      <c r="N177" s="221"/>
      <c r="O177" s="84"/>
      <c r="P177" s="84"/>
      <c r="Q177" s="84"/>
      <c r="R177" s="84"/>
      <c r="S177" s="84"/>
      <c r="T177" s="85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7" t="s">
        <v>141</v>
      </c>
      <c r="AU177" s="17" t="s">
        <v>83</v>
      </c>
    </row>
    <row r="178" s="13" customFormat="1">
      <c r="A178" s="13"/>
      <c r="B178" s="222"/>
      <c r="C178" s="223"/>
      <c r="D178" s="217" t="s">
        <v>143</v>
      </c>
      <c r="E178" s="224" t="s">
        <v>19</v>
      </c>
      <c r="F178" s="225" t="s">
        <v>743</v>
      </c>
      <c r="G178" s="223"/>
      <c r="H178" s="224" t="s">
        <v>19</v>
      </c>
      <c r="I178" s="226"/>
      <c r="J178" s="223"/>
      <c r="K178" s="223"/>
      <c r="L178" s="227"/>
      <c r="M178" s="228"/>
      <c r="N178" s="229"/>
      <c r="O178" s="229"/>
      <c r="P178" s="229"/>
      <c r="Q178" s="229"/>
      <c r="R178" s="229"/>
      <c r="S178" s="229"/>
      <c r="T178" s="230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1" t="s">
        <v>143</v>
      </c>
      <c r="AU178" s="231" t="s">
        <v>83</v>
      </c>
      <c r="AV178" s="13" t="s">
        <v>81</v>
      </c>
      <c r="AW178" s="13" t="s">
        <v>34</v>
      </c>
      <c r="AX178" s="13" t="s">
        <v>73</v>
      </c>
      <c r="AY178" s="231" t="s">
        <v>132</v>
      </c>
    </row>
    <row r="179" s="14" customFormat="1">
      <c r="A179" s="14"/>
      <c r="B179" s="232"/>
      <c r="C179" s="233"/>
      <c r="D179" s="217" t="s">
        <v>143</v>
      </c>
      <c r="E179" s="234" t="s">
        <v>19</v>
      </c>
      <c r="F179" s="235" t="s">
        <v>687</v>
      </c>
      <c r="G179" s="233"/>
      <c r="H179" s="236">
        <v>2</v>
      </c>
      <c r="I179" s="237"/>
      <c r="J179" s="233"/>
      <c r="K179" s="233"/>
      <c r="L179" s="238"/>
      <c r="M179" s="239"/>
      <c r="N179" s="240"/>
      <c r="O179" s="240"/>
      <c r="P179" s="240"/>
      <c r="Q179" s="240"/>
      <c r="R179" s="240"/>
      <c r="S179" s="240"/>
      <c r="T179" s="241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42" t="s">
        <v>143</v>
      </c>
      <c r="AU179" s="242" t="s">
        <v>83</v>
      </c>
      <c r="AV179" s="14" t="s">
        <v>83</v>
      </c>
      <c r="AW179" s="14" t="s">
        <v>34</v>
      </c>
      <c r="AX179" s="14" t="s">
        <v>73</v>
      </c>
      <c r="AY179" s="242" t="s">
        <v>132</v>
      </c>
    </row>
    <row r="180" s="14" customFormat="1">
      <c r="A180" s="14"/>
      <c r="B180" s="232"/>
      <c r="C180" s="233"/>
      <c r="D180" s="217" t="s">
        <v>143</v>
      </c>
      <c r="E180" s="234" t="s">
        <v>19</v>
      </c>
      <c r="F180" s="235" t="s">
        <v>688</v>
      </c>
      <c r="G180" s="233"/>
      <c r="H180" s="236">
        <v>8</v>
      </c>
      <c r="I180" s="237"/>
      <c r="J180" s="233"/>
      <c r="K180" s="233"/>
      <c r="L180" s="238"/>
      <c r="M180" s="239"/>
      <c r="N180" s="240"/>
      <c r="O180" s="240"/>
      <c r="P180" s="240"/>
      <c r="Q180" s="240"/>
      <c r="R180" s="240"/>
      <c r="S180" s="240"/>
      <c r="T180" s="241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42" t="s">
        <v>143</v>
      </c>
      <c r="AU180" s="242" t="s">
        <v>83</v>
      </c>
      <c r="AV180" s="14" t="s">
        <v>83</v>
      </c>
      <c r="AW180" s="14" t="s">
        <v>34</v>
      </c>
      <c r="AX180" s="14" t="s">
        <v>73</v>
      </c>
      <c r="AY180" s="242" t="s">
        <v>132</v>
      </c>
    </row>
    <row r="181" s="13" customFormat="1">
      <c r="A181" s="13"/>
      <c r="B181" s="222"/>
      <c r="C181" s="223"/>
      <c r="D181" s="217" t="s">
        <v>143</v>
      </c>
      <c r="E181" s="224" t="s">
        <v>19</v>
      </c>
      <c r="F181" s="225" t="s">
        <v>744</v>
      </c>
      <c r="G181" s="223"/>
      <c r="H181" s="224" t="s">
        <v>19</v>
      </c>
      <c r="I181" s="226"/>
      <c r="J181" s="223"/>
      <c r="K181" s="223"/>
      <c r="L181" s="227"/>
      <c r="M181" s="228"/>
      <c r="N181" s="229"/>
      <c r="O181" s="229"/>
      <c r="P181" s="229"/>
      <c r="Q181" s="229"/>
      <c r="R181" s="229"/>
      <c r="S181" s="229"/>
      <c r="T181" s="230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1" t="s">
        <v>143</v>
      </c>
      <c r="AU181" s="231" t="s">
        <v>83</v>
      </c>
      <c r="AV181" s="13" t="s">
        <v>81</v>
      </c>
      <c r="AW181" s="13" t="s">
        <v>34</v>
      </c>
      <c r="AX181" s="13" t="s">
        <v>73</v>
      </c>
      <c r="AY181" s="231" t="s">
        <v>132</v>
      </c>
    </row>
    <row r="182" s="14" customFormat="1">
      <c r="A182" s="14"/>
      <c r="B182" s="232"/>
      <c r="C182" s="233"/>
      <c r="D182" s="217" t="s">
        <v>143</v>
      </c>
      <c r="E182" s="234" t="s">
        <v>19</v>
      </c>
      <c r="F182" s="235" t="s">
        <v>687</v>
      </c>
      <c r="G182" s="233"/>
      <c r="H182" s="236">
        <v>2</v>
      </c>
      <c r="I182" s="237"/>
      <c r="J182" s="233"/>
      <c r="K182" s="233"/>
      <c r="L182" s="238"/>
      <c r="M182" s="239"/>
      <c r="N182" s="240"/>
      <c r="O182" s="240"/>
      <c r="P182" s="240"/>
      <c r="Q182" s="240"/>
      <c r="R182" s="240"/>
      <c r="S182" s="240"/>
      <c r="T182" s="241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42" t="s">
        <v>143</v>
      </c>
      <c r="AU182" s="242" t="s">
        <v>83</v>
      </c>
      <c r="AV182" s="14" t="s">
        <v>83</v>
      </c>
      <c r="AW182" s="14" t="s">
        <v>34</v>
      </c>
      <c r="AX182" s="14" t="s">
        <v>73</v>
      </c>
      <c r="AY182" s="242" t="s">
        <v>132</v>
      </c>
    </row>
    <row r="183" s="14" customFormat="1">
      <c r="A183" s="14"/>
      <c r="B183" s="232"/>
      <c r="C183" s="233"/>
      <c r="D183" s="217" t="s">
        <v>143</v>
      </c>
      <c r="E183" s="234" t="s">
        <v>19</v>
      </c>
      <c r="F183" s="235" t="s">
        <v>693</v>
      </c>
      <c r="G183" s="233"/>
      <c r="H183" s="236">
        <v>6</v>
      </c>
      <c r="I183" s="237"/>
      <c r="J183" s="233"/>
      <c r="K183" s="233"/>
      <c r="L183" s="238"/>
      <c r="M183" s="239"/>
      <c r="N183" s="240"/>
      <c r="O183" s="240"/>
      <c r="P183" s="240"/>
      <c r="Q183" s="240"/>
      <c r="R183" s="240"/>
      <c r="S183" s="240"/>
      <c r="T183" s="241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42" t="s">
        <v>143</v>
      </c>
      <c r="AU183" s="242" t="s">
        <v>83</v>
      </c>
      <c r="AV183" s="14" t="s">
        <v>83</v>
      </c>
      <c r="AW183" s="14" t="s">
        <v>34</v>
      </c>
      <c r="AX183" s="14" t="s">
        <v>73</v>
      </c>
      <c r="AY183" s="242" t="s">
        <v>132</v>
      </c>
    </row>
    <row r="184" s="13" customFormat="1">
      <c r="A184" s="13"/>
      <c r="B184" s="222"/>
      <c r="C184" s="223"/>
      <c r="D184" s="217" t="s">
        <v>143</v>
      </c>
      <c r="E184" s="224" t="s">
        <v>19</v>
      </c>
      <c r="F184" s="225" t="s">
        <v>745</v>
      </c>
      <c r="G184" s="223"/>
      <c r="H184" s="224" t="s">
        <v>19</v>
      </c>
      <c r="I184" s="226"/>
      <c r="J184" s="223"/>
      <c r="K184" s="223"/>
      <c r="L184" s="227"/>
      <c r="M184" s="228"/>
      <c r="N184" s="229"/>
      <c r="O184" s="229"/>
      <c r="P184" s="229"/>
      <c r="Q184" s="229"/>
      <c r="R184" s="229"/>
      <c r="S184" s="229"/>
      <c r="T184" s="230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1" t="s">
        <v>143</v>
      </c>
      <c r="AU184" s="231" t="s">
        <v>83</v>
      </c>
      <c r="AV184" s="13" t="s">
        <v>81</v>
      </c>
      <c r="AW184" s="13" t="s">
        <v>34</v>
      </c>
      <c r="AX184" s="13" t="s">
        <v>73</v>
      </c>
      <c r="AY184" s="231" t="s">
        <v>132</v>
      </c>
    </row>
    <row r="185" s="14" customFormat="1">
      <c r="A185" s="14"/>
      <c r="B185" s="232"/>
      <c r="C185" s="233"/>
      <c r="D185" s="217" t="s">
        <v>143</v>
      </c>
      <c r="E185" s="234" t="s">
        <v>19</v>
      </c>
      <c r="F185" s="235" t="s">
        <v>698</v>
      </c>
      <c r="G185" s="233"/>
      <c r="H185" s="236">
        <v>4</v>
      </c>
      <c r="I185" s="237"/>
      <c r="J185" s="233"/>
      <c r="K185" s="233"/>
      <c r="L185" s="238"/>
      <c r="M185" s="239"/>
      <c r="N185" s="240"/>
      <c r="O185" s="240"/>
      <c r="P185" s="240"/>
      <c r="Q185" s="240"/>
      <c r="R185" s="240"/>
      <c r="S185" s="240"/>
      <c r="T185" s="241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42" t="s">
        <v>143</v>
      </c>
      <c r="AU185" s="242" t="s">
        <v>83</v>
      </c>
      <c r="AV185" s="14" t="s">
        <v>83</v>
      </c>
      <c r="AW185" s="14" t="s">
        <v>34</v>
      </c>
      <c r="AX185" s="14" t="s">
        <v>73</v>
      </c>
      <c r="AY185" s="242" t="s">
        <v>132</v>
      </c>
    </row>
    <row r="186" s="14" customFormat="1">
      <c r="A186" s="14"/>
      <c r="B186" s="232"/>
      <c r="C186" s="233"/>
      <c r="D186" s="217" t="s">
        <v>143</v>
      </c>
      <c r="E186" s="234" t="s">
        <v>19</v>
      </c>
      <c r="F186" s="235" t="s">
        <v>682</v>
      </c>
      <c r="G186" s="233"/>
      <c r="H186" s="236">
        <v>4</v>
      </c>
      <c r="I186" s="237"/>
      <c r="J186" s="233"/>
      <c r="K186" s="233"/>
      <c r="L186" s="238"/>
      <c r="M186" s="239"/>
      <c r="N186" s="240"/>
      <c r="O186" s="240"/>
      <c r="P186" s="240"/>
      <c r="Q186" s="240"/>
      <c r="R186" s="240"/>
      <c r="S186" s="240"/>
      <c r="T186" s="241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42" t="s">
        <v>143</v>
      </c>
      <c r="AU186" s="242" t="s">
        <v>83</v>
      </c>
      <c r="AV186" s="14" t="s">
        <v>83</v>
      </c>
      <c r="AW186" s="14" t="s">
        <v>34</v>
      </c>
      <c r="AX186" s="14" t="s">
        <v>73</v>
      </c>
      <c r="AY186" s="242" t="s">
        <v>132</v>
      </c>
    </row>
    <row r="187" s="13" customFormat="1">
      <c r="A187" s="13"/>
      <c r="B187" s="222"/>
      <c r="C187" s="223"/>
      <c r="D187" s="217" t="s">
        <v>143</v>
      </c>
      <c r="E187" s="224" t="s">
        <v>19</v>
      </c>
      <c r="F187" s="225" t="s">
        <v>746</v>
      </c>
      <c r="G187" s="223"/>
      <c r="H187" s="224" t="s">
        <v>19</v>
      </c>
      <c r="I187" s="226"/>
      <c r="J187" s="223"/>
      <c r="K187" s="223"/>
      <c r="L187" s="227"/>
      <c r="M187" s="228"/>
      <c r="N187" s="229"/>
      <c r="O187" s="229"/>
      <c r="P187" s="229"/>
      <c r="Q187" s="229"/>
      <c r="R187" s="229"/>
      <c r="S187" s="229"/>
      <c r="T187" s="230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1" t="s">
        <v>143</v>
      </c>
      <c r="AU187" s="231" t="s">
        <v>83</v>
      </c>
      <c r="AV187" s="13" t="s">
        <v>81</v>
      </c>
      <c r="AW187" s="13" t="s">
        <v>34</v>
      </c>
      <c r="AX187" s="13" t="s">
        <v>73</v>
      </c>
      <c r="AY187" s="231" t="s">
        <v>132</v>
      </c>
    </row>
    <row r="188" s="14" customFormat="1">
      <c r="A188" s="14"/>
      <c r="B188" s="232"/>
      <c r="C188" s="233"/>
      <c r="D188" s="217" t="s">
        <v>143</v>
      </c>
      <c r="E188" s="234" t="s">
        <v>19</v>
      </c>
      <c r="F188" s="235" t="s">
        <v>687</v>
      </c>
      <c r="G188" s="233"/>
      <c r="H188" s="236">
        <v>2</v>
      </c>
      <c r="I188" s="237"/>
      <c r="J188" s="233"/>
      <c r="K188" s="233"/>
      <c r="L188" s="238"/>
      <c r="M188" s="239"/>
      <c r="N188" s="240"/>
      <c r="O188" s="240"/>
      <c r="P188" s="240"/>
      <c r="Q188" s="240"/>
      <c r="R188" s="240"/>
      <c r="S188" s="240"/>
      <c r="T188" s="241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42" t="s">
        <v>143</v>
      </c>
      <c r="AU188" s="242" t="s">
        <v>83</v>
      </c>
      <c r="AV188" s="14" t="s">
        <v>83</v>
      </c>
      <c r="AW188" s="14" t="s">
        <v>34</v>
      </c>
      <c r="AX188" s="14" t="s">
        <v>73</v>
      </c>
      <c r="AY188" s="242" t="s">
        <v>132</v>
      </c>
    </row>
    <row r="189" s="14" customFormat="1">
      <c r="A189" s="14"/>
      <c r="B189" s="232"/>
      <c r="C189" s="233"/>
      <c r="D189" s="217" t="s">
        <v>143</v>
      </c>
      <c r="E189" s="234" t="s">
        <v>19</v>
      </c>
      <c r="F189" s="235" t="s">
        <v>703</v>
      </c>
      <c r="G189" s="233"/>
      <c r="H189" s="236">
        <v>2</v>
      </c>
      <c r="I189" s="237"/>
      <c r="J189" s="233"/>
      <c r="K189" s="233"/>
      <c r="L189" s="238"/>
      <c r="M189" s="239"/>
      <c r="N189" s="240"/>
      <c r="O189" s="240"/>
      <c r="P189" s="240"/>
      <c r="Q189" s="240"/>
      <c r="R189" s="240"/>
      <c r="S189" s="240"/>
      <c r="T189" s="241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42" t="s">
        <v>143</v>
      </c>
      <c r="AU189" s="242" t="s">
        <v>83</v>
      </c>
      <c r="AV189" s="14" t="s">
        <v>83</v>
      </c>
      <c r="AW189" s="14" t="s">
        <v>34</v>
      </c>
      <c r="AX189" s="14" t="s">
        <v>73</v>
      </c>
      <c r="AY189" s="242" t="s">
        <v>132</v>
      </c>
    </row>
    <row r="190" s="2" customFormat="1" ht="13.8" customHeight="1">
      <c r="A190" s="38"/>
      <c r="B190" s="39"/>
      <c r="C190" s="204" t="s">
        <v>336</v>
      </c>
      <c r="D190" s="204" t="s">
        <v>134</v>
      </c>
      <c r="E190" s="205" t="s">
        <v>763</v>
      </c>
      <c r="F190" s="206" t="s">
        <v>764</v>
      </c>
      <c r="G190" s="207" t="s">
        <v>463</v>
      </c>
      <c r="H190" s="208">
        <v>6</v>
      </c>
      <c r="I190" s="209"/>
      <c r="J190" s="210">
        <f>ROUND(I190*H190,2)</f>
        <v>0</v>
      </c>
      <c r="K190" s="206" t="s">
        <v>138</v>
      </c>
      <c r="L190" s="44"/>
      <c r="M190" s="211" t="s">
        <v>19</v>
      </c>
      <c r="N190" s="212" t="s">
        <v>44</v>
      </c>
      <c r="O190" s="84"/>
      <c r="P190" s="213">
        <f>O190*H190</f>
        <v>0</v>
      </c>
      <c r="Q190" s="213">
        <v>0</v>
      </c>
      <c r="R190" s="213">
        <f>Q190*H190</f>
        <v>0</v>
      </c>
      <c r="S190" s="213">
        <v>0</v>
      </c>
      <c r="T190" s="214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15" t="s">
        <v>139</v>
      </c>
      <c r="AT190" s="215" t="s">
        <v>134</v>
      </c>
      <c r="AU190" s="215" t="s">
        <v>83</v>
      </c>
      <c r="AY190" s="17" t="s">
        <v>132</v>
      </c>
      <c r="BE190" s="216">
        <f>IF(N190="základní",J190,0)</f>
        <v>0</v>
      </c>
      <c r="BF190" s="216">
        <f>IF(N190="snížená",J190,0)</f>
        <v>0</v>
      </c>
      <c r="BG190" s="216">
        <f>IF(N190="zákl. přenesená",J190,0)</f>
        <v>0</v>
      </c>
      <c r="BH190" s="216">
        <f>IF(N190="sníž. přenesená",J190,0)</f>
        <v>0</v>
      </c>
      <c r="BI190" s="216">
        <f>IF(N190="nulová",J190,0)</f>
        <v>0</v>
      </c>
      <c r="BJ190" s="17" t="s">
        <v>81</v>
      </c>
      <c r="BK190" s="216">
        <f>ROUND(I190*H190,2)</f>
        <v>0</v>
      </c>
      <c r="BL190" s="17" t="s">
        <v>139</v>
      </c>
      <c r="BM190" s="215" t="s">
        <v>765</v>
      </c>
    </row>
    <row r="191" s="2" customFormat="1">
      <c r="A191" s="38"/>
      <c r="B191" s="39"/>
      <c r="C191" s="40"/>
      <c r="D191" s="217" t="s">
        <v>141</v>
      </c>
      <c r="E191" s="40"/>
      <c r="F191" s="218" t="s">
        <v>766</v>
      </c>
      <c r="G191" s="40"/>
      <c r="H191" s="40"/>
      <c r="I191" s="219"/>
      <c r="J191" s="40"/>
      <c r="K191" s="40"/>
      <c r="L191" s="44"/>
      <c r="M191" s="220"/>
      <c r="N191" s="221"/>
      <c r="O191" s="84"/>
      <c r="P191" s="84"/>
      <c r="Q191" s="84"/>
      <c r="R191" s="84"/>
      <c r="S191" s="84"/>
      <c r="T191" s="85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T191" s="17" t="s">
        <v>141</v>
      </c>
      <c r="AU191" s="17" t="s">
        <v>83</v>
      </c>
    </row>
    <row r="192" s="13" customFormat="1">
      <c r="A192" s="13"/>
      <c r="B192" s="222"/>
      <c r="C192" s="223"/>
      <c r="D192" s="217" t="s">
        <v>143</v>
      </c>
      <c r="E192" s="224" t="s">
        <v>19</v>
      </c>
      <c r="F192" s="225" t="s">
        <v>708</v>
      </c>
      <c r="G192" s="223"/>
      <c r="H192" s="224" t="s">
        <v>19</v>
      </c>
      <c r="I192" s="226"/>
      <c r="J192" s="223"/>
      <c r="K192" s="223"/>
      <c r="L192" s="227"/>
      <c r="M192" s="228"/>
      <c r="N192" s="229"/>
      <c r="O192" s="229"/>
      <c r="P192" s="229"/>
      <c r="Q192" s="229"/>
      <c r="R192" s="229"/>
      <c r="S192" s="229"/>
      <c r="T192" s="230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1" t="s">
        <v>143</v>
      </c>
      <c r="AU192" s="231" t="s">
        <v>83</v>
      </c>
      <c r="AV192" s="13" t="s">
        <v>81</v>
      </c>
      <c r="AW192" s="13" t="s">
        <v>34</v>
      </c>
      <c r="AX192" s="13" t="s">
        <v>73</v>
      </c>
      <c r="AY192" s="231" t="s">
        <v>132</v>
      </c>
    </row>
    <row r="193" s="14" customFormat="1">
      <c r="A193" s="14"/>
      <c r="B193" s="232"/>
      <c r="C193" s="233"/>
      <c r="D193" s="217" t="s">
        <v>143</v>
      </c>
      <c r="E193" s="234" t="s">
        <v>19</v>
      </c>
      <c r="F193" s="235" t="s">
        <v>671</v>
      </c>
      <c r="G193" s="233"/>
      <c r="H193" s="236">
        <v>6</v>
      </c>
      <c r="I193" s="237"/>
      <c r="J193" s="233"/>
      <c r="K193" s="233"/>
      <c r="L193" s="238"/>
      <c r="M193" s="239"/>
      <c r="N193" s="240"/>
      <c r="O193" s="240"/>
      <c r="P193" s="240"/>
      <c r="Q193" s="240"/>
      <c r="R193" s="240"/>
      <c r="S193" s="240"/>
      <c r="T193" s="241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42" t="s">
        <v>143</v>
      </c>
      <c r="AU193" s="242" t="s">
        <v>83</v>
      </c>
      <c r="AV193" s="14" t="s">
        <v>83</v>
      </c>
      <c r="AW193" s="14" t="s">
        <v>34</v>
      </c>
      <c r="AX193" s="14" t="s">
        <v>73</v>
      </c>
      <c r="AY193" s="242" t="s">
        <v>132</v>
      </c>
    </row>
    <row r="194" s="2" customFormat="1" ht="13.8" customHeight="1">
      <c r="A194" s="38"/>
      <c r="B194" s="39"/>
      <c r="C194" s="204" t="s">
        <v>343</v>
      </c>
      <c r="D194" s="204" t="s">
        <v>134</v>
      </c>
      <c r="E194" s="205" t="s">
        <v>767</v>
      </c>
      <c r="F194" s="206" t="s">
        <v>768</v>
      </c>
      <c r="G194" s="207" t="s">
        <v>463</v>
      </c>
      <c r="H194" s="208">
        <v>4</v>
      </c>
      <c r="I194" s="209"/>
      <c r="J194" s="210">
        <f>ROUND(I194*H194,2)</f>
        <v>0</v>
      </c>
      <c r="K194" s="206" t="s">
        <v>138</v>
      </c>
      <c r="L194" s="44"/>
      <c r="M194" s="211" t="s">
        <v>19</v>
      </c>
      <c r="N194" s="212" t="s">
        <v>44</v>
      </c>
      <c r="O194" s="84"/>
      <c r="P194" s="213">
        <f>O194*H194</f>
        <v>0</v>
      </c>
      <c r="Q194" s="213">
        <v>0</v>
      </c>
      <c r="R194" s="213">
        <f>Q194*H194</f>
        <v>0</v>
      </c>
      <c r="S194" s="213">
        <v>0</v>
      </c>
      <c r="T194" s="214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15" t="s">
        <v>139</v>
      </c>
      <c r="AT194" s="215" t="s">
        <v>134</v>
      </c>
      <c r="AU194" s="215" t="s">
        <v>83</v>
      </c>
      <c r="AY194" s="17" t="s">
        <v>132</v>
      </c>
      <c r="BE194" s="216">
        <f>IF(N194="základní",J194,0)</f>
        <v>0</v>
      </c>
      <c r="BF194" s="216">
        <f>IF(N194="snížená",J194,0)</f>
        <v>0</v>
      </c>
      <c r="BG194" s="216">
        <f>IF(N194="zákl. přenesená",J194,0)</f>
        <v>0</v>
      </c>
      <c r="BH194" s="216">
        <f>IF(N194="sníž. přenesená",J194,0)</f>
        <v>0</v>
      </c>
      <c r="BI194" s="216">
        <f>IF(N194="nulová",J194,0)</f>
        <v>0</v>
      </c>
      <c r="BJ194" s="17" t="s">
        <v>81</v>
      </c>
      <c r="BK194" s="216">
        <f>ROUND(I194*H194,2)</f>
        <v>0</v>
      </c>
      <c r="BL194" s="17" t="s">
        <v>139</v>
      </c>
      <c r="BM194" s="215" t="s">
        <v>769</v>
      </c>
    </row>
    <row r="195" s="2" customFormat="1">
      <c r="A195" s="38"/>
      <c r="B195" s="39"/>
      <c r="C195" s="40"/>
      <c r="D195" s="217" t="s">
        <v>141</v>
      </c>
      <c r="E195" s="40"/>
      <c r="F195" s="218" t="s">
        <v>770</v>
      </c>
      <c r="G195" s="40"/>
      <c r="H195" s="40"/>
      <c r="I195" s="219"/>
      <c r="J195" s="40"/>
      <c r="K195" s="40"/>
      <c r="L195" s="44"/>
      <c r="M195" s="220"/>
      <c r="N195" s="221"/>
      <c r="O195" s="84"/>
      <c r="P195" s="84"/>
      <c r="Q195" s="84"/>
      <c r="R195" s="84"/>
      <c r="S195" s="84"/>
      <c r="T195" s="85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T195" s="17" t="s">
        <v>141</v>
      </c>
      <c r="AU195" s="17" t="s">
        <v>83</v>
      </c>
    </row>
    <row r="196" s="13" customFormat="1">
      <c r="A196" s="13"/>
      <c r="B196" s="222"/>
      <c r="C196" s="223"/>
      <c r="D196" s="217" t="s">
        <v>143</v>
      </c>
      <c r="E196" s="224" t="s">
        <v>19</v>
      </c>
      <c r="F196" s="225" t="s">
        <v>708</v>
      </c>
      <c r="G196" s="223"/>
      <c r="H196" s="224" t="s">
        <v>19</v>
      </c>
      <c r="I196" s="226"/>
      <c r="J196" s="223"/>
      <c r="K196" s="223"/>
      <c r="L196" s="227"/>
      <c r="M196" s="228"/>
      <c r="N196" s="229"/>
      <c r="O196" s="229"/>
      <c r="P196" s="229"/>
      <c r="Q196" s="229"/>
      <c r="R196" s="229"/>
      <c r="S196" s="229"/>
      <c r="T196" s="230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1" t="s">
        <v>143</v>
      </c>
      <c r="AU196" s="231" t="s">
        <v>83</v>
      </c>
      <c r="AV196" s="13" t="s">
        <v>81</v>
      </c>
      <c r="AW196" s="13" t="s">
        <v>34</v>
      </c>
      <c r="AX196" s="13" t="s">
        <v>73</v>
      </c>
      <c r="AY196" s="231" t="s">
        <v>132</v>
      </c>
    </row>
    <row r="197" s="14" customFormat="1">
      <c r="A197" s="14"/>
      <c r="B197" s="232"/>
      <c r="C197" s="233"/>
      <c r="D197" s="217" t="s">
        <v>143</v>
      </c>
      <c r="E197" s="234" t="s">
        <v>19</v>
      </c>
      <c r="F197" s="235" t="s">
        <v>676</v>
      </c>
      <c r="G197" s="233"/>
      <c r="H197" s="236">
        <v>4</v>
      </c>
      <c r="I197" s="237"/>
      <c r="J197" s="233"/>
      <c r="K197" s="233"/>
      <c r="L197" s="238"/>
      <c r="M197" s="239"/>
      <c r="N197" s="240"/>
      <c r="O197" s="240"/>
      <c r="P197" s="240"/>
      <c r="Q197" s="240"/>
      <c r="R197" s="240"/>
      <c r="S197" s="240"/>
      <c r="T197" s="241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42" t="s">
        <v>143</v>
      </c>
      <c r="AU197" s="242" t="s">
        <v>83</v>
      </c>
      <c r="AV197" s="14" t="s">
        <v>83</v>
      </c>
      <c r="AW197" s="14" t="s">
        <v>34</v>
      </c>
      <c r="AX197" s="14" t="s">
        <v>73</v>
      </c>
      <c r="AY197" s="242" t="s">
        <v>132</v>
      </c>
    </row>
    <row r="198" s="2" customFormat="1" ht="13.8" customHeight="1">
      <c r="A198" s="38"/>
      <c r="B198" s="39"/>
      <c r="C198" s="204" t="s">
        <v>348</v>
      </c>
      <c r="D198" s="204" t="s">
        <v>134</v>
      </c>
      <c r="E198" s="205" t="s">
        <v>771</v>
      </c>
      <c r="F198" s="206" t="s">
        <v>772</v>
      </c>
      <c r="G198" s="207" t="s">
        <v>463</v>
      </c>
      <c r="H198" s="208">
        <v>12</v>
      </c>
      <c r="I198" s="209"/>
      <c r="J198" s="210">
        <f>ROUND(I198*H198,2)</f>
        <v>0</v>
      </c>
      <c r="K198" s="206" t="s">
        <v>138</v>
      </c>
      <c r="L198" s="44"/>
      <c r="M198" s="211" t="s">
        <v>19</v>
      </c>
      <c r="N198" s="212" t="s">
        <v>44</v>
      </c>
      <c r="O198" s="84"/>
      <c r="P198" s="213">
        <f>O198*H198</f>
        <v>0</v>
      </c>
      <c r="Q198" s="213">
        <v>0</v>
      </c>
      <c r="R198" s="213">
        <f>Q198*H198</f>
        <v>0</v>
      </c>
      <c r="S198" s="213">
        <v>0</v>
      </c>
      <c r="T198" s="214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15" t="s">
        <v>139</v>
      </c>
      <c r="AT198" s="215" t="s">
        <v>134</v>
      </c>
      <c r="AU198" s="215" t="s">
        <v>83</v>
      </c>
      <c r="AY198" s="17" t="s">
        <v>132</v>
      </c>
      <c r="BE198" s="216">
        <f>IF(N198="základní",J198,0)</f>
        <v>0</v>
      </c>
      <c r="BF198" s="216">
        <f>IF(N198="snížená",J198,0)</f>
        <v>0</v>
      </c>
      <c r="BG198" s="216">
        <f>IF(N198="zákl. přenesená",J198,0)</f>
        <v>0</v>
      </c>
      <c r="BH198" s="216">
        <f>IF(N198="sníž. přenesená",J198,0)</f>
        <v>0</v>
      </c>
      <c r="BI198" s="216">
        <f>IF(N198="nulová",J198,0)</f>
        <v>0</v>
      </c>
      <c r="BJ198" s="17" t="s">
        <v>81</v>
      </c>
      <c r="BK198" s="216">
        <f>ROUND(I198*H198,2)</f>
        <v>0</v>
      </c>
      <c r="BL198" s="17" t="s">
        <v>139</v>
      </c>
      <c r="BM198" s="215" t="s">
        <v>773</v>
      </c>
    </row>
    <row r="199" s="2" customFormat="1">
      <c r="A199" s="38"/>
      <c r="B199" s="39"/>
      <c r="C199" s="40"/>
      <c r="D199" s="217" t="s">
        <v>141</v>
      </c>
      <c r="E199" s="40"/>
      <c r="F199" s="218" t="s">
        <v>774</v>
      </c>
      <c r="G199" s="40"/>
      <c r="H199" s="40"/>
      <c r="I199" s="219"/>
      <c r="J199" s="40"/>
      <c r="K199" s="40"/>
      <c r="L199" s="44"/>
      <c r="M199" s="220"/>
      <c r="N199" s="221"/>
      <c r="O199" s="84"/>
      <c r="P199" s="84"/>
      <c r="Q199" s="84"/>
      <c r="R199" s="84"/>
      <c r="S199" s="84"/>
      <c r="T199" s="85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T199" s="17" t="s">
        <v>141</v>
      </c>
      <c r="AU199" s="17" t="s">
        <v>83</v>
      </c>
    </row>
    <row r="200" s="13" customFormat="1">
      <c r="A200" s="13"/>
      <c r="B200" s="222"/>
      <c r="C200" s="223"/>
      <c r="D200" s="217" t="s">
        <v>143</v>
      </c>
      <c r="E200" s="224" t="s">
        <v>19</v>
      </c>
      <c r="F200" s="225" t="s">
        <v>708</v>
      </c>
      <c r="G200" s="223"/>
      <c r="H200" s="224" t="s">
        <v>19</v>
      </c>
      <c r="I200" s="226"/>
      <c r="J200" s="223"/>
      <c r="K200" s="223"/>
      <c r="L200" s="227"/>
      <c r="M200" s="228"/>
      <c r="N200" s="229"/>
      <c r="O200" s="229"/>
      <c r="P200" s="229"/>
      <c r="Q200" s="229"/>
      <c r="R200" s="229"/>
      <c r="S200" s="229"/>
      <c r="T200" s="230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1" t="s">
        <v>143</v>
      </c>
      <c r="AU200" s="231" t="s">
        <v>83</v>
      </c>
      <c r="AV200" s="13" t="s">
        <v>81</v>
      </c>
      <c r="AW200" s="13" t="s">
        <v>34</v>
      </c>
      <c r="AX200" s="13" t="s">
        <v>73</v>
      </c>
      <c r="AY200" s="231" t="s">
        <v>132</v>
      </c>
    </row>
    <row r="201" s="14" customFormat="1">
      <c r="A201" s="14"/>
      <c r="B201" s="232"/>
      <c r="C201" s="233"/>
      <c r="D201" s="217" t="s">
        <v>143</v>
      </c>
      <c r="E201" s="234" t="s">
        <v>19</v>
      </c>
      <c r="F201" s="235" t="s">
        <v>681</v>
      </c>
      <c r="G201" s="233"/>
      <c r="H201" s="236">
        <v>8</v>
      </c>
      <c r="I201" s="237"/>
      <c r="J201" s="233"/>
      <c r="K201" s="233"/>
      <c r="L201" s="238"/>
      <c r="M201" s="239"/>
      <c r="N201" s="240"/>
      <c r="O201" s="240"/>
      <c r="P201" s="240"/>
      <c r="Q201" s="240"/>
      <c r="R201" s="240"/>
      <c r="S201" s="240"/>
      <c r="T201" s="241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42" t="s">
        <v>143</v>
      </c>
      <c r="AU201" s="242" t="s">
        <v>83</v>
      </c>
      <c r="AV201" s="14" t="s">
        <v>83</v>
      </c>
      <c r="AW201" s="14" t="s">
        <v>34</v>
      </c>
      <c r="AX201" s="14" t="s">
        <v>73</v>
      </c>
      <c r="AY201" s="242" t="s">
        <v>132</v>
      </c>
    </row>
    <row r="202" s="14" customFormat="1">
      <c r="A202" s="14"/>
      <c r="B202" s="232"/>
      <c r="C202" s="233"/>
      <c r="D202" s="217" t="s">
        <v>143</v>
      </c>
      <c r="E202" s="234" t="s">
        <v>19</v>
      </c>
      <c r="F202" s="235" t="s">
        <v>682</v>
      </c>
      <c r="G202" s="233"/>
      <c r="H202" s="236">
        <v>4</v>
      </c>
      <c r="I202" s="237"/>
      <c r="J202" s="233"/>
      <c r="K202" s="233"/>
      <c r="L202" s="238"/>
      <c r="M202" s="239"/>
      <c r="N202" s="240"/>
      <c r="O202" s="240"/>
      <c r="P202" s="240"/>
      <c r="Q202" s="240"/>
      <c r="R202" s="240"/>
      <c r="S202" s="240"/>
      <c r="T202" s="241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42" t="s">
        <v>143</v>
      </c>
      <c r="AU202" s="242" t="s">
        <v>83</v>
      </c>
      <c r="AV202" s="14" t="s">
        <v>83</v>
      </c>
      <c r="AW202" s="14" t="s">
        <v>34</v>
      </c>
      <c r="AX202" s="14" t="s">
        <v>73</v>
      </c>
      <c r="AY202" s="242" t="s">
        <v>132</v>
      </c>
    </row>
    <row r="203" s="2" customFormat="1" ht="13.8" customHeight="1">
      <c r="A203" s="38"/>
      <c r="B203" s="39"/>
      <c r="C203" s="204" t="s">
        <v>358</v>
      </c>
      <c r="D203" s="204" t="s">
        <v>134</v>
      </c>
      <c r="E203" s="205" t="s">
        <v>775</v>
      </c>
      <c r="F203" s="206" t="s">
        <v>776</v>
      </c>
      <c r="G203" s="207" t="s">
        <v>463</v>
      </c>
      <c r="H203" s="208">
        <v>30</v>
      </c>
      <c r="I203" s="209"/>
      <c r="J203" s="210">
        <f>ROUND(I203*H203,2)</f>
        <v>0</v>
      </c>
      <c r="K203" s="206" t="s">
        <v>138</v>
      </c>
      <c r="L203" s="44"/>
      <c r="M203" s="211" t="s">
        <v>19</v>
      </c>
      <c r="N203" s="212" t="s">
        <v>44</v>
      </c>
      <c r="O203" s="84"/>
      <c r="P203" s="213">
        <f>O203*H203</f>
        <v>0</v>
      </c>
      <c r="Q203" s="213">
        <v>0</v>
      </c>
      <c r="R203" s="213">
        <f>Q203*H203</f>
        <v>0</v>
      </c>
      <c r="S203" s="213">
        <v>0</v>
      </c>
      <c r="T203" s="214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15" t="s">
        <v>139</v>
      </c>
      <c r="AT203" s="215" t="s">
        <v>134</v>
      </c>
      <c r="AU203" s="215" t="s">
        <v>83</v>
      </c>
      <c r="AY203" s="17" t="s">
        <v>132</v>
      </c>
      <c r="BE203" s="216">
        <f>IF(N203="základní",J203,0)</f>
        <v>0</v>
      </c>
      <c r="BF203" s="216">
        <f>IF(N203="snížená",J203,0)</f>
        <v>0</v>
      </c>
      <c r="BG203" s="216">
        <f>IF(N203="zákl. přenesená",J203,0)</f>
        <v>0</v>
      </c>
      <c r="BH203" s="216">
        <f>IF(N203="sníž. přenesená",J203,0)</f>
        <v>0</v>
      </c>
      <c r="BI203" s="216">
        <f>IF(N203="nulová",J203,0)</f>
        <v>0</v>
      </c>
      <c r="BJ203" s="17" t="s">
        <v>81</v>
      </c>
      <c r="BK203" s="216">
        <f>ROUND(I203*H203,2)</f>
        <v>0</v>
      </c>
      <c r="BL203" s="17" t="s">
        <v>139</v>
      </c>
      <c r="BM203" s="215" t="s">
        <v>777</v>
      </c>
    </row>
    <row r="204" s="2" customFormat="1">
      <c r="A204" s="38"/>
      <c r="B204" s="39"/>
      <c r="C204" s="40"/>
      <c r="D204" s="217" t="s">
        <v>141</v>
      </c>
      <c r="E204" s="40"/>
      <c r="F204" s="218" t="s">
        <v>778</v>
      </c>
      <c r="G204" s="40"/>
      <c r="H204" s="40"/>
      <c r="I204" s="219"/>
      <c r="J204" s="40"/>
      <c r="K204" s="40"/>
      <c r="L204" s="44"/>
      <c r="M204" s="220"/>
      <c r="N204" s="221"/>
      <c r="O204" s="84"/>
      <c r="P204" s="84"/>
      <c r="Q204" s="84"/>
      <c r="R204" s="84"/>
      <c r="S204" s="84"/>
      <c r="T204" s="85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T204" s="17" t="s">
        <v>141</v>
      </c>
      <c r="AU204" s="17" t="s">
        <v>83</v>
      </c>
    </row>
    <row r="205" s="13" customFormat="1">
      <c r="A205" s="13"/>
      <c r="B205" s="222"/>
      <c r="C205" s="223"/>
      <c r="D205" s="217" t="s">
        <v>143</v>
      </c>
      <c r="E205" s="224" t="s">
        <v>19</v>
      </c>
      <c r="F205" s="225" t="s">
        <v>743</v>
      </c>
      <c r="G205" s="223"/>
      <c r="H205" s="224" t="s">
        <v>19</v>
      </c>
      <c r="I205" s="226"/>
      <c r="J205" s="223"/>
      <c r="K205" s="223"/>
      <c r="L205" s="227"/>
      <c r="M205" s="228"/>
      <c r="N205" s="229"/>
      <c r="O205" s="229"/>
      <c r="P205" s="229"/>
      <c r="Q205" s="229"/>
      <c r="R205" s="229"/>
      <c r="S205" s="229"/>
      <c r="T205" s="230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1" t="s">
        <v>143</v>
      </c>
      <c r="AU205" s="231" t="s">
        <v>83</v>
      </c>
      <c r="AV205" s="13" t="s">
        <v>81</v>
      </c>
      <c r="AW205" s="13" t="s">
        <v>34</v>
      </c>
      <c r="AX205" s="13" t="s">
        <v>73</v>
      </c>
      <c r="AY205" s="231" t="s">
        <v>132</v>
      </c>
    </row>
    <row r="206" s="13" customFormat="1">
      <c r="A206" s="13"/>
      <c r="B206" s="222"/>
      <c r="C206" s="223"/>
      <c r="D206" s="217" t="s">
        <v>143</v>
      </c>
      <c r="E206" s="224" t="s">
        <v>19</v>
      </c>
      <c r="F206" s="225" t="s">
        <v>708</v>
      </c>
      <c r="G206" s="223"/>
      <c r="H206" s="224" t="s">
        <v>19</v>
      </c>
      <c r="I206" s="226"/>
      <c r="J206" s="223"/>
      <c r="K206" s="223"/>
      <c r="L206" s="227"/>
      <c r="M206" s="228"/>
      <c r="N206" s="229"/>
      <c r="O206" s="229"/>
      <c r="P206" s="229"/>
      <c r="Q206" s="229"/>
      <c r="R206" s="229"/>
      <c r="S206" s="229"/>
      <c r="T206" s="230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1" t="s">
        <v>143</v>
      </c>
      <c r="AU206" s="231" t="s">
        <v>83</v>
      </c>
      <c r="AV206" s="13" t="s">
        <v>81</v>
      </c>
      <c r="AW206" s="13" t="s">
        <v>34</v>
      </c>
      <c r="AX206" s="13" t="s">
        <v>73</v>
      </c>
      <c r="AY206" s="231" t="s">
        <v>132</v>
      </c>
    </row>
    <row r="207" s="14" customFormat="1">
      <c r="A207" s="14"/>
      <c r="B207" s="232"/>
      <c r="C207" s="233"/>
      <c r="D207" s="217" t="s">
        <v>143</v>
      </c>
      <c r="E207" s="234" t="s">
        <v>19</v>
      </c>
      <c r="F207" s="235" t="s">
        <v>687</v>
      </c>
      <c r="G207" s="233"/>
      <c r="H207" s="236">
        <v>2</v>
      </c>
      <c r="I207" s="237"/>
      <c r="J207" s="233"/>
      <c r="K207" s="233"/>
      <c r="L207" s="238"/>
      <c r="M207" s="239"/>
      <c r="N207" s="240"/>
      <c r="O207" s="240"/>
      <c r="P207" s="240"/>
      <c r="Q207" s="240"/>
      <c r="R207" s="240"/>
      <c r="S207" s="240"/>
      <c r="T207" s="241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42" t="s">
        <v>143</v>
      </c>
      <c r="AU207" s="242" t="s">
        <v>83</v>
      </c>
      <c r="AV207" s="14" t="s">
        <v>83</v>
      </c>
      <c r="AW207" s="14" t="s">
        <v>34</v>
      </c>
      <c r="AX207" s="14" t="s">
        <v>73</v>
      </c>
      <c r="AY207" s="242" t="s">
        <v>132</v>
      </c>
    </row>
    <row r="208" s="14" customFormat="1">
      <c r="A208" s="14"/>
      <c r="B208" s="232"/>
      <c r="C208" s="233"/>
      <c r="D208" s="217" t="s">
        <v>143</v>
      </c>
      <c r="E208" s="234" t="s">
        <v>19</v>
      </c>
      <c r="F208" s="235" t="s">
        <v>688</v>
      </c>
      <c r="G208" s="233"/>
      <c r="H208" s="236">
        <v>8</v>
      </c>
      <c r="I208" s="237"/>
      <c r="J208" s="233"/>
      <c r="K208" s="233"/>
      <c r="L208" s="238"/>
      <c r="M208" s="239"/>
      <c r="N208" s="240"/>
      <c r="O208" s="240"/>
      <c r="P208" s="240"/>
      <c r="Q208" s="240"/>
      <c r="R208" s="240"/>
      <c r="S208" s="240"/>
      <c r="T208" s="241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42" t="s">
        <v>143</v>
      </c>
      <c r="AU208" s="242" t="s">
        <v>83</v>
      </c>
      <c r="AV208" s="14" t="s">
        <v>83</v>
      </c>
      <c r="AW208" s="14" t="s">
        <v>34</v>
      </c>
      <c r="AX208" s="14" t="s">
        <v>73</v>
      </c>
      <c r="AY208" s="242" t="s">
        <v>132</v>
      </c>
    </row>
    <row r="209" s="13" customFormat="1">
      <c r="A209" s="13"/>
      <c r="B209" s="222"/>
      <c r="C209" s="223"/>
      <c r="D209" s="217" t="s">
        <v>143</v>
      </c>
      <c r="E209" s="224" t="s">
        <v>19</v>
      </c>
      <c r="F209" s="225" t="s">
        <v>779</v>
      </c>
      <c r="G209" s="223"/>
      <c r="H209" s="224" t="s">
        <v>19</v>
      </c>
      <c r="I209" s="226"/>
      <c r="J209" s="223"/>
      <c r="K209" s="223"/>
      <c r="L209" s="227"/>
      <c r="M209" s="228"/>
      <c r="N209" s="229"/>
      <c r="O209" s="229"/>
      <c r="P209" s="229"/>
      <c r="Q209" s="229"/>
      <c r="R209" s="229"/>
      <c r="S209" s="229"/>
      <c r="T209" s="230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1" t="s">
        <v>143</v>
      </c>
      <c r="AU209" s="231" t="s">
        <v>83</v>
      </c>
      <c r="AV209" s="13" t="s">
        <v>81</v>
      </c>
      <c r="AW209" s="13" t="s">
        <v>34</v>
      </c>
      <c r="AX209" s="13" t="s">
        <v>73</v>
      </c>
      <c r="AY209" s="231" t="s">
        <v>132</v>
      </c>
    </row>
    <row r="210" s="14" customFormat="1">
      <c r="A210" s="14"/>
      <c r="B210" s="232"/>
      <c r="C210" s="233"/>
      <c r="D210" s="217" t="s">
        <v>143</v>
      </c>
      <c r="E210" s="234" t="s">
        <v>19</v>
      </c>
      <c r="F210" s="235" t="s">
        <v>725</v>
      </c>
      <c r="G210" s="233"/>
      <c r="H210" s="236">
        <v>20</v>
      </c>
      <c r="I210" s="237"/>
      <c r="J210" s="233"/>
      <c r="K210" s="233"/>
      <c r="L210" s="238"/>
      <c r="M210" s="239"/>
      <c r="N210" s="240"/>
      <c r="O210" s="240"/>
      <c r="P210" s="240"/>
      <c r="Q210" s="240"/>
      <c r="R210" s="240"/>
      <c r="S210" s="240"/>
      <c r="T210" s="241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42" t="s">
        <v>143</v>
      </c>
      <c r="AU210" s="242" t="s">
        <v>83</v>
      </c>
      <c r="AV210" s="14" t="s">
        <v>83</v>
      </c>
      <c r="AW210" s="14" t="s">
        <v>34</v>
      </c>
      <c r="AX210" s="14" t="s">
        <v>73</v>
      </c>
      <c r="AY210" s="242" t="s">
        <v>132</v>
      </c>
    </row>
    <row r="211" s="2" customFormat="1" ht="22.2" customHeight="1">
      <c r="A211" s="38"/>
      <c r="B211" s="39"/>
      <c r="C211" s="204" t="s">
        <v>363</v>
      </c>
      <c r="D211" s="204" t="s">
        <v>134</v>
      </c>
      <c r="E211" s="205" t="s">
        <v>780</v>
      </c>
      <c r="F211" s="206" t="s">
        <v>781</v>
      </c>
      <c r="G211" s="207" t="s">
        <v>257</v>
      </c>
      <c r="H211" s="208">
        <v>360</v>
      </c>
      <c r="I211" s="209"/>
      <c r="J211" s="210">
        <f>ROUND(I211*H211,2)</f>
        <v>0</v>
      </c>
      <c r="K211" s="206" t="s">
        <v>138</v>
      </c>
      <c r="L211" s="44"/>
      <c r="M211" s="211" t="s">
        <v>19</v>
      </c>
      <c r="N211" s="212" t="s">
        <v>44</v>
      </c>
      <c r="O211" s="84"/>
      <c r="P211" s="213">
        <f>O211*H211</f>
        <v>0</v>
      </c>
      <c r="Q211" s="213">
        <v>0</v>
      </c>
      <c r="R211" s="213">
        <f>Q211*H211</f>
        <v>0</v>
      </c>
      <c r="S211" s="213">
        <v>0</v>
      </c>
      <c r="T211" s="214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15" t="s">
        <v>139</v>
      </c>
      <c r="AT211" s="215" t="s">
        <v>134</v>
      </c>
      <c r="AU211" s="215" t="s">
        <v>83</v>
      </c>
      <c r="AY211" s="17" t="s">
        <v>132</v>
      </c>
      <c r="BE211" s="216">
        <f>IF(N211="základní",J211,0)</f>
        <v>0</v>
      </c>
      <c r="BF211" s="216">
        <f>IF(N211="snížená",J211,0)</f>
        <v>0</v>
      </c>
      <c r="BG211" s="216">
        <f>IF(N211="zákl. přenesená",J211,0)</f>
        <v>0</v>
      </c>
      <c r="BH211" s="216">
        <f>IF(N211="sníž. přenesená",J211,0)</f>
        <v>0</v>
      </c>
      <c r="BI211" s="216">
        <f>IF(N211="nulová",J211,0)</f>
        <v>0</v>
      </c>
      <c r="BJ211" s="17" t="s">
        <v>81</v>
      </c>
      <c r="BK211" s="216">
        <f>ROUND(I211*H211,2)</f>
        <v>0</v>
      </c>
      <c r="BL211" s="17" t="s">
        <v>139</v>
      </c>
      <c r="BM211" s="215" t="s">
        <v>782</v>
      </c>
    </row>
    <row r="212" s="2" customFormat="1">
      <c r="A212" s="38"/>
      <c r="B212" s="39"/>
      <c r="C212" s="40"/>
      <c r="D212" s="217" t="s">
        <v>141</v>
      </c>
      <c r="E212" s="40"/>
      <c r="F212" s="218" t="s">
        <v>783</v>
      </c>
      <c r="G212" s="40"/>
      <c r="H212" s="40"/>
      <c r="I212" s="219"/>
      <c r="J212" s="40"/>
      <c r="K212" s="40"/>
      <c r="L212" s="44"/>
      <c r="M212" s="220"/>
      <c r="N212" s="221"/>
      <c r="O212" s="84"/>
      <c r="P212" s="84"/>
      <c r="Q212" s="84"/>
      <c r="R212" s="84"/>
      <c r="S212" s="84"/>
      <c r="T212" s="85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T212" s="17" t="s">
        <v>141</v>
      </c>
      <c r="AU212" s="17" t="s">
        <v>83</v>
      </c>
    </row>
    <row r="213" s="2" customFormat="1" ht="22.2" customHeight="1">
      <c r="A213" s="38"/>
      <c r="B213" s="39"/>
      <c r="C213" s="204" t="s">
        <v>371</v>
      </c>
      <c r="D213" s="204" t="s">
        <v>134</v>
      </c>
      <c r="E213" s="205" t="s">
        <v>784</v>
      </c>
      <c r="F213" s="206" t="s">
        <v>785</v>
      </c>
      <c r="G213" s="207" t="s">
        <v>463</v>
      </c>
      <c r="H213" s="208">
        <v>24</v>
      </c>
      <c r="I213" s="209"/>
      <c r="J213" s="210">
        <f>ROUND(I213*H213,2)</f>
        <v>0</v>
      </c>
      <c r="K213" s="206" t="s">
        <v>138</v>
      </c>
      <c r="L213" s="44"/>
      <c r="M213" s="211" t="s">
        <v>19</v>
      </c>
      <c r="N213" s="212" t="s">
        <v>44</v>
      </c>
      <c r="O213" s="84"/>
      <c r="P213" s="213">
        <f>O213*H213</f>
        <v>0</v>
      </c>
      <c r="Q213" s="213">
        <v>0</v>
      </c>
      <c r="R213" s="213">
        <f>Q213*H213</f>
        <v>0</v>
      </c>
      <c r="S213" s="213">
        <v>0</v>
      </c>
      <c r="T213" s="214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15" t="s">
        <v>139</v>
      </c>
      <c r="AT213" s="215" t="s">
        <v>134</v>
      </c>
      <c r="AU213" s="215" t="s">
        <v>83</v>
      </c>
      <c r="AY213" s="17" t="s">
        <v>132</v>
      </c>
      <c r="BE213" s="216">
        <f>IF(N213="základní",J213,0)</f>
        <v>0</v>
      </c>
      <c r="BF213" s="216">
        <f>IF(N213="snížená",J213,0)</f>
        <v>0</v>
      </c>
      <c r="BG213" s="216">
        <f>IF(N213="zákl. přenesená",J213,0)</f>
        <v>0</v>
      </c>
      <c r="BH213" s="216">
        <f>IF(N213="sníž. přenesená",J213,0)</f>
        <v>0</v>
      </c>
      <c r="BI213" s="216">
        <f>IF(N213="nulová",J213,0)</f>
        <v>0</v>
      </c>
      <c r="BJ213" s="17" t="s">
        <v>81</v>
      </c>
      <c r="BK213" s="216">
        <f>ROUND(I213*H213,2)</f>
        <v>0</v>
      </c>
      <c r="BL213" s="17" t="s">
        <v>139</v>
      </c>
      <c r="BM213" s="215" t="s">
        <v>786</v>
      </c>
    </row>
    <row r="214" s="2" customFormat="1">
      <c r="A214" s="38"/>
      <c r="B214" s="39"/>
      <c r="C214" s="40"/>
      <c r="D214" s="217" t="s">
        <v>141</v>
      </c>
      <c r="E214" s="40"/>
      <c r="F214" s="218" t="s">
        <v>787</v>
      </c>
      <c r="G214" s="40"/>
      <c r="H214" s="40"/>
      <c r="I214" s="219"/>
      <c r="J214" s="40"/>
      <c r="K214" s="40"/>
      <c r="L214" s="44"/>
      <c r="M214" s="220"/>
      <c r="N214" s="221"/>
      <c r="O214" s="84"/>
      <c r="P214" s="84"/>
      <c r="Q214" s="84"/>
      <c r="R214" s="84"/>
      <c r="S214" s="84"/>
      <c r="T214" s="85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T214" s="17" t="s">
        <v>141</v>
      </c>
      <c r="AU214" s="17" t="s">
        <v>83</v>
      </c>
    </row>
    <row r="215" s="14" customFormat="1">
      <c r="A215" s="14"/>
      <c r="B215" s="232"/>
      <c r="C215" s="233"/>
      <c r="D215" s="217" t="s">
        <v>143</v>
      </c>
      <c r="E215" s="233"/>
      <c r="F215" s="235" t="s">
        <v>788</v>
      </c>
      <c r="G215" s="233"/>
      <c r="H215" s="236">
        <v>24</v>
      </c>
      <c r="I215" s="237"/>
      <c r="J215" s="233"/>
      <c r="K215" s="233"/>
      <c r="L215" s="238"/>
      <c r="M215" s="239"/>
      <c r="N215" s="240"/>
      <c r="O215" s="240"/>
      <c r="P215" s="240"/>
      <c r="Q215" s="240"/>
      <c r="R215" s="240"/>
      <c r="S215" s="240"/>
      <c r="T215" s="241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42" t="s">
        <v>143</v>
      </c>
      <c r="AU215" s="242" t="s">
        <v>83</v>
      </c>
      <c r="AV215" s="14" t="s">
        <v>83</v>
      </c>
      <c r="AW215" s="14" t="s">
        <v>4</v>
      </c>
      <c r="AX215" s="14" t="s">
        <v>81</v>
      </c>
      <c r="AY215" s="242" t="s">
        <v>132</v>
      </c>
    </row>
    <row r="216" s="2" customFormat="1" ht="22.2" customHeight="1">
      <c r="A216" s="38"/>
      <c r="B216" s="39"/>
      <c r="C216" s="204" t="s">
        <v>377</v>
      </c>
      <c r="D216" s="204" t="s">
        <v>134</v>
      </c>
      <c r="E216" s="205" t="s">
        <v>789</v>
      </c>
      <c r="F216" s="206" t="s">
        <v>790</v>
      </c>
      <c r="G216" s="207" t="s">
        <v>463</v>
      </c>
      <c r="H216" s="208">
        <v>16</v>
      </c>
      <c r="I216" s="209"/>
      <c r="J216" s="210">
        <f>ROUND(I216*H216,2)</f>
        <v>0</v>
      </c>
      <c r="K216" s="206" t="s">
        <v>138</v>
      </c>
      <c r="L216" s="44"/>
      <c r="M216" s="211" t="s">
        <v>19</v>
      </c>
      <c r="N216" s="212" t="s">
        <v>44</v>
      </c>
      <c r="O216" s="84"/>
      <c r="P216" s="213">
        <f>O216*H216</f>
        <v>0</v>
      </c>
      <c r="Q216" s="213">
        <v>0</v>
      </c>
      <c r="R216" s="213">
        <f>Q216*H216</f>
        <v>0</v>
      </c>
      <c r="S216" s="213">
        <v>0</v>
      </c>
      <c r="T216" s="214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15" t="s">
        <v>139</v>
      </c>
      <c r="AT216" s="215" t="s">
        <v>134</v>
      </c>
      <c r="AU216" s="215" t="s">
        <v>83</v>
      </c>
      <c r="AY216" s="17" t="s">
        <v>132</v>
      </c>
      <c r="BE216" s="216">
        <f>IF(N216="základní",J216,0)</f>
        <v>0</v>
      </c>
      <c r="BF216" s="216">
        <f>IF(N216="snížená",J216,0)</f>
        <v>0</v>
      </c>
      <c r="BG216" s="216">
        <f>IF(N216="zákl. přenesená",J216,0)</f>
        <v>0</v>
      </c>
      <c r="BH216" s="216">
        <f>IF(N216="sníž. přenesená",J216,0)</f>
        <v>0</v>
      </c>
      <c r="BI216" s="216">
        <f>IF(N216="nulová",J216,0)</f>
        <v>0</v>
      </c>
      <c r="BJ216" s="17" t="s">
        <v>81</v>
      </c>
      <c r="BK216" s="216">
        <f>ROUND(I216*H216,2)</f>
        <v>0</v>
      </c>
      <c r="BL216" s="17" t="s">
        <v>139</v>
      </c>
      <c r="BM216" s="215" t="s">
        <v>791</v>
      </c>
    </row>
    <row r="217" s="2" customFormat="1">
      <c r="A217" s="38"/>
      <c r="B217" s="39"/>
      <c r="C217" s="40"/>
      <c r="D217" s="217" t="s">
        <v>141</v>
      </c>
      <c r="E217" s="40"/>
      <c r="F217" s="218" t="s">
        <v>792</v>
      </c>
      <c r="G217" s="40"/>
      <c r="H217" s="40"/>
      <c r="I217" s="219"/>
      <c r="J217" s="40"/>
      <c r="K217" s="40"/>
      <c r="L217" s="44"/>
      <c r="M217" s="220"/>
      <c r="N217" s="221"/>
      <c r="O217" s="84"/>
      <c r="P217" s="84"/>
      <c r="Q217" s="84"/>
      <c r="R217" s="84"/>
      <c r="S217" s="84"/>
      <c r="T217" s="85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T217" s="17" t="s">
        <v>141</v>
      </c>
      <c r="AU217" s="17" t="s">
        <v>83</v>
      </c>
    </row>
    <row r="218" s="14" customFormat="1">
      <c r="A218" s="14"/>
      <c r="B218" s="232"/>
      <c r="C218" s="233"/>
      <c r="D218" s="217" t="s">
        <v>143</v>
      </c>
      <c r="E218" s="233"/>
      <c r="F218" s="235" t="s">
        <v>793</v>
      </c>
      <c r="G218" s="233"/>
      <c r="H218" s="236">
        <v>16</v>
      </c>
      <c r="I218" s="237"/>
      <c r="J218" s="233"/>
      <c r="K218" s="233"/>
      <c r="L218" s="238"/>
      <c r="M218" s="239"/>
      <c r="N218" s="240"/>
      <c r="O218" s="240"/>
      <c r="P218" s="240"/>
      <c r="Q218" s="240"/>
      <c r="R218" s="240"/>
      <c r="S218" s="240"/>
      <c r="T218" s="241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42" t="s">
        <v>143</v>
      </c>
      <c r="AU218" s="242" t="s">
        <v>83</v>
      </c>
      <c r="AV218" s="14" t="s">
        <v>83</v>
      </c>
      <c r="AW218" s="14" t="s">
        <v>4</v>
      </c>
      <c r="AX218" s="14" t="s">
        <v>81</v>
      </c>
      <c r="AY218" s="242" t="s">
        <v>132</v>
      </c>
    </row>
    <row r="219" s="2" customFormat="1" ht="22.2" customHeight="1">
      <c r="A219" s="38"/>
      <c r="B219" s="39"/>
      <c r="C219" s="204" t="s">
        <v>387</v>
      </c>
      <c r="D219" s="204" t="s">
        <v>134</v>
      </c>
      <c r="E219" s="205" t="s">
        <v>794</v>
      </c>
      <c r="F219" s="206" t="s">
        <v>795</v>
      </c>
      <c r="G219" s="207" t="s">
        <v>463</v>
      </c>
      <c r="H219" s="208">
        <v>48</v>
      </c>
      <c r="I219" s="209"/>
      <c r="J219" s="210">
        <f>ROUND(I219*H219,2)</f>
        <v>0</v>
      </c>
      <c r="K219" s="206" t="s">
        <v>138</v>
      </c>
      <c r="L219" s="44"/>
      <c r="M219" s="211" t="s">
        <v>19</v>
      </c>
      <c r="N219" s="212" t="s">
        <v>44</v>
      </c>
      <c r="O219" s="84"/>
      <c r="P219" s="213">
        <f>O219*H219</f>
        <v>0</v>
      </c>
      <c r="Q219" s="213">
        <v>0</v>
      </c>
      <c r="R219" s="213">
        <f>Q219*H219</f>
        <v>0</v>
      </c>
      <c r="S219" s="213">
        <v>0</v>
      </c>
      <c r="T219" s="214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15" t="s">
        <v>139</v>
      </c>
      <c r="AT219" s="215" t="s">
        <v>134</v>
      </c>
      <c r="AU219" s="215" t="s">
        <v>83</v>
      </c>
      <c r="AY219" s="17" t="s">
        <v>132</v>
      </c>
      <c r="BE219" s="216">
        <f>IF(N219="základní",J219,0)</f>
        <v>0</v>
      </c>
      <c r="BF219" s="216">
        <f>IF(N219="snížená",J219,0)</f>
        <v>0</v>
      </c>
      <c r="BG219" s="216">
        <f>IF(N219="zákl. přenesená",J219,0)</f>
        <v>0</v>
      </c>
      <c r="BH219" s="216">
        <f>IF(N219="sníž. přenesená",J219,0)</f>
        <v>0</v>
      </c>
      <c r="BI219" s="216">
        <f>IF(N219="nulová",J219,0)</f>
        <v>0</v>
      </c>
      <c r="BJ219" s="17" t="s">
        <v>81</v>
      </c>
      <c r="BK219" s="216">
        <f>ROUND(I219*H219,2)</f>
        <v>0</v>
      </c>
      <c r="BL219" s="17" t="s">
        <v>139</v>
      </c>
      <c r="BM219" s="215" t="s">
        <v>796</v>
      </c>
    </row>
    <row r="220" s="2" customFormat="1">
      <c r="A220" s="38"/>
      <c r="B220" s="39"/>
      <c r="C220" s="40"/>
      <c r="D220" s="217" t="s">
        <v>141</v>
      </c>
      <c r="E220" s="40"/>
      <c r="F220" s="218" t="s">
        <v>797</v>
      </c>
      <c r="G220" s="40"/>
      <c r="H220" s="40"/>
      <c r="I220" s="219"/>
      <c r="J220" s="40"/>
      <c r="K220" s="40"/>
      <c r="L220" s="44"/>
      <c r="M220" s="220"/>
      <c r="N220" s="221"/>
      <c r="O220" s="84"/>
      <c r="P220" s="84"/>
      <c r="Q220" s="84"/>
      <c r="R220" s="84"/>
      <c r="S220" s="84"/>
      <c r="T220" s="85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T220" s="17" t="s">
        <v>141</v>
      </c>
      <c r="AU220" s="17" t="s">
        <v>83</v>
      </c>
    </row>
    <row r="221" s="14" customFormat="1">
      <c r="A221" s="14"/>
      <c r="B221" s="232"/>
      <c r="C221" s="233"/>
      <c r="D221" s="217" t="s">
        <v>143</v>
      </c>
      <c r="E221" s="233"/>
      <c r="F221" s="235" t="s">
        <v>798</v>
      </c>
      <c r="G221" s="233"/>
      <c r="H221" s="236">
        <v>48</v>
      </c>
      <c r="I221" s="237"/>
      <c r="J221" s="233"/>
      <c r="K221" s="233"/>
      <c r="L221" s="238"/>
      <c r="M221" s="239"/>
      <c r="N221" s="240"/>
      <c r="O221" s="240"/>
      <c r="P221" s="240"/>
      <c r="Q221" s="240"/>
      <c r="R221" s="240"/>
      <c r="S221" s="240"/>
      <c r="T221" s="241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42" t="s">
        <v>143</v>
      </c>
      <c r="AU221" s="242" t="s">
        <v>83</v>
      </c>
      <c r="AV221" s="14" t="s">
        <v>83</v>
      </c>
      <c r="AW221" s="14" t="s">
        <v>4</v>
      </c>
      <c r="AX221" s="14" t="s">
        <v>81</v>
      </c>
      <c r="AY221" s="242" t="s">
        <v>132</v>
      </c>
    </row>
    <row r="222" s="2" customFormat="1" ht="22.2" customHeight="1">
      <c r="A222" s="38"/>
      <c r="B222" s="39"/>
      <c r="C222" s="204" t="s">
        <v>394</v>
      </c>
      <c r="D222" s="204" t="s">
        <v>134</v>
      </c>
      <c r="E222" s="205" t="s">
        <v>799</v>
      </c>
      <c r="F222" s="206" t="s">
        <v>800</v>
      </c>
      <c r="G222" s="207" t="s">
        <v>463</v>
      </c>
      <c r="H222" s="208">
        <v>120</v>
      </c>
      <c r="I222" s="209"/>
      <c r="J222" s="210">
        <f>ROUND(I222*H222,2)</f>
        <v>0</v>
      </c>
      <c r="K222" s="206" t="s">
        <v>138</v>
      </c>
      <c r="L222" s="44"/>
      <c r="M222" s="211" t="s">
        <v>19</v>
      </c>
      <c r="N222" s="212" t="s">
        <v>44</v>
      </c>
      <c r="O222" s="84"/>
      <c r="P222" s="213">
        <f>O222*H222</f>
        <v>0</v>
      </c>
      <c r="Q222" s="213">
        <v>0</v>
      </c>
      <c r="R222" s="213">
        <f>Q222*H222</f>
        <v>0</v>
      </c>
      <c r="S222" s="213">
        <v>0</v>
      </c>
      <c r="T222" s="214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15" t="s">
        <v>139</v>
      </c>
      <c r="AT222" s="215" t="s">
        <v>134</v>
      </c>
      <c r="AU222" s="215" t="s">
        <v>83</v>
      </c>
      <c r="AY222" s="17" t="s">
        <v>132</v>
      </c>
      <c r="BE222" s="216">
        <f>IF(N222="základní",J222,0)</f>
        <v>0</v>
      </c>
      <c r="BF222" s="216">
        <f>IF(N222="snížená",J222,0)</f>
        <v>0</v>
      </c>
      <c r="BG222" s="216">
        <f>IF(N222="zákl. přenesená",J222,0)</f>
        <v>0</v>
      </c>
      <c r="BH222" s="216">
        <f>IF(N222="sníž. přenesená",J222,0)</f>
        <v>0</v>
      </c>
      <c r="BI222" s="216">
        <f>IF(N222="nulová",J222,0)</f>
        <v>0</v>
      </c>
      <c r="BJ222" s="17" t="s">
        <v>81</v>
      </c>
      <c r="BK222" s="216">
        <f>ROUND(I222*H222,2)</f>
        <v>0</v>
      </c>
      <c r="BL222" s="17" t="s">
        <v>139</v>
      </c>
      <c r="BM222" s="215" t="s">
        <v>801</v>
      </c>
    </row>
    <row r="223" s="2" customFormat="1">
      <c r="A223" s="38"/>
      <c r="B223" s="39"/>
      <c r="C223" s="40"/>
      <c r="D223" s="217" t="s">
        <v>141</v>
      </c>
      <c r="E223" s="40"/>
      <c r="F223" s="218" t="s">
        <v>802</v>
      </c>
      <c r="G223" s="40"/>
      <c r="H223" s="40"/>
      <c r="I223" s="219"/>
      <c r="J223" s="40"/>
      <c r="K223" s="40"/>
      <c r="L223" s="44"/>
      <c r="M223" s="220"/>
      <c r="N223" s="221"/>
      <c r="O223" s="84"/>
      <c r="P223" s="84"/>
      <c r="Q223" s="84"/>
      <c r="R223" s="84"/>
      <c r="S223" s="84"/>
      <c r="T223" s="85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T223" s="17" t="s">
        <v>141</v>
      </c>
      <c r="AU223" s="17" t="s">
        <v>83</v>
      </c>
    </row>
    <row r="224" s="14" customFormat="1">
      <c r="A224" s="14"/>
      <c r="B224" s="232"/>
      <c r="C224" s="233"/>
      <c r="D224" s="217" t="s">
        <v>143</v>
      </c>
      <c r="E224" s="233"/>
      <c r="F224" s="235" t="s">
        <v>803</v>
      </c>
      <c r="G224" s="233"/>
      <c r="H224" s="236">
        <v>120</v>
      </c>
      <c r="I224" s="237"/>
      <c r="J224" s="233"/>
      <c r="K224" s="233"/>
      <c r="L224" s="238"/>
      <c r="M224" s="239"/>
      <c r="N224" s="240"/>
      <c r="O224" s="240"/>
      <c r="P224" s="240"/>
      <c r="Q224" s="240"/>
      <c r="R224" s="240"/>
      <c r="S224" s="240"/>
      <c r="T224" s="241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42" t="s">
        <v>143</v>
      </c>
      <c r="AU224" s="242" t="s">
        <v>83</v>
      </c>
      <c r="AV224" s="14" t="s">
        <v>83</v>
      </c>
      <c r="AW224" s="14" t="s">
        <v>4</v>
      </c>
      <c r="AX224" s="14" t="s">
        <v>81</v>
      </c>
      <c r="AY224" s="242" t="s">
        <v>132</v>
      </c>
    </row>
    <row r="225" s="2" customFormat="1" ht="22.2" customHeight="1">
      <c r="A225" s="38"/>
      <c r="B225" s="39"/>
      <c r="C225" s="204" t="s">
        <v>400</v>
      </c>
      <c r="D225" s="204" t="s">
        <v>134</v>
      </c>
      <c r="E225" s="205" t="s">
        <v>804</v>
      </c>
      <c r="F225" s="206" t="s">
        <v>805</v>
      </c>
      <c r="G225" s="207" t="s">
        <v>463</v>
      </c>
      <c r="H225" s="208">
        <v>24</v>
      </c>
      <c r="I225" s="209"/>
      <c r="J225" s="210">
        <f>ROUND(I225*H225,2)</f>
        <v>0</v>
      </c>
      <c r="K225" s="206" t="s">
        <v>138</v>
      </c>
      <c r="L225" s="44"/>
      <c r="M225" s="211" t="s">
        <v>19</v>
      </c>
      <c r="N225" s="212" t="s">
        <v>44</v>
      </c>
      <c r="O225" s="84"/>
      <c r="P225" s="213">
        <f>O225*H225</f>
        <v>0</v>
      </c>
      <c r="Q225" s="213">
        <v>0</v>
      </c>
      <c r="R225" s="213">
        <f>Q225*H225</f>
        <v>0</v>
      </c>
      <c r="S225" s="213">
        <v>0</v>
      </c>
      <c r="T225" s="214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15" t="s">
        <v>139</v>
      </c>
      <c r="AT225" s="215" t="s">
        <v>134</v>
      </c>
      <c r="AU225" s="215" t="s">
        <v>83</v>
      </c>
      <c r="AY225" s="17" t="s">
        <v>132</v>
      </c>
      <c r="BE225" s="216">
        <f>IF(N225="základní",J225,0)</f>
        <v>0</v>
      </c>
      <c r="BF225" s="216">
        <f>IF(N225="snížená",J225,0)</f>
        <v>0</v>
      </c>
      <c r="BG225" s="216">
        <f>IF(N225="zákl. přenesená",J225,0)</f>
        <v>0</v>
      </c>
      <c r="BH225" s="216">
        <f>IF(N225="sníž. přenesená",J225,0)</f>
        <v>0</v>
      </c>
      <c r="BI225" s="216">
        <f>IF(N225="nulová",J225,0)</f>
        <v>0</v>
      </c>
      <c r="BJ225" s="17" t="s">
        <v>81</v>
      </c>
      <c r="BK225" s="216">
        <f>ROUND(I225*H225,2)</f>
        <v>0</v>
      </c>
      <c r="BL225" s="17" t="s">
        <v>139</v>
      </c>
      <c r="BM225" s="215" t="s">
        <v>806</v>
      </c>
    </row>
    <row r="226" s="2" customFormat="1">
      <c r="A226" s="38"/>
      <c r="B226" s="39"/>
      <c r="C226" s="40"/>
      <c r="D226" s="217" t="s">
        <v>141</v>
      </c>
      <c r="E226" s="40"/>
      <c r="F226" s="218" t="s">
        <v>807</v>
      </c>
      <c r="G226" s="40"/>
      <c r="H226" s="40"/>
      <c r="I226" s="219"/>
      <c r="J226" s="40"/>
      <c r="K226" s="40"/>
      <c r="L226" s="44"/>
      <c r="M226" s="220"/>
      <c r="N226" s="221"/>
      <c r="O226" s="84"/>
      <c r="P226" s="84"/>
      <c r="Q226" s="84"/>
      <c r="R226" s="84"/>
      <c r="S226" s="84"/>
      <c r="T226" s="85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T226" s="17" t="s">
        <v>141</v>
      </c>
      <c r="AU226" s="17" t="s">
        <v>83</v>
      </c>
    </row>
    <row r="227" s="14" customFormat="1">
      <c r="A227" s="14"/>
      <c r="B227" s="232"/>
      <c r="C227" s="233"/>
      <c r="D227" s="217" t="s">
        <v>143</v>
      </c>
      <c r="E227" s="233"/>
      <c r="F227" s="235" t="s">
        <v>788</v>
      </c>
      <c r="G227" s="233"/>
      <c r="H227" s="236">
        <v>24</v>
      </c>
      <c r="I227" s="237"/>
      <c r="J227" s="233"/>
      <c r="K227" s="233"/>
      <c r="L227" s="238"/>
      <c r="M227" s="239"/>
      <c r="N227" s="240"/>
      <c r="O227" s="240"/>
      <c r="P227" s="240"/>
      <c r="Q227" s="240"/>
      <c r="R227" s="240"/>
      <c r="S227" s="240"/>
      <c r="T227" s="241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42" t="s">
        <v>143</v>
      </c>
      <c r="AU227" s="242" t="s">
        <v>83</v>
      </c>
      <c r="AV227" s="14" t="s">
        <v>83</v>
      </c>
      <c r="AW227" s="14" t="s">
        <v>4</v>
      </c>
      <c r="AX227" s="14" t="s">
        <v>81</v>
      </c>
      <c r="AY227" s="242" t="s">
        <v>132</v>
      </c>
    </row>
    <row r="228" s="2" customFormat="1" ht="22.2" customHeight="1">
      <c r="A228" s="38"/>
      <c r="B228" s="39"/>
      <c r="C228" s="204" t="s">
        <v>405</v>
      </c>
      <c r="D228" s="204" t="s">
        <v>134</v>
      </c>
      <c r="E228" s="205" t="s">
        <v>808</v>
      </c>
      <c r="F228" s="206" t="s">
        <v>809</v>
      </c>
      <c r="G228" s="207" t="s">
        <v>463</v>
      </c>
      <c r="H228" s="208">
        <v>16</v>
      </c>
      <c r="I228" s="209"/>
      <c r="J228" s="210">
        <f>ROUND(I228*H228,2)</f>
        <v>0</v>
      </c>
      <c r="K228" s="206" t="s">
        <v>138</v>
      </c>
      <c r="L228" s="44"/>
      <c r="M228" s="211" t="s">
        <v>19</v>
      </c>
      <c r="N228" s="212" t="s">
        <v>44</v>
      </c>
      <c r="O228" s="84"/>
      <c r="P228" s="213">
        <f>O228*H228</f>
        <v>0</v>
      </c>
      <c r="Q228" s="213">
        <v>0</v>
      </c>
      <c r="R228" s="213">
        <f>Q228*H228</f>
        <v>0</v>
      </c>
      <c r="S228" s="213">
        <v>0</v>
      </c>
      <c r="T228" s="214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15" t="s">
        <v>139</v>
      </c>
      <c r="AT228" s="215" t="s">
        <v>134</v>
      </c>
      <c r="AU228" s="215" t="s">
        <v>83</v>
      </c>
      <c r="AY228" s="17" t="s">
        <v>132</v>
      </c>
      <c r="BE228" s="216">
        <f>IF(N228="základní",J228,0)</f>
        <v>0</v>
      </c>
      <c r="BF228" s="216">
        <f>IF(N228="snížená",J228,0)</f>
        <v>0</v>
      </c>
      <c r="BG228" s="216">
        <f>IF(N228="zákl. přenesená",J228,0)</f>
        <v>0</v>
      </c>
      <c r="BH228" s="216">
        <f>IF(N228="sníž. přenesená",J228,0)</f>
        <v>0</v>
      </c>
      <c r="BI228" s="216">
        <f>IF(N228="nulová",J228,0)</f>
        <v>0</v>
      </c>
      <c r="BJ228" s="17" t="s">
        <v>81</v>
      </c>
      <c r="BK228" s="216">
        <f>ROUND(I228*H228,2)</f>
        <v>0</v>
      </c>
      <c r="BL228" s="17" t="s">
        <v>139</v>
      </c>
      <c r="BM228" s="215" t="s">
        <v>810</v>
      </c>
    </row>
    <row r="229" s="2" customFormat="1">
      <c r="A229" s="38"/>
      <c r="B229" s="39"/>
      <c r="C229" s="40"/>
      <c r="D229" s="217" t="s">
        <v>141</v>
      </c>
      <c r="E229" s="40"/>
      <c r="F229" s="218" t="s">
        <v>811</v>
      </c>
      <c r="G229" s="40"/>
      <c r="H229" s="40"/>
      <c r="I229" s="219"/>
      <c r="J229" s="40"/>
      <c r="K229" s="40"/>
      <c r="L229" s="44"/>
      <c r="M229" s="220"/>
      <c r="N229" s="221"/>
      <c r="O229" s="84"/>
      <c r="P229" s="84"/>
      <c r="Q229" s="84"/>
      <c r="R229" s="84"/>
      <c r="S229" s="84"/>
      <c r="T229" s="85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T229" s="17" t="s">
        <v>141</v>
      </c>
      <c r="AU229" s="17" t="s">
        <v>83</v>
      </c>
    </row>
    <row r="230" s="14" customFormat="1">
      <c r="A230" s="14"/>
      <c r="B230" s="232"/>
      <c r="C230" s="233"/>
      <c r="D230" s="217" t="s">
        <v>143</v>
      </c>
      <c r="E230" s="233"/>
      <c r="F230" s="235" t="s">
        <v>793</v>
      </c>
      <c r="G230" s="233"/>
      <c r="H230" s="236">
        <v>16</v>
      </c>
      <c r="I230" s="237"/>
      <c r="J230" s="233"/>
      <c r="K230" s="233"/>
      <c r="L230" s="238"/>
      <c r="M230" s="239"/>
      <c r="N230" s="240"/>
      <c r="O230" s="240"/>
      <c r="P230" s="240"/>
      <c r="Q230" s="240"/>
      <c r="R230" s="240"/>
      <c r="S230" s="240"/>
      <c r="T230" s="241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42" t="s">
        <v>143</v>
      </c>
      <c r="AU230" s="242" t="s">
        <v>83</v>
      </c>
      <c r="AV230" s="14" t="s">
        <v>83</v>
      </c>
      <c r="AW230" s="14" t="s">
        <v>4</v>
      </c>
      <c r="AX230" s="14" t="s">
        <v>81</v>
      </c>
      <c r="AY230" s="242" t="s">
        <v>132</v>
      </c>
    </row>
    <row r="231" s="2" customFormat="1" ht="22.2" customHeight="1">
      <c r="A231" s="38"/>
      <c r="B231" s="39"/>
      <c r="C231" s="204" t="s">
        <v>410</v>
      </c>
      <c r="D231" s="204" t="s">
        <v>134</v>
      </c>
      <c r="E231" s="205" t="s">
        <v>812</v>
      </c>
      <c r="F231" s="206" t="s">
        <v>813</v>
      </c>
      <c r="G231" s="207" t="s">
        <v>463</v>
      </c>
      <c r="H231" s="208">
        <v>48</v>
      </c>
      <c r="I231" s="209"/>
      <c r="J231" s="210">
        <f>ROUND(I231*H231,2)</f>
        <v>0</v>
      </c>
      <c r="K231" s="206" t="s">
        <v>138</v>
      </c>
      <c r="L231" s="44"/>
      <c r="M231" s="211" t="s">
        <v>19</v>
      </c>
      <c r="N231" s="212" t="s">
        <v>44</v>
      </c>
      <c r="O231" s="84"/>
      <c r="P231" s="213">
        <f>O231*H231</f>
        <v>0</v>
      </c>
      <c r="Q231" s="213">
        <v>0</v>
      </c>
      <c r="R231" s="213">
        <f>Q231*H231</f>
        <v>0</v>
      </c>
      <c r="S231" s="213">
        <v>0</v>
      </c>
      <c r="T231" s="214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15" t="s">
        <v>139</v>
      </c>
      <c r="AT231" s="215" t="s">
        <v>134</v>
      </c>
      <c r="AU231" s="215" t="s">
        <v>83</v>
      </c>
      <c r="AY231" s="17" t="s">
        <v>132</v>
      </c>
      <c r="BE231" s="216">
        <f>IF(N231="základní",J231,0)</f>
        <v>0</v>
      </c>
      <c r="BF231" s="216">
        <f>IF(N231="snížená",J231,0)</f>
        <v>0</v>
      </c>
      <c r="BG231" s="216">
        <f>IF(N231="zákl. přenesená",J231,0)</f>
        <v>0</v>
      </c>
      <c r="BH231" s="216">
        <f>IF(N231="sníž. přenesená",J231,0)</f>
        <v>0</v>
      </c>
      <c r="BI231" s="216">
        <f>IF(N231="nulová",J231,0)</f>
        <v>0</v>
      </c>
      <c r="BJ231" s="17" t="s">
        <v>81</v>
      </c>
      <c r="BK231" s="216">
        <f>ROUND(I231*H231,2)</f>
        <v>0</v>
      </c>
      <c r="BL231" s="17" t="s">
        <v>139</v>
      </c>
      <c r="BM231" s="215" t="s">
        <v>814</v>
      </c>
    </row>
    <row r="232" s="2" customFormat="1">
      <c r="A232" s="38"/>
      <c r="B232" s="39"/>
      <c r="C232" s="40"/>
      <c r="D232" s="217" t="s">
        <v>141</v>
      </c>
      <c r="E232" s="40"/>
      <c r="F232" s="218" t="s">
        <v>815</v>
      </c>
      <c r="G232" s="40"/>
      <c r="H232" s="40"/>
      <c r="I232" s="219"/>
      <c r="J232" s="40"/>
      <c r="K232" s="40"/>
      <c r="L232" s="44"/>
      <c r="M232" s="220"/>
      <c r="N232" s="221"/>
      <c r="O232" s="84"/>
      <c r="P232" s="84"/>
      <c r="Q232" s="84"/>
      <c r="R232" s="84"/>
      <c r="S232" s="84"/>
      <c r="T232" s="85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T232" s="17" t="s">
        <v>141</v>
      </c>
      <c r="AU232" s="17" t="s">
        <v>83</v>
      </c>
    </row>
    <row r="233" s="14" customFormat="1">
      <c r="A233" s="14"/>
      <c r="B233" s="232"/>
      <c r="C233" s="233"/>
      <c r="D233" s="217" t="s">
        <v>143</v>
      </c>
      <c r="E233" s="233"/>
      <c r="F233" s="235" t="s">
        <v>798</v>
      </c>
      <c r="G233" s="233"/>
      <c r="H233" s="236">
        <v>48</v>
      </c>
      <c r="I233" s="237"/>
      <c r="J233" s="233"/>
      <c r="K233" s="233"/>
      <c r="L233" s="238"/>
      <c r="M233" s="239"/>
      <c r="N233" s="240"/>
      <c r="O233" s="240"/>
      <c r="P233" s="240"/>
      <c r="Q233" s="240"/>
      <c r="R233" s="240"/>
      <c r="S233" s="240"/>
      <c r="T233" s="241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42" t="s">
        <v>143</v>
      </c>
      <c r="AU233" s="242" t="s">
        <v>83</v>
      </c>
      <c r="AV233" s="14" t="s">
        <v>83</v>
      </c>
      <c r="AW233" s="14" t="s">
        <v>4</v>
      </c>
      <c r="AX233" s="14" t="s">
        <v>81</v>
      </c>
      <c r="AY233" s="242" t="s">
        <v>132</v>
      </c>
    </row>
    <row r="234" s="2" customFormat="1" ht="22.2" customHeight="1">
      <c r="A234" s="38"/>
      <c r="B234" s="39"/>
      <c r="C234" s="204" t="s">
        <v>418</v>
      </c>
      <c r="D234" s="204" t="s">
        <v>134</v>
      </c>
      <c r="E234" s="205" t="s">
        <v>816</v>
      </c>
      <c r="F234" s="206" t="s">
        <v>817</v>
      </c>
      <c r="G234" s="207" t="s">
        <v>463</v>
      </c>
      <c r="H234" s="208">
        <v>120</v>
      </c>
      <c r="I234" s="209"/>
      <c r="J234" s="210">
        <f>ROUND(I234*H234,2)</f>
        <v>0</v>
      </c>
      <c r="K234" s="206" t="s">
        <v>138</v>
      </c>
      <c r="L234" s="44"/>
      <c r="M234" s="211" t="s">
        <v>19</v>
      </c>
      <c r="N234" s="212" t="s">
        <v>44</v>
      </c>
      <c r="O234" s="84"/>
      <c r="P234" s="213">
        <f>O234*H234</f>
        <v>0</v>
      </c>
      <c r="Q234" s="213">
        <v>0</v>
      </c>
      <c r="R234" s="213">
        <f>Q234*H234</f>
        <v>0</v>
      </c>
      <c r="S234" s="213">
        <v>0</v>
      </c>
      <c r="T234" s="214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15" t="s">
        <v>139</v>
      </c>
      <c r="AT234" s="215" t="s">
        <v>134</v>
      </c>
      <c r="AU234" s="215" t="s">
        <v>83</v>
      </c>
      <c r="AY234" s="17" t="s">
        <v>132</v>
      </c>
      <c r="BE234" s="216">
        <f>IF(N234="základní",J234,0)</f>
        <v>0</v>
      </c>
      <c r="BF234" s="216">
        <f>IF(N234="snížená",J234,0)</f>
        <v>0</v>
      </c>
      <c r="BG234" s="216">
        <f>IF(N234="zákl. přenesená",J234,0)</f>
        <v>0</v>
      </c>
      <c r="BH234" s="216">
        <f>IF(N234="sníž. přenesená",J234,0)</f>
        <v>0</v>
      </c>
      <c r="BI234" s="216">
        <f>IF(N234="nulová",J234,0)</f>
        <v>0</v>
      </c>
      <c r="BJ234" s="17" t="s">
        <v>81</v>
      </c>
      <c r="BK234" s="216">
        <f>ROUND(I234*H234,2)</f>
        <v>0</v>
      </c>
      <c r="BL234" s="17" t="s">
        <v>139</v>
      </c>
      <c r="BM234" s="215" t="s">
        <v>818</v>
      </c>
    </row>
    <row r="235" s="2" customFormat="1">
      <c r="A235" s="38"/>
      <c r="B235" s="39"/>
      <c r="C235" s="40"/>
      <c r="D235" s="217" t="s">
        <v>141</v>
      </c>
      <c r="E235" s="40"/>
      <c r="F235" s="218" t="s">
        <v>819</v>
      </c>
      <c r="G235" s="40"/>
      <c r="H235" s="40"/>
      <c r="I235" s="219"/>
      <c r="J235" s="40"/>
      <c r="K235" s="40"/>
      <c r="L235" s="44"/>
      <c r="M235" s="220"/>
      <c r="N235" s="221"/>
      <c r="O235" s="84"/>
      <c r="P235" s="84"/>
      <c r="Q235" s="84"/>
      <c r="R235" s="84"/>
      <c r="S235" s="84"/>
      <c r="T235" s="85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T235" s="17" t="s">
        <v>141</v>
      </c>
      <c r="AU235" s="17" t="s">
        <v>83</v>
      </c>
    </row>
    <row r="236" s="14" customFormat="1">
      <c r="A236" s="14"/>
      <c r="B236" s="232"/>
      <c r="C236" s="233"/>
      <c r="D236" s="217" t="s">
        <v>143</v>
      </c>
      <c r="E236" s="233"/>
      <c r="F236" s="235" t="s">
        <v>803</v>
      </c>
      <c r="G236" s="233"/>
      <c r="H236" s="236">
        <v>120</v>
      </c>
      <c r="I236" s="237"/>
      <c r="J236" s="233"/>
      <c r="K236" s="233"/>
      <c r="L236" s="238"/>
      <c r="M236" s="239"/>
      <c r="N236" s="240"/>
      <c r="O236" s="240"/>
      <c r="P236" s="240"/>
      <c r="Q236" s="240"/>
      <c r="R236" s="240"/>
      <c r="S236" s="240"/>
      <c r="T236" s="241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42" t="s">
        <v>143</v>
      </c>
      <c r="AU236" s="242" t="s">
        <v>83</v>
      </c>
      <c r="AV236" s="14" t="s">
        <v>83</v>
      </c>
      <c r="AW236" s="14" t="s">
        <v>4</v>
      </c>
      <c r="AX236" s="14" t="s">
        <v>81</v>
      </c>
      <c r="AY236" s="242" t="s">
        <v>132</v>
      </c>
    </row>
    <row r="237" s="2" customFormat="1" ht="22.2" customHeight="1">
      <c r="A237" s="38"/>
      <c r="B237" s="39"/>
      <c r="C237" s="204" t="s">
        <v>423</v>
      </c>
      <c r="D237" s="204" t="s">
        <v>134</v>
      </c>
      <c r="E237" s="205" t="s">
        <v>820</v>
      </c>
      <c r="F237" s="206" t="s">
        <v>821</v>
      </c>
      <c r="G237" s="207" t="s">
        <v>463</v>
      </c>
      <c r="H237" s="208">
        <v>24</v>
      </c>
      <c r="I237" s="209"/>
      <c r="J237" s="210">
        <f>ROUND(I237*H237,2)</f>
        <v>0</v>
      </c>
      <c r="K237" s="206" t="s">
        <v>138</v>
      </c>
      <c r="L237" s="44"/>
      <c r="M237" s="211" t="s">
        <v>19</v>
      </c>
      <c r="N237" s="212" t="s">
        <v>44</v>
      </c>
      <c r="O237" s="84"/>
      <c r="P237" s="213">
        <f>O237*H237</f>
        <v>0</v>
      </c>
      <c r="Q237" s="213">
        <v>0</v>
      </c>
      <c r="R237" s="213">
        <f>Q237*H237</f>
        <v>0</v>
      </c>
      <c r="S237" s="213">
        <v>0</v>
      </c>
      <c r="T237" s="214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15" t="s">
        <v>139</v>
      </c>
      <c r="AT237" s="215" t="s">
        <v>134</v>
      </c>
      <c r="AU237" s="215" t="s">
        <v>83</v>
      </c>
      <c r="AY237" s="17" t="s">
        <v>132</v>
      </c>
      <c r="BE237" s="216">
        <f>IF(N237="základní",J237,0)</f>
        <v>0</v>
      </c>
      <c r="BF237" s="216">
        <f>IF(N237="snížená",J237,0)</f>
        <v>0</v>
      </c>
      <c r="BG237" s="216">
        <f>IF(N237="zákl. přenesená",J237,0)</f>
        <v>0</v>
      </c>
      <c r="BH237" s="216">
        <f>IF(N237="sníž. přenesená",J237,0)</f>
        <v>0</v>
      </c>
      <c r="BI237" s="216">
        <f>IF(N237="nulová",J237,0)</f>
        <v>0</v>
      </c>
      <c r="BJ237" s="17" t="s">
        <v>81</v>
      </c>
      <c r="BK237" s="216">
        <f>ROUND(I237*H237,2)</f>
        <v>0</v>
      </c>
      <c r="BL237" s="17" t="s">
        <v>139</v>
      </c>
      <c r="BM237" s="215" t="s">
        <v>822</v>
      </c>
    </row>
    <row r="238" s="2" customFormat="1">
      <c r="A238" s="38"/>
      <c r="B238" s="39"/>
      <c r="C238" s="40"/>
      <c r="D238" s="217" t="s">
        <v>141</v>
      </c>
      <c r="E238" s="40"/>
      <c r="F238" s="218" t="s">
        <v>823</v>
      </c>
      <c r="G238" s="40"/>
      <c r="H238" s="40"/>
      <c r="I238" s="219"/>
      <c r="J238" s="40"/>
      <c r="K238" s="40"/>
      <c r="L238" s="44"/>
      <c r="M238" s="220"/>
      <c r="N238" s="221"/>
      <c r="O238" s="84"/>
      <c r="P238" s="84"/>
      <c r="Q238" s="84"/>
      <c r="R238" s="84"/>
      <c r="S238" s="84"/>
      <c r="T238" s="85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T238" s="17" t="s">
        <v>141</v>
      </c>
      <c r="AU238" s="17" t="s">
        <v>83</v>
      </c>
    </row>
    <row r="239" s="14" customFormat="1">
      <c r="A239" s="14"/>
      <c r="B239" s="232"/>
      <c r="C239" s="233"/>
      <c r="D239" s="217" t="s">
        <v>143</v>
      </c>
      <c r="E239" s="233"/>
      <c r="F239" s="235" t="s">
        <v>788</v>
      </c>
      <c r="G239" s="233"/>
      <c r="H239" s="236">
        <v>24</v>
      </c>
      <c r="I239" s="237"/>
      <c r="J239" s="233"/>
      <c r="K239" s="233"/>
      <c r="L239" s="238"/>
      <c r="M239" s="239"/>
      <c r="N239" s="240"/>
      <c r="O239" s="240"/>
      <c r="P239" s="240"/>
      <c r="Q239" s="240"/>
      <c r="R239" s="240"/>
      <c r="S239" s="240"/>
      <c r="T239" s="241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42" t="s">
        <v>143</v>
      </c>
      <c r="AU239" s="242" t="s">
        <v>83</v>
      </c>
      <c r="AV239" s="14" t="s">
        <v>83</v>
      </c>
      <c r="AW239" s="14" t="s">
        <v>4</v>
      </c>
      <c r="AX239" s="14" t="s">
        <v>81</v>
      </c>
      <c r="AY239" s="242" t="s">
        <v>132</v>
      </c>
    </row>
    <row r="240" s="2" customFormat="1" ht="22.2" customHeight="1">
      <c r="A240" s="38"/>
      <c r="B240" s="39"/>
      <c r="C240" s="204" t="s">
        <v>428</v>
      </c>
      <c r="D240" s="204" t="s">
        <v>134</v>
      </c>
      <c r="E240" s="205" t="s">
        <v>824</v>
      </c>
      <c r="F240" s="206" t="s">
        <v>825</v>
      </c>
      <c r="G240" s="207" t="s">
        <v>463</v>
      </c>
      <c r="H240" s="208">
        <v>16</v>
      </c>
      <c r="I240" s="209"/>
      <c r="J240" s="210">
        <f>ROUND(I240*H240,2)</f>
        <v>0</v>
      </c>
      <c r="K240" s="206" t="s">
        <v>138</v>
      </c>
      <c r="L240" s="44"/>
      <c r="M240" s="211" t="s">
        <v>19</v>
      </c>
      <c r="N240" s="212" t="s">
        <v>44</v>
      </c>
      <c r="O240" s="84"/>
      <c r="P240" s="213">
        <f>O240*H240</f>
        <v>0</v>
      </c>
      <c r="Q240" s="213">
        <v>0</v>
      </c>
      <c r="R240" s="213">
        <f>Q240*H240</f>
        <v>0</v>
      </c>
      <c r="S240" s="213">
        <v>0</v>
      </c>
      <c r="T240" s="214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15" t="s">
        <v>139</v>
      </c>
      <c r="AT240" s="215" t="s">
        <v>134</v>
      </c>
      <c r="AU240" s="215" t="s">
        <v>83</v>
      </c>
      <c r="AY240" s="17" t="s">
        <v>132</v>
      </c>
      <c r="BE240" s="216">
        <f>IF(N240="základní",J240,0)</f>
        <v>0</v>
      </c>
      <c r="BF240" s="216">
        <f>IF(N240="snížená",J240,0)</f>
        <v>0</v>
      </c>
      <c r="BG240" s="216">
        <f>IF(N240="zákl. přenesená",J240,0)</f>
        <v>0</v>
      </c>
      <c r="BH240" s="216">
        <f>IF(N240="sníž. přenesená",J240,0)</f>
        <v>0</v>
      </c>
      <c r="BI240" s="216">
        <f>IF(N240="nulová",J240,0)</f>
        <v>0</v>
      </c>
      <c r="BJ240" s="17" t="s">
        <v>81</v>
      </c>
      <c r="BK240" s="216">
        <f>ROUND(I240*H240,2)</f>
        <v>0</v>
      </c>
      <c r="BL240" s="17" t="s">
        <v>139</v>
      </c>
      <c r="BM240" s="215" t="s">
        <v>826</v>
      </c>
    </row>
    <row r="241" s="2" customFormat="1">
      <c r="A241" s="38"/>
      <c r="B241" s="39"/>
      <c r="C241" s="40"/>
      <c r="D241" s="217" t="s">
        <v>141</v>
      </c>
      <c r="E241" s="40"/>
      <c r="F241" s="218" t="s">
        <v>827</v>
      </c>
      <c r="G241" s="40"/>
      <c r="H241" s="40"/>
      <c r="I241" s="219"/>
      <c r="J241" s="40"/>
      <c r="K241" s="40"/>
      <c r="L241" s="44"/>
      <c r="M241" s="220"/>
      <c r="N241" s="221"/>
      <c r="O241" s="84"/>
      <c r="P241" s="84"/>
      <c r="Q241" s="84"/>
      <c r="R241" s="84"/>
      <c r="S241" s="84"/>
      <c r="T241" s="85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T241" s="17" t="s">
        <v>141</v>
      </c>
      <c r="AU241" s="17" t="s">
        <v>83</v>
      </c>
    </row>
    <row r="242" s="14" customFormat="1">
      <c r="A242" s="14"/>
      <c r="B242" s="232"/>
      <c r="C242" s="233"/>
      <c r="D242" s="217" t="s">
        <v>143</v>
      </c>
      <c r="E242" s="233"/>
      <c r="F242" s="235" t="s">
        <v>793</v>
      </c>
      <c r="G242" s="233"/>
      <c r="H242" s="236">
        <v>16</v>
      </c>
      <c r="I242" s="237"/>
      <c r="J242" s="233"/>
      <c r="K242" s="233"/>
      <c r="L242" s="238"/>
      <c r="M242" s="239"/>
      <c r="N242" s="240"/>
      <c r="O242" s="240"/>
      <c r="P242" s="240"/>
      <c r="Q242" s="240"/>
      <c r="R242" s="240"/>
      <c r="S242" s="240"/>
      <c r="T242" s="241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42" t="s">
        <v>143</v>
      </c>
      <c r="AU242" s="242" t="s">
        <v>83</v>
      </c>
      <c r="AV242" s="14" t="s">
        <v>83</v>
      </c>
      <c r="AW242" s="14" t="s">
        <v>4</v>
      </c>
      <c r="AX242" s="14" t="s">
        <v>81</v>
      </c>
      <c r="AY242" s="242" t="s">
        <v>132</v>
      </c>
    </row>
    <row r="243" s="2" customFormat="1" ht="22.2" customHeight="1">
      <c r="A243" s="38"/>
      <c r="B243" s="39"/>
      <c r="C243" s="204" t="s">
        <v>433</v>
      </c>
      <c r="D243" s="204" t="s">
        <v>134</v>
      </c>
      <c r="E243" s="205" t="s">
        <v>828</v>
      </c>
      <c r="F243" s="206" t="s">
        <v>829</v>
      </c>
      <c r="G243" s="207" t="s">
        <v>463</v>
      </c>
      <c r="H243" s="208">
        <v>48</v>
      </c>
      <c r="I243" s="209"/>
      <c r="J243" s="210">
        <f>ROUND(I243*H243,2)</f>
        <v>0</v>
      </c>
      <c r="K243" s="206" t="s">
        <v>138</v>
      </c>
      <c r="L243" s="44"/>
      <c r="M243" s="211" t="s">
        <v>19</v>
      </c>
      <c r="N243" s="212" t="s">
        <v>44</v>
      </c>
      <c r="O243" s="84"/>
      <c r="P243" s="213">
        <f>O243*H243</f>
        <v>0</v>
      </c>
      <c r="Q243" s="213">
        <v>0</v>
      </c>
      <c r="R243" s="213">
        <f>Q243*H243</f>
        <v>0</v>
      </c>
      <c r="S243" s="213">
        <v>0</v>
      </c>
      <c r="T243" s="214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15" t="s">
        <v>139</v>
      </c>
      <c r="AT243" s="215" t="s">
        <v>134</v>
      </c>
      <c r="AU243" s="215" t="s">
        <v>83</v>
      </c>
      <c r="AY243" s="17" t="s">
        <v>132</v>
      </c>
      <c r="BE243" s="216">
        <f>IF(N243="základní",J243,0)</f>
        <v>0</v>
      </c>
      <c r="BF243" s="216">
        <f>IF(N243="snížená",J243,0)</f>
        <v>0</v>
      </c>
      <c r="BG243" s="216">
        <f>IF(N243="zákl. přenesená",J243,0)</f>
        <v>0</v>
      </c>
      <c r="BH243" s="216">
        <f>IF(N243="sníž. přenesená",J243,0)</f>
        <v>0</v>
      </c>
      <c r="BI243" s="216">
        <f>IF(N243="nulová",J243,0)</f>
        <v>0</v>
      </c>
      <c r="BJ243" s="17" t="s">
        <v>81</v>
      </c>
      <c r="BK243" s="216">
        <f>ROUND(I243*H243,2)</f>
        <v>0</v>
      </c>
      <c r="BL243" s="17" t="s">
        <v>139</v>
      </c>
      <c r="BM243" s="215" t="s">
        <v>830</v>
      </c>
    </row>
    <row r="244" s="2" customFormat="1">
      <c r="A244" s="38"/>
      <c r="B244" s="39"/>
      <c r="C244" s="40"/>
      <c r="D244" s="217" t="s">
        <v>141</v>
      </c>
      <c r="E244" s="40"/>
      <c r="F244" s="218" t="s">
        <v>831</v>
      </c>
      <c r="G244" s="40"/>
      <c r="H244" s="40"/>
      <c r="I244" s="219"/>
      <c r="J244" s="40"/>
      <c r="K244" s="40"/>
      <c r="L244" s="44"/>
      <c r="M244" s="220"/>
      <c r="N244" s="221"/>
      <c r="O244" s="84"/>
      <c r="P244" s="84"/>
      <c r="Q244" s="84"/>
      <c r="R244" s="84"/>
      <c r="S244" s="84"/>
      <c r="T244" s="85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T244" s="17" t="s">
        <v>141</v>
      </c>
      <c r="AU244" s="17" t="s">
        <v>83</v>
      </c>
    </row>
    <row r="245" s="14" customFormat="1">
      <c r="A245" s="14"/>
      <c r="B245" s="232"/>
      <c r="C245" s="233"/>
      <c r="D245" s="217" t="s">
        <v>143</v>
      </c>
      <c r="E245" s="233"/>
      <c r="F245" s="235" t="s">
        <v>798</v>
      </c>
      <c r="G245" s="233"/>
      <c r="H245" s="236">
        <v>48</v>
      </c>
      <c r="I245" s="237"/>
      <c r="J245" s="233"/>
      <c r="K245" s="233"/>
      <c r="L245" s="238"/>
      <c r="M245" s="239"/>
      <c r="N245" s="240"/>
      <c r="O245" s="240"/>
      <c r="P245" s="240"/>
      <c r="Q245" s="240"/>
      <c r="R245" s="240"/>
      <c r="S245" s="240"/>
      <c r="T245" s="241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42" t="s">
        <v>143</v>
      </c>
      <c r="AU245" s="242" t="s">
        <v>83</v>
      </c>
      <c r="AV245" s="14" t="s">
        <v>83</v>
      </c>
      <c r="AW245" s="14" t="s">
        <v>4</v>
      </c>
      <c r="AX245" s="14" t="s">
        <v>81</v>
      </c>
      <c r="AY245" s="242" t="s">
        <v>132</v>
      </c>
    </row>
    <row r="246" s="2" customFormat="1" ht="22.2" customHeight="1">
      <c r="A246" s="38"/>
      <c r="B246" s="39"/>
      <c r="C246" s="204" t="s">
        <v>444</v>
      </c>
      <c r="D246" s="204" t="s">
        <v>134</v>
      </c>
      <c r="E246" s="205" t="s">
        <v>832</v>
      </c>
      <c r="F246" s="206" t="s">
        <v>833</v>
      </c>
      <c r="G246" s="207" t="s">
        <v>463</v>
      </c>
      <c r="H246" s="208">
        <v>120</v>
      </c>
      <c r="I246" s="209"/>
      <c r="J246" s="210">
        <f>ROUND(I246*H246,2)</f>
        <v>0</v>
      </c>
      <c r="K246" s="206" t="s">
        <v>138</v>
      </c>
      <c r="L246" s="44"/>
      <c r="M246" s="211" t="s">
        <v>19</v>
      </c>
      <c r="N246" s="212" t="s">
        <v>44</v>
      </c>
      <c r="O246" s="84"/>
      <c r="P246" s="213">
        <f>O246*H246</f>
        <v>0</v>
      </c>
      <c r="Q246" s="213">
        <v>0</v>
      </c>
      <c r="R246" s="213">
        <f>Q246*H246</f>
        <v>0</v>
      </c>
      <c r="S246" s="213">
        <v>0</v>
      </c>
      <c r="T246" s="214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15" t="s">
        <v>139</v>
      </c>
      <c r="AT246" s="215" t="s">
        <v>134</v>
      </c>
      <c r="AU246" s="215" t="s">
        <v>83</v>
      </c>
      <c r="AY246" s="17" t="s">
        <v>132</v>
      </c>
      <c r="BE246" s="216">
        <f>IF(N246="základní",J246,0)</f>
        <v>0</v>
      </c>
      <c r="BF246" s="216">
        <f>IF(N246="snížená",J246,0)</f>
        <v>0</v>
      </c>
      <c r="BG246" s="216">
        <f>IF(N246="zákl. přenesená",J246,0)</f>
        <v>0</v>
      </c>
      <c r="BH246" s="216">
        <f>IF(N246="sníž. přenesená",J246,0)</f>
        <v>0</v>
      </c>
      <c r="BI246" s="216">
        <f>IF(N246="nulová",J246,0)</f>
        <v>0</v>
      </c>
      <c r="BJ246" s="17" t="s">
        <v>81</v>
      </c>
      <c r="BK246" s="216">
        <f>ROUND(I246*H246,2)</f>
        <v>0</v>
      </c>
      <c r="BL246" s="17" t="s">
        <v>139</v>
      </c>
      <c r="BM246" s="215" t="s">
        <v>834</v>
      </c>
    </row>
    <row r="247" s="2" customFormat="1">
      <c r="A247" s="38"/>
      <c r="B247" s="39"/>
      <c r="C247" s="40"/>
      <c r="D247" s="217" t="s">
        <v>141</v>
      </c>
      <c r="E247" s="40"/>
      <c r="F247" s="218" t="s">
        <v>835</v>
      </c>
      <c r="G247" s="40"/>
      <c r="H247" s="40"/>
      <c r="I247" s="219"/>
      <c r="J247" s="40"/>
      <c r="K247" s="40"/>
      <c r="L247" s="44"/>
      <c r="M247" s="220"/>
      <c r="N247" s="221"/>
      <c r="O247" s="84"/>
      <c r="P247" s="84"/>
      <c r="Q247" s="84"/>
      <c r="R247" s="84"/>
      <c r="S247" s="84"/>
      <c r="T247" s="85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T247" s="17" t="s">
        <v>141</v>
      </c>
      <c r="AU247" s="17" t="s">
        <v>83</v>
      </c>
    </row>
    <row r="248" s="14" customFormat="1">
      <c r="A248" s="14"/>
      <c r="B248" s="232"/>
      <c r="C248" s="233"/>
      <c r="D248" s="217" t="s">
        <v>143</v>
      </c>
      <c r="E248" s="233"/>
      <c r="F248" s="235" t="s">
        <v>803</v>
      </c>
      <c r="G248" s="233"/>
      <c r="H248" s="236">
        <v>120</v>
      </c>
      <c r="I248" s="237"/>
      <c r="J248" s="233"/>
      <c r="K248" s="233"/>
      <c r="L248" s="238"/>
      <c r="M248" s="239"/>
      <c r="N248" s="240"/>
      <c r="O248" s="240"/>
      <c r="P248" s="240"/>
      <c r="Q248" s="240"/>
      <c r="R248" s="240"/>
      <c r="S248" s="240"/>
      <c r="T248" s="241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42" t="s">
        <v>143</v>
      </c>
      <c r="AU248" s="242" t="s">
        <v>83</v>
      </c>
      <c r="AV248" s="14" t="s">
        <v>83</v>
      </c>
      <c r="AW248" s="14" t="s">
        <v>4</v>
      </c>
      <c r="AX248" s="14" t="s">
        <v>81</v>
      </c>
      <c r="AY248" s="242" t="s">
        <v>132</v>
      </c>
    </row>
    <row r="249" s="2" customFormat="1" ht="22.2" customHeight="1">
      <c r="A249" s="38"/>
      <c r="B249" s="39"/>
      <c r="C249" s="204" t="s">
        <v>450</v>
      </c>
      <c r="D249" s="204" t="s">
        <v>134</v>
      </c>
      <c r="E249" s="205" t="s">
        <v>836</v>
      </c>
      <c r="F249" s="206" t="s">
        <v>837</v>
      </c>
      <c r="G249" s="207" t="s">
        <v>238</v>
      </c>
      <c r="H249" s="208">
        <v>112.41800000000001</v>
      </c>
      <c r="I249" s="209"/>
      <c r="J249" s="210">
        <f>ROUND(I249*H249,2)</f>
        <v>0</v>
      </c>
      <c r="K249" s="206" t="s">
        <v>138</v>
      </c>
      <c r="L249" s="44"/>
      <c r="M249" s="211" t="s">
        <v>19</v>
      </c>
      <c r="N249" s="212" t="s">
        <v>44</v>
      </c>
      <c r="O249" s="84"/>
      <c r="P249" s="213">
        <f>O249*H249</f>
        <v>0</v>
      </c>
      <c r="Q249" s="213">
        <v>0</v>
      </c>
      <c r="R249" s="213">
        <f>Q249*H249</f>
        <v>0</v>
      </c>
      <c r="S249" s="213">
        <v>0</v>
      </c>
      <c r="T249" s="214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215" t="s">
        <v>139</v>
      </c>
      <c r="AT249" s="215" t="s">
        <v>134</v>
      </c>
      <c r="AU249" s="215" t="s">
        <v>83</v>
      </c>
      <c r="AY249" s="17" t="s">
        <v>132</v>
      </c>
      <c r="BE249" s="216">
        <f>IF(N249="základní",J249,0)</f>
        <v>0</v>
      </c>
      <c r="BF249" s="216">
        <f>IF(N249="snížená",J249,0)</f>
        <v>0</v>
      </c>
      <c r="BG249" s="216">
        <f>IF(N249="zákl. přenesená",J249,0)</f>
        <v>0</v>
      </c>
      <c r="BH249" s="216">
        <f>IF(N249="sníž. přenesená",J249,0)</f>
        <v>0</v>
      </c>
      <c r="BI249" s="216">
        <f>IF(N249="nulová",J249,0)</f>
        <v>0</v>
      </c>
      <c r="BJ249" s="17" t="s">
        <v>81</v>
      </c>
      <c r="BK249" s="216">
        <f>ROUND(I249*H249,2)</f>
        <v>0</v>
      </c>
      <c r="BL249" s="17" t="s">
        <v>139</v>
      </c>
      <c r="BM249" s="215" t="s">
        <v>838</v>
      </c>
    </row>
    <row r="250" s="2" customFormat="1">
      <c r="A250" s="38"/>
      <c r="B250" s="39"/>
      <c r="C250" s="40"/>
      <c r="D250" s="217" t="s">
        <v>141</v>
      </c>
      <c r="E250" s="40"/>
      <c r="F250" s="218" t="s">
        <v>839</v>
      </c>
      <c r="G250" s="40"/>
      <c r="H250" s="40"/>
      <c r="I250" s="219"/>
      <c r="J250" s="40"/>
      <c r="K250" s="40"/>
      <c r="L250" s="44"/>
      <c r="M250" s="220"/>
      <c r="N250" s="221"/>
      <c r="O250" s="84"/>
      <c r="P250" s="84"/>
      <c r="Q250" s="84"/>
      <c r="R250" s="84"/>
      <c r="S250" s="84"/>
      <c r="T250" s="85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T250" s="17" t="s">
        <v>141</v>
      </c>
      <c r="AU250" s="17" t="s">
        <v>83</v>
      </c>
    </row>
    <row r="251" s="14" customFormat="1">
      <c r="A251" s="14"/>
      <c r="B251" s="232"/>
      <c r="C251" s="233"/>
      <c r="D251" s="217" t="s">
        <v>143</v>
      </c>
      <c r="E251" s="234" t="s">
        <v>19</v>
      </c>
      <c r="F251" s="235" t="s">
        <v>840</v>
      </c>
      <c r="G251" s="233"/>
      <c r="H251" s="236">
        <v>112.41800000000001</v>
      </c>
      <c r="I251" s="237"/>
      <c r="J251" s="233"/>
      <c r="K251" s="233"/>
      <c r="L251" s="238"/>
      <c r="M251" s="239"/>
      <c r="N251" s="240"/>
      <c r="O251" s="240"/>
      <c r="P251" s="240"/>
      <c r="Q251" s="240"/>
      <c r="R251" s="240"/>
      <c r="S251" s="240"/>
      <c r="T251" s="241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42" t="s">
        <v>143</v>
      </c>
      <c r="AU251" s="242" t="s">
        <v>83</v>
      </c>
      <c r="AV251" s="14" t="s">
        <v>83</v>
      </c>
      <c r="AW251" s="14" t="s">
        <v>34</v>
      </c>
      <c r="AX251" s="14" t="s">
        <v>73</v>
      </c>
      <c r="AY251" s="242" t="s">
        <v>132</v>
      </c>
    </row>
    <row r="252" s="2" customFormat="1" ht="13.8" customHeight="1">
      <c r="A252" s="38"/>
      <c r="B252" s="39"/>
      <c r="C252" s="204" t="s">
        <v>456</v>
      </c>
      <c r="D252" s="204" t="s">
        <v>134</v>
      </c>
      <c r="E252" s="205" t="s">
        <v>135</v>
      </c>
      <c r="F252" s="206" t="s">
        <v>136</v>
      </c>
      <c r="G252" s="207" t="s">
        <v>137</v>
      </c>
      <c r="H252" s="208">
        <v>23.25</v>
      </c>
      <c r="I252" s="209"/>
      <c r="J252" s="210">
        <f>ROUND(I252*H252,2)</f>
        <v>0</v>
      </c>
      <c r="K252" s="206" t="s">
        <v>138</v>
      </c>
      <c r="L252" s="44"/>
      <c r="M252" s="211" t="s">
        <v>19</v>
      </c>
      <c r="N252" s="212" t="s">
        <v>44</v>
      </c>
      <c r="O252" s="84"/>
      <c r="P252" s="213">
        <f>O252*H252</f>
        <v>0</v>
      </c>
      <c r="Q252" s="213">
        <v>0</v>
      </c>
      <c r="R252" s="213">
        <f>Q252*H252</f>
        <v>0</v>
      </c>
      <c r="S252" s="213">
        <v>0</v>
      </c>
      <c r="T252" s="214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15" t="s">
        <v>139</v>
      </c>
      <c r="AT252" s="215" t="s">
        <v>134</v>
      </c>
      <c r="AU252" s="215" t="s">
        <v>83</v>
      </c>
      <c r="AY252" s="17" t="s">
        <v>132</v>
      </c>
      <c r="BE252" s="216">
        <f>IF(N252="základní",J252,0)</f>
        <v>0</v>
      </c>
      <c r="BF252" s="216">
        <f>IF(N252="snížená",J252,0)</f>
        <v>0</v>
      </c>
      <c r="BG252" s="216">
        <f>IF(N252="zákl. přenesená",J252,0)</f>
        <v>0</v>
      </c>
      <c r="BH252" s="216">
        <f>IF(N252="sníž. přenesená",J252,0)</f>
        <v>0</v>
      </c>
      <c r="BI252" s="216">
        <f>IF(N252="nulová",J252,0)</f>
        <v>0</v>
      </c>
      <c r="BJ252" s="17" t="s">
        <v>81</v>
      </c>
      <c r="BK252" s="216">
        <f>ROUND(I252*H252,2)</f>
        <v>0</v>
      </c>
      <c r="BL252" s="17" t="s">
        <v>139</v>
      </c>
      <c r="BM252" s="215" t="s">
        <v>841</v>
      </c>
    </row>
    <row r="253" s="2" customFormat="1">
      <c r="A253" s="38"/>
      <c r="B253" s="39"/>
      <c r="C253" s="40"/>
      <c r="D253" s="217" t="s">
        <v>141</v>
      </c>
      <c r="E253" s="40"/>
      <c r="F253" s="218" t="s">
        <v>142</v>
      </c>
      <c r="G253" s="40"/>
      <c r="H253" s="40"/>
      <c r="I253" s="219"/>
      <c r="J253" s="40"/>
      <c r="K253" s="40"/>
      <c r="L253" s="44"/>
      <c r="M253" s="220"/>
      <c r="N253" s="221"/>
      <c r="O253" s="84"/>
      <c r="P253" s="84"/>
      <c r="Q253" s="84"/>
      <c r="R253" s="84"/>
      <c r="S253" s="84"/>
      <c r="T253" s="85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T253" s="17" t="s">
        <v>141</v>
      </c>
      <c r="AU253" s="17" t="s">
        <v>83</v>
      </c>
    </row>
    <row r="254" s="13" customFormat="1">
      <c r="A254" s="13"/>
      <c r="B254" s="222"/>
      <c r="C254" s="223"/>
      <c r="D254" s="217" t="s">
        <v>143</v>
      </c>
      <c r="E254" s="224" t="s">
        <v>19</v>
      </c>
      <c r="F254" s="225" t="s">
        <v>146</v>
      </c>
      <c r="G254" s="223"/>
      <c r="H254" s="224" t="s">
        <v>19</v>
      </c>
      <c r="I254" s="226"/>
      <c r="J254" s="223"/>
      <c r="K254" s="223"/>
      <c r="L254" s="227"/>
      <c r="M254" s="228"/>
      <c r="N254" s="229"/>
      <c r="O254" s="229"/>
      <c r="P254" s="229"/>
      <c r="Q254" s="229"/>
      <c r="R254" s="229"/>
      <c r="S254" s="229"/>
      <c r="T254" s="230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31" t="s">
        <v>143</v>
      </c>
      <c r="AU254" s="231" t="s">
        <v>83</v>
      </c>
      <c r="AV254" s="13" t="s">
        <v>81</v>
      </c>
      <c r="AW254" s="13" t="s">
        <v>34</v>
      </c>
      <c r="AX254" s="13" t="s">
        <v>73</v>
      </c>
      <c r="AY254" s="231" t="s">
        <v>132</v>
      </c>
    </row>
    <row r="255" s="14" customFormat="1">
      <c r="A255" s="14"/>
      <c r="B255" s="232"/>
      <c r="C255" s="233"/>
      <c r="D255" s="217" t="s">
        <v>143</v>
      </c>
      <c r="E255" s="234" t="s">
        <v>19</v>
      </c>
      <c r="F255" s="235" t="s">
        <v>842</v>
      </c>
      <c r="G255" s="233"/>
      <c r="H255" s="236">
        <v>11.25</v>
      </c>
      <c r="I255" s="237"/>
      <c r="J255" s="233"/>
      <c r="K255" s="233"/>
      <c r="L255" s="238"/>
      <c r="M255" s="239"/>
      <c r="N255" s="240"/>
      <c r="O255" s="240"/>
      <c r="P255" s="240"/>
      <c r="Q255" s="240"/>
      <c r="R255" s="240"/>
      <c r="S255" s="240"/>
      <c r="T255" s="241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42" t="s">
        <v>143</v>
      </c>
      <c r="AU255" s="242" t="s">
        <v>83</v>
      </c>
      <c r="AV255" s="14" t="s">
        <v>83</v>
      </c>
      <c r="AW255" s="14" t="s">
        <v>34</v>
      </c>
      <c r="AX255" s="14" t="s">
        <v>73</v>
      </c>
      <c r="AY255" s="242" t="s">
        <v>132</v>
      </c>
    </row>
    <row r="256" s="13" customFormat="1">
      <c r="A256" s="13"/>
      <c r="B256" s="222"/>
      <c r="C256" s="223"/>
      <c r="D256" s="217" t="s">
        <v>143</v>
      </c>
      <c r="E256" s="224" t="s">
        <v>19</v>
      </c>
      <c r="F256" s="225" t="s">
        <v>148</v>
      </c>
      <c r="G256" s="223"/>
      <c r="H256" s="224" t="s">
        <v>19</v>
      </c>
      <c r="I256" s="226"/>
      <c r="J256" s="223"/>
      <c r="K256" s="223"/>
      <c r="L256" s="227"/>
      <c r="M256" s="228"/>
      <c r="N256" s="229"/>
      <c r="O256" s="229"/>
      <c r="P256" s="229"/>
      <c r="Q256" s="229"/>
      <c r="R256" s="229"/>
      <c r="S256" s="229"/>
      <c r="T256" s="230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31" t="s">
        <v>143</v>
      </c>
      <c r="AU256" s="231" t="s">
        <v>83</v>
      </c>
      <c r="AV256" s="13" t="s">
        <v>81</v>
      </c>
      <c r="AW256" s="13" t="s">
        <v>34</v>
      </c>
      <c r="AX256" s="13" t="s">
        <v>73</v>
      </c>
      <c r="AY256" s="231" t="s">
        <v>132</v>
      </c>
    </row>
    <row r="257" s="14" customFormat="1">
      <c r="A257" s="14"/>
      <c r="B257" s="232"/>
      <c r="C257" s="233"/>
      <c r="D257" s="217" t="s">
        <v>143</v>
      </c>
      <c r="E257" s="234" t="s">
        <v>19</v>
      </c>
      <c r="F257" s="235" t="s">
        <v>843</v>
      </c>
      <c r="G257" s="233"/>
      <c r="H257" s="236">
        <v>12</v>
      </c>
      <c r="I257" s="237"/>
      <c r="J257" s="233"/>
      <c r="K257" s="233"/>
      <c r="L257" s="238"/>
      <c r="M257" s="239"/>
      <c r="N257" s="240"/>
      <c r="O257" s="240"/>
      <c r="P257" s="240"/>
      <c r="Q257" s="240"/>
      <c r="R257" s="240"/>
      <c r="S257" s="240"/>
      <c r="T257" s="241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42" t="s">
        <v>143</v>
      </c>
      <c r="AU257" s="242" t="s">
        <v>83</v>
      </c>
      <c r="AV257" s="14" t="s">
        <v>83</v>
      </c>
      <c r="AW257" s="14" t="s">
        <v>34</v>
      </c>
      <c r="AX257" s="14" t="s">
        <v>73</v>
      </c>
      <c r="AY257" s="242" t="s">
        <v>132</v>
      </c>
    </row>
    <row r="258" s="2" customFormat="1" ht="22.2" customHeight="1">
      <c r="A258" s="38"/>
      <c r="B258" s="39"/>
      <c r="C258" s="204" t="s">
        <v>460</v>
      </c>
      <c r="D258" s="204" t="s">
        <v>134</v>
      </c>
      <c r="E258" s="205" t="s">
        <v>269</v>
      </c>
      <c r="F258" s="206" t="s">
        <v>270</v>
      </c>
      <c r="G258" s="207" t="s">
        <v>137</v>
      </c>
      <c r="H258" s="208">
        <v>160.53999999999999</v>
      </c>
      <c r="I258" s="209"/>
      <c r="J258" s="210">
        <f>ROUND(I258*H258,2)</f>
        <v>0</v>
      </c>
      <c r="K258" s="206" t="s">
        <v>138</v>
      </c>
      <c r="L258" s="44"/>
      <c r="M258" s="211" t="s">
        <v>19</v>
      </c>
      <c r="N258" s="212" t="s">
        <v>44</v>
      </c>
      <c r="O258" s="84"/>
      <c r="P258" s="213">
        <f>O258*H258</f>
        <v>0</v>
      </c>
      <c r="Q258" s="213">
        <v>0</v>
      </c>
      <c r="R258" s="213">
        <f>Q258*H258</f>
        <v>0</v>
      </c>
      <c r="S258" s="213">
        <v>0</v>
      </c>
      <c r="T258" s="214">
        <f>S258*H258</f>
        <v>0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215" t="s">
        <v>139</v>
      </c>
      <c r="AT258" s="215" t="s">
        <v>134</v>
      </c>
      <c r="AU258" s="215" t="s">
        <v>83</v>
      </c>
      <c r="AY258" s="17" t="s">
        <v>132</v>
      </c>
      <c r="BE258" s="216">
        <f>IF(N258="základní",J258,0)</f>
        <v>0</v>
      </c>
      <c r="BF258" s="216">
        <f>IF(N258="snížená",J258,0)</f>
        <v>0</v>
      </c>
      <c r="BG258" s="216">
        <f>IF(N258="zákl. přenesená",J258,0)</f>
        <v>0</v>
      </c>
      <c r="BH258" s="216">
        <f>IF(N258="sníž. přenesená",J258,0)</f>
        <v>0</v>
      </c>
      <c r="BI258" s="216">
        <f>IF(N258="nulová",J258,0)</f>
        <v>0</v>
      </c>
      <c r="BJ258" s="17" t="s">
        <v>81</v>
      </c>
      <c r="BK258" s="216">
        <f>ROUND(I258*H258,2)</f>
        <v>0</v>
      </c>
      <c r="BL258" s="17" t="s">
        <v>139</v>
      </c>
      <c r="BM258" s="215" t="s">
        <v>844</v>
      </c>
    </row>
    <row r="259" s="2" customFormat="1">
      <c r="A259" s="38"/>
      <c r="B259" s="39"/>
      <c r="C259" s="40"/>
      <c r="D259" s="217" t="s">
        <v>141</v>
      </c>
      <c r="E259" s="40"/>
      <c r="F259" s="218" t="s">
        <v>272</v>
      </c>
      <c r="G259" s="40"/>
      <c r="H259" s="40"/>
      <c r="I259" s="219"/>
      <c r="J259" s="40"/>
      <c r="K259" s="40"/>
      <c r="L259" s="44"/>
      <c r="M259" s="220"/>
      <c r="N259" s="221"/>
      <c r="O259" s="84"/>
      <c r="P259" s="84"/>
      <c r="Q259" s="84"/>
      <c r="R259" s="84"/>
      <c r="S259" s="84"/>
      <c r="T259" s="85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T259" s="17" t="s">
        <v>141</v>
      </c>
      <c r="AU259" s="17" t="s">
        <v>83</v>
      </c>
    </row>
    <row r="260" s="13" customFormat="1">
      <c r="A260" s="13"/>
      <c r="B260" s="222"/>
      <c r="C260" s="223"/>
      <c r="D260" s="217" t="s">
        <v>143</v>
      </c>
      <c r="E260" s="224" t="s">
        <v>19</v>
      </c>
      <c r="F260" s="225" t="s">
        <v>845</v>
      </c>
      <c r="G260" s="223"/>
      <c r="H260" s="224" t="s">
        <v>19</v>
      </c>
      <c r="I260" s="226"/>
      <c r="J260" s="223"/>
      <c r="K260" s="223"/>
      <c r="L260" s="227"/>
      <c r="M260" s="228"/>
      <c r="N260" s="229"/>
      <c r="O260" s="229"/>
      <c r="P260" s="229"/>
      <c r="Q260" s="229"/>
      <c r="R260" s="229"/>
      <c r="S260" s="229"/>
      <c r="T260" s="230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31" t="s">
        <v>143</v>
      </c>
      <c r="AU260" s="231" t="s">
        <v>83</v>
      </c>
      <c r="AV260" s="13" t="s">
        <v>81</v>
      </c>
      <c r="AW260" s="13" t="s">
        <v>34</v>
      </c>
      <c r="AX260" s="13" t="s">
        <v>73</v>
      </c>
      <c r="AY260" s="231" t="s">
        <v>132</v>
      </c>
    </row>
    <row r="261" s="14" customFormat="1">
      <c r="A261" s="14"/>
      <c r="B261" s="232"/>
      <c r="C261" s="233"/>
      <c r="D261" s="217" t="s">
        <v>143</v>
      </c>
      <c r="E261" s="234" t="s">
        <v>19</v>
      </c>
      <c r="F261" s="235" t="s">
        <v>846</v>
      </c>
      <c r="G261" s="233"/>
      <c r="H261" s="236">
        <v>160.53999999999999</v>
      </c>
      <c r="I261" s="237"/>
      <c r="J261" s="233"/>
      <c r="K261" s="233"/>
      <c r="L261" s="238"/>
      <c r="M261" s="239"/>
      <c r="N261" s="240"/>
      <c r="O261" s="240"/>
      <c r="P261" s="240"/>
      <c r="Q261" s="240"/>
      <c r="R261" s="240"/>
      <c r="S261" s="240"/>
      <c r="T261" s="241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42" t="s">
        <v>143</v>
      </c>
      <c r="AU261" s="242" t="s">
        <v>83</v>
      </c>
      <c r="AV261" s="14" t="s">
        <v>83</v>
      </c>
      <c r="AW261" s="14" t="s">
        <v>34</v>
      </c>
      <c r="AX261" s="14" t="s">
        <v>73</v>
      </c>
      <c r="AY261" s="242" t="s">
        <v>132</v>
      </c>
    </row>
    <row r="262" s="2" customFormat="1" ht="13.8" customHeight="1">
      <c r="A262" s="38"/>
      <c r="B262" s="39"/>
      <c r="C262" s="204" t="s">
        <v>465</v>
      </c>
      <c r="D262" s="204" t="s">
        <v>134</v>
      </c>
      <c r="E262" s="205" t="s">
        <v>847</v>
      </c>
      <c r="F262" s="206" t="s">
        <v>848</v>
      </c>
      <c r="G262" s="207" t="s">
        <v>137</v>
      </c>
      <c r="H262" s="208">
        <v>137.28999999999999</v>
      </c>
      <c r="I262" s="209"/>
      <c r="J262" s="210">
        <f>ROUND(I262*H262,2)</f>
        <v>0</v>
      </c>
      <c r="K262" s="206" t="s">
        <v>138</v>
      </c>
      <c r="L262" s="44"/>
      <c r="M262" s="211" t="s">
        <v>19</v>
      </c>
      <c r="N262" s="212" t="s">
        <v>44</v>
      </c>
      <c r="O262" s="84"/>
      <c r="P262" s="213">
        <f>O262*H262</f>
        <v>0</v>
      </c>
      <c r="Q262" s="213">
        <v>0</v>
      </c>
      <c r="R262" s="213">
        <f>Q262*H262</f>
        <v>0</v>
      </c>
      <c r="S262" s="213">
        <v>0</v>
      </c>
      <c r="T262" s="214">
        <f>S262*H262</f>
        <v>0</v>
      </c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R262" s="215" t="s">
        <v>139</v>
      </c>
      <c r="AT262" s="215" t="s">
        <v>134</v>
      </c>
      <c r="AU262" s="215" t="s">
        <v>83</v>
      </c>
      <c r="AY262" s="17" t="s">
        <v>132</v>
      </c>
      <c r="BE262" s="216">
        <f>IF(N262="základní",J262,0)</f>
        <v>0</v>
      </c>
      <c r="BF262" s="216">
        <f>IF(N262="snížená",J262,0)</f>
        <v>0</v>
      </c>
      <c r="BG262" s="216">
        <f>IF(N262="zákl. přenesená",J262,0)</f>
        <v>0</v>
      </c>
      <c r="BH262" s="216">
        <f>IF(N262="sníž. přenesená",J262,0)</f>
        <v>0</v>
      </c>
      <c r="BI262" s="216">
        <f>IF(N262="nulová",J262,0)</f>
        <v>0</v>
      </c>
      <c r="BJ262" s="17" t="s">
        <v>81</v>
      </c>
      <c r="BK262" s="216">
        <f>ROUND(I262*H262,2)</f>
        <v>0</v>
      </c>
      <c r="BL262" s="17" t="s">
        <v>139</v>
      </c>
      <c r="BM262" s="215" t="s">
        <v>849</v>
      </c>
    </row>
    <row r="263" s="2" customFormat="1">
      <c r="A263" s="38"/>
      <c r="B263" s="39"/>
      <c r="C263" s="40"/>
      <c r="D263" s="217" t="s">
        <v>141</v>
      </c>
      <c r="E263" s="40"/>
      <c r="F263" s="218" t="s">
        <v>850</v>
      </c>
      <c r="G263" s="40"/>
      <c r="H263" s="40"/>
      <c r="I263" s="219"/>
      <c r="J263" s="40"/>
      <c r="K263" s="40"/>
      <c r="L263" s="44"/>
      <c r="M263" s="220"/>
      <c r="N263" s="221"/>
      <c r="O263" s="84"/>
      <c r="P263" s="84"/>
      <c r="Q263" s="84"/>
      <c r="R263" s="84"/>
      <c r="S263" s="84"/>
      <c r="T263" s="85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T263" s="17" t="s">
        <v>141</v>
      </c>
      <c r="AU263" s="17" t="s">
        <v>83</v>
      </c>
    </row>
    <row r="264" s="13" customFormat="1">
      <c r="A264" s="13"/>
      <c r="B264" s="222"/>
      <c r="C264" s="223"/>
      <c r="D264" s="217" t="s">
        <v>143</v>
      </c>
      <c r="E264" s="224" t="s">
        <v>19</v>
      </c>
      <c r="F264" s="225" t="s">
        <v>851</v>
      </c>
      <c r="G264" s="223"/>
      <c r="H264" s="224" t="s">
        <v>19</v>
      </c>
      <c r="I264" s="226"/>
      <c r="J264" s="223"/>
      <c r="K264" s="223"/>
      <c r="L264" s="227"/>
      <c r="M264" s="228"/>
      <c r="N264" s="229"/>
      <c r="O264" s="229"/>
      <c r="P264" s="229"/>
      <c r="Q264" s="229"/>
      <c r="R264" s="229"/>
      <c r="S264" s="229"/>
      <c r="T264" s="230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1" t="s">
        <v>143</v>
      </c>
      <c r="AU264" s="231" t="s">
        <v>83</v>
      </c>
      <c r="AV264" s="13" t="s">
        <v>81</v>
      </c>
      <c r="AW264" s="13" t="s">
        <v>34</v>
      </c>
      <c r="AX264" s="13" t="s">
        <v>73</v>
      </c>
      <c r="AY264" s="231" t="s">
        <v>132</v>
      </c>
    </row>
    <row r="265" s="14" customFormat="1">
      <c r="A265" s="14"/>
      <c r="B265" s="232"/>
      <c r="C265" s="233"/>
      <c r="D265" s="217" t="s">
        <v>143</v>
      </c>
      <c r="E265" s="234" t="s">
        <v>19</v>
      </c>
      <c r="F265" s="235" t="s">
        <v>852</v>
      </c>
      <c r="G265" s="233"/>
      <c r="H265" s="236">
        <v>137.28999999999999</v>
      </c>
      <c r="I265" s="237"/>
      <c r="J265" s="233"/>
      <c r="K265" s="233"/>
      <c r="L265" s="238"/>
      <c r="M265" s="239"/>
      <c r="N265" s="240"/>
      <c r="O265" s="240"/>
      <c r="P265" s="240"/>
      <c r="Q265" s="240"/>
      <c r="R265" s="240"/>
      <c r="S265" s="240"/>
      <c r="T265" s="241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42" t="s">
        <v>143</v>
      </c>
      <c r="AU265" s="242" t="s">
        <v>83</v>
      </c>
      <c r="AV265" s="14" t="s">
        <v>83</v>
      </c>
      <c r="AW265" s="14" t="s">
        <v>34</v>
      </c>
      <c r="AX265" s="14" t="s">
        <v>73</v>
      </c>
      <c r="AY265" s="242" t="s">
        <v>132</v>
      </c>
    </row>
    <row r="266" s="2" customFormat="1" ht="22.2" customHeight="1">
      <c r="A266" s="38"/>
      <c r="B266" s="39"/>
      <c r="C266" s="204" t="s">
        <v>471</v>
      </c>
      <c r="D266" s="204" t="s">
        <v>134</v>
      </c>
      <c r="E266" s="205" t="s">
        <v>853</v>
      </c>
      <c r="F266" s="206" t="s">
        <v>854</v>
      </c>
      <c r="G266" s="207" t="s">
        <v>257</v>
      </c>
      <c r="H266" s="208">
        <v>398.63999999999999</v>
      </c>
      <c r="I266" s="209"/>
      <c r="J266" s="210">
        <f>ROUND(I266*H266,2)</f>
        <v>0</v>
      </c>
      <c r="K266" s="206" t="s">
        <v>138</v>
      </c>
      <c r="L266" s="44"/>
      <c r="M266" s="211" t="s">
        <v>19</v>
      </c>
      <c r="N266" s="212" t="s">
        <v>44</v>
      </c>
      <c r="O266" s="84"/>
      <c r="P266" s="213">
        <f>O266*H266</f>
        <v>0</v>
      </c>
      <c r="Q266" s="213">
        <v>0</v>
      </c>
      <c r="R266" s="213">
        <f>Q266*H266</f>
        <v>0</v>
      </c>
      <c r="S266" s="213">
        <v>0</v>
      </c>
      <c r="T266" s="214">
        <f>S266*H266</f>
        <v>0</v>
      </c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R266" s="215" t="s">
        <v>139</v>
      </c>
      <c r="AT266" s="215" t="s">
        <v>134</v>
      </c>
      <c r="AU266" s="215" t="s">
        <v>83</v>
      </c>
      <c r="AY266" s="17" t="s">
        <v>132</v>
      </c>
      <c r="BE266" s="216">
        <f>IF(N266="základní",J266,0)</f>
        <v>0</v>
      </c>
      <c r="BF266" s="216">
        <f>IF(N266="snížená",J266,0)</f>
        <v>0</v>
      </c>
      <c r="BG266" s="216">
        <f>IF(N266="zákl. přenesená",J266,0)</f>
        <v>0</v>
      </c>
      <c r="BH266" s="216">
        <f>IF(N266="sníž. přenesená",J266,0)</f>
        <v>0</v>
      </c>
      <c r="BI266" s="216">
        <f>IF(N266="nulová",J266,0)</f>
        <v>0</v>
      </c>
      <c r="BJ266" s="17" t="s">
        <v>81</v>
      </c>
      <c r="BK266" s="216">
        <f>ROUND(I266*H266,2)</f>
        <v>0</v>
      </c>
      <c r="BL266" s="17" t="s">
        <v>139</v>
      </c>
      <c r="BM266" s="215" t="s">
        <v>855</v>
      </c>
    </row>
    <row r="267" s="2" customFormat="1">
      <c r="A267" s="38"/>
      <c r="B267" s="39"/>
      <c r="C267" s="40"/>
      <c r="D267" s="217" t="s">
        <v>141</v>
      </c>
      <c r="E267" s="40"/>
      <c r="F267" s="218" t="s">
        <v>856</v>
      </c>
      <c r="G267" s="40"/>
      <c r="H267" s="40"/>
      <c r="I267" s="219"/>
      <c r="J267" s="40"/>
      <c r="K267" s="40"/>
      <c r="L267" s="44"/>
      <c r="M267" s="220"/>
      <c r="N267" s="221"/>
      <c r="O267" s="84"/>
      <c r="P267" s="84"/>
      <c r="Q267" s="84"/>
      <c r="R267" s="84"/>
      <c r="S267" s="84"/>
      <c r="T267" s="85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T267" s="17" t="s">
        <v>141</v>
      </c>
      <c r="AU267" s="17" t="s">
        <v>83</v>
      </c>
    </row>
    <row r="268" s="14" customFormat="1">
      <c r="A268" s="14"/>
      <c r="B268" s="232"/>
      <c r="C268" s="233"/>
      <c r="D268" s="217" t="s">
        <v>143</v>
      </c>
      <c r="E268" s="234" t="s">
        <v>19</v>
      </c>
      <c r="F268" s="235" t="s">
        <v>857</v>
      </c>
      <c r="G268" s="233"/>
      <c r="H268" s="236">
        <v>398.63999999999999</v>
      </c>
      <c r="I268" s="237"/>
      <c r="J268" s="233"/>
      <c r="K268" s="233"/>
      <c r="L268" s="238"/>
      <c r="M268" s="239"/>
      <c r="N268" s="240"/>
      <c r="O268" s="240"/>
      <c r="P268" s="240"/>
      <c r="Q268" s="240"/>
      <c r="R268" s="240"/>
      <c r="S268" s="240"/>
      <c r="T268" s="241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42" t="s">
        <v>143</v>
      </c>
      <c r="AU268" s="242" t="s">
        <v>83</v>
      </c>
      <c r="AV268" s="14" t="s">
        <v>83</v>
      </c>
      <c r="AW268" s="14" t="s">
        <v>34</v>
      </c>
      <c r="AX268" s="14" t="s">
        <v>73</v>
      </c>
      <c r="AY268" s="242" t="s">
        <v>132</v>
      </c>
    </row>
    <row r="269" s="2" customFormat="1" ht="22.2" customHeight="1">
      <c r="A269" s="38"/>
      <c r="B269" s="39"/>
      <c r="C269" s="204" t="s">
        <v>480</v>
      </c>
      <c r="D269" s="204" t="s">
        <v>134</v>
      </c>
      <c r="E269" s="205" t="s">
        <v>858</v>
      </c>
      <c r="F269" s="206" t="s">
        <v>859</v>
      </c>
      <c r="G269" s="207" t="s">
        <v>257</v>
      </c>
      <c r="H269" s="208">
        <v>376.30000000000001</v>
      </c>
      <c r="I269" s="209"/>
      <c r="J269" s="210">
        <f>ROUND(I269*H269,2)</f>
        <v>0</v>
      </c>
      <c r="K269" s="206" t="s">
        <v>138</v>
      </c>
      <c r="L269" s="44"/>
      <c r="M269" s="211" t="s">
        <v>19</v>
      </c>
      <c r="N269" s="212" t="s">
        <v>44</v>
      </c>
      <c r="O269" s="84"/>
      <c r="P269" s="213">
        <f>O269*H269</f>
        <v>0</v>
      </c>
      <c r="Q269" s="213">
        <v>0</v>
      </c>
      <c r="R269" s="213">
        <f>Q269*H269</f>
        <v>0</v>
      </c>
      <c r="S269" s="213">
        <v>0</v>
      </c>
      <c r="T269" s="214">
        <f>S269*H269</f>
        <v>0</v>
      </c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R269" s="215" t="s">
        <v>139</v>
      </c>
      <c r="AT269" s="215" t="s">
        <v>134</v>
      </c>
      <c r="AU269" s="215" t="s">
        <v>83</v>
      </c>
      <c r="AY269" s="17" t="s">
        <v>132</v>
      </c>
      <c r="BE269" s="216">
        <f>IF(N269="základní",J269,0)</f>
        <v>0</v>
      </c>
      <c r="BF269" s="216">
        <f>IF(N269="snížená",J269,0)</f>
        <v>0</v>
      </c>
      <c r="BG269" s="216">
        <f>IF(N269="zákl. přenesená",J269,0)</f>
        <v>0</v>
      </c>
      <c r="BH269" s="216">
        <f>IF(N269="sníž. přenesená",J269,0)</f>
        <v>0</v>
      </c>
      <c r="BI269" s="216">
        <f>IF(N269="nulová",J269,0)</f>
        <v>0</v>
      </c>
      <c r="BJ269" s="17" t="s">
        <v>81</v>
      </c>
      <c r="BK269" s="216">
        <f>ROUND(I269*H269,2)</f>
        <v>0</v>
      </c>
      <c r="BL269" s="17" t="s">
        <v>139</v>
      </c>
      <c r="BM269" s="215" t="s">
        <v>860</v>
      </c>
    </row>
    <row r="270" s="2" customFormat="1">
      <c r="A270" s="38"/>
      <c r="B270" s="39"/>
      <c r="C270" s="40"/>
      <c r="D270" s="217" t="s">
        <v>141</v>
      </c>
      <c r="E270" s="40"/>
      <c r="F270" s="218" t="s">
        <v>861</v>
      </c>
      <c r="G270" s="40"/>
      <c r="H270" s="40"/>
      <c r="I270" s="219"/>
      <c r="J270" s="40"/>
      <c r="K270" s="40"/>
      <c r="L270" s="44"/>
      <c r="M270" s="220"/>
      <c r="N270" s="221"/>
      <c r="O270" s="84"/>
      <c r="P270" s="84"/>
      <c r="Q270" s="84"/>
      <c r="R270" s="84"/>
      <c r="S270" s="84"/>
      <c r="T270" s="85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T270" s="17" t="s">
        <v>141</v>
      </c>
      <c r="AU270" s="17" t="s">
        <v>83</v>
      </c>
    </row>
    <row r="271" s="13" customFormat="1">
      <c r="A271" s="13"/>
      <c r="B271" s="222"/>
      <c r="C271" s="223"/>
      <c r="D271" s="217" t="s">
        <v>143</v>
      </c>
      <c r="E271" s="224" t="s">
        <v>19</v>
      </c>
      <c r="F271" s="225" t="s">
        <v>287</v>
      </c>
      <c r="G271" s="223"/>
      <c r="H271" s="224" t="s">
        <v>19</v>
      </c>
      <c r="I271" s="226"/>
      <c r="J271" s="223"/>
      <c r="K271" s="223"/>
      <c r="L271" s="227"/>
      <c r="M271" s="228"/>
      <c r="N271" s="229"/>
      <c r="O271" s="229"/>
      <c r="P271" s="229"/>
      <c r="Q271" s="229"/>
      <c r="R271" s="229"/>
      <c r="S271" s="229"/>
      <c r="T271" s="230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31" t="s">
        <v>143</v>
      </c>
      <c r="AU271" s="231" t="s">
        <v>83</v>
      </c>
      <c r="AV271" s="13" t="s">
        <v>81</v>
      </c>
      <c r="AW271" s="13" t="s">
        <v>34</v>
      </c>
      <c r="AX271" s="13" t="s">
        <v>73</v>
      </c>
      <c r="AY271" s="231" t="s">
        <v>132</v>
      </c>
    </row>
    <row r="272" s="14" customFormat="1">
      <c r="A272" s="14"/>
      <c r="B272" s="232"/>
      <c r="C272" s="233"/>
      <c r="D272" s="217" t="s">
        <v>143</v>
      </c>
      <c r="E272" s="234" t="s">
        <v>19</v>
      </c>
      <c r="F272" s="235" t="s">
        <v>288</v>
      </c>
      <c r="G272" s="233"/>
      <c r="H272" s="236">
        <v>164.30000000000001</v>
      </c>
      <c r="I272" s="237"/>
      <c r="J272" s="233"/>
      <c r="K272" s="233"/>
      <c r="L272" s="238"/>
      <c r="M272" s="239"/>
      <c r="N272" s="240"/>
      <c r="O272" s="240"/>
      <c r="P272" s="240"/>
      <c r="Q272" s="240"/>
      <c r="R272" s="240"/>
      <c r="S272" s="240"/>
      <c r="T272" s="241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42" t="s">
        <v>143</v>
      </c>
      <c r="AU272" s="242" t="s">
        <v>83</v>
      </c>
      <c r="AV272" s="14" t="s">
        <v>83</v>
      </c>
      <c r="AW272" s="14" t="s">
        <v>34</v>
      </c>
      <c r="AX272" s="14" t="s">
        <v>73</v>
      </c>
      <c r="AY272" s="242" t="s">
        <v>132</v>
      </c>
    </row>
    <row r="273" s="13" customFormat="1">
      <c r="A273" s="13"/>
      <c r="B273" s="222"/>
      <c r="C273" s="223"/>
      <c r="D273" s="217" t="s">
        <v>143</v>
      </c>
      <c r="E273" s="224" t="s">
        <v>19</v>
      </c>
      <c r="F273" s="225" t="s">
        <v>229</v>
      </c>
      <c r="G273" s="223"/>
      <c r="H273" s="224" t="s">
        <v>19</v>
      </c>
      <c r="I273" s="226"/>
      <c r="J273" s="223"/>
      <c r="K273" s="223"/>
      <c r="L273" s="227"/>
      <c r="M273" s="228"/>
      <c r="N273" s="229"/>
      <c r="O273" s="229"/>
      <c r="P273" s="229"/>
      <c r="Q273" s="229"/>
      <c r="R273" s="229"/>
      <c r="S273" s="229"/>
      <c r="T273" s="230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31" t="s">
        <v>143</v>
      </c>
      <c r="AU273" s="231" t="s">
        <v>83</v>
      </c>
      <c r="AV273" s="13" t="s">
        <v>81</v>
      </c>
      <c r="AW273" s="13" t="s">
        <v>34</v>
      </c>
      <c r="AX273" s="13" t="s">
        <v>73</v>
      </c>
      <c r="AY273" s="231" t="s">
        <v>132</v>
      </c>
    </row>
    <row r="274" s="14" customFormat="1">
      <c r="A274" s="14"/>
      <c r="B274" s="232"/>
      <c r="C274" s="233"/>
      <c r="D274" s="217" t="s">
        <v>143</v>
      </c>
      <c r="E274" s="234" t="s">
        <v>19</v>
      </c>
      <c r="F274" s="235" t="s">
        <v>289</v>
      </c>
      <c r="G274" s="233"/>
      <c r="H274" s="236">
        <v>212</v>
      </c>
      <c r="I274" s="237"/>
      <c r="J274" s="233"/>
      <c r="K274" s="233"/>
      <c r="L274" s="238"/>
      <c r="M274" s="239"/>
      <c r="N274" s="240"/>
      <c r="O274" s="240"/>
      <c r="P274" s="240"/>
      <c r="Q274" s="240"/>
      <c r="R274" s="240"/>
      <c r="S274" s="240"/>
      <c r="T274" s="241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42" t="s">
        <v>143</v>
      </c>
      <c r="AU274" s="242" t="s">
        <v>83</v>
      </c>
      <c r="AV274" s="14" t="s">
        <v>83</v>
      </c>
      <c r="AW274" s="14" t="s">
        <v>34</v>
      </c>
      <c r="AX274" s="14" t="s">
        <v>73</v>
      </c>
      <c r="AY274" s="242" t="s">
        <v>132</v>
      </c>
    </row>
    <row r="275" s="2" customFormat="1" ht="22.2" customHeight="1">
      <c r="A275" s="38"/>
      <c r="B275" s="39"/>
      <c r="C275" s="204" t="s">
        <v>488</v>
      </c>
      <c r="D275" s="204" t="s">
        <v>134</v>
      </c>
      <c r="E275" s="205" t="s">
        <v>862</v>
      </c>
      <c r="F275" s="206" t="s">
        <v>863</v>
      </c>
      <c r="G275" s="207" t="s">
        <v>257</v>
      </c>
      <c r="H275" s="208">
        <v>774.94000000000005</v>
      </c>
      <c r="I275" s="209"/>
      <c r="J275" s="210">
        <f>ROUND(I275*H275,2)</f>
        <v>0</v>
      </c>
      <c r="K275" s="206" t="s">
        <v>138</v>
      </c>
      <c r="L275" s="44"/>
      <c r="M275" s="211" t="s">
        <v>19</v>
      </c>
      <c r="N275" s="212" t="s">
        <v>44</v>
      </c>
      <c r="O275" s="84"/>
      <c r="P275" s="213">
        <f>O275*H275</f>
        <v>0</v>
      </c>
      <c r="Q275" s="213">
        <v>0</v>
      </c>
      <c r="R275" s="213">
        <f>Q275*H275</f>
        <v>0</v>
      </c>
      <c r="S275" s="213">
        <v>0</v>
      </c>
      <c r="T275" s="214">
        <f>S275*H275</f>
        <v>0</v>
      </c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R275" s="215" t="s">
        <v>139</v>
      </c>
      <c r="AT275" s="215" t="s">
        <v>134</v>
      </c>
      <c r="AU275" s="215" t="s">
        <v>83</v>
      </c>
      <c r="AY275" s="17" t="s">
        <v>132</v>
      </c>
      <c r="BE275" s="216">
        <f>IF(N275="základní",J275,0)</f>
        <v>0</v>
      </c>
      <c r="BF275" s="216">
        <f>IF(N275="snížená",J275,0)</f>
        <v>0</v>
      </c>
      <c r="BG275" s="216">
        <f>IF(N275="zákl. přenesená",J275,0)</f>
        <v>0</v>
      </c>
      <c r="BH275" s="216">
        <f>IF(N275="sníž. přenesená",J275,0)</f>
        <v>0</v>
      </c>
      <c r="BI275" s="216">
        <f>IF(N275="nulová",J275,0)</f>
        <v>0</v>
      </c>
      <c r="BJ275" s="17" t="s">
        <v>81</v>
      </c>
      <c r="BK275" s="216">
        <f>ROUND(I275*H275,2)</f>
        <v>0</v>
      </c>
      <c r="BL275" s="17" t="s">
        <v>139</v>
      </c>
      <c r="BM275" s="215" t="s">
        <v>864</v>
      </c>
    </row>
    <row r="276" s="2" customFormat="1">
      <c r="A276" s="38"/>
      <c r="B276" s="39"/>
      <c r="C276" s="40"/>
      <c r="D276" s="217" t="s">
        <v>141</v>
      </c>
      <c r="E276" s="40"/>
      <c r="F276" s="218" t="s">
        <v>865</v>
      </c>
      <c r="G276" s="40"/>
      <c r="H276" s="40"/>
      <c r="I276" s="219"/>
      <c r="J276" s="40"/>
      <c r="K276" s="40"/>
      <c r="L276" s="44"/>
      <c r="M276" s="220"/>
      <c r="N276" s="221"/>
      <c r="O276" s="84"/>
      <c r="P276" s="84"/>
      <c r="Q276" s="84"/>
      <c r="R276" s="84"/>
      <c r="S276" s="84"/>
      <c r="T276" s="85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T276" s="17" t="s">
        <v>141</v>
      </c>
      <c r="AU276" s="17" t="s">
        <v>83</v>
      </c>
    </row>
    <row r="277" s="14" customFormat="1">
      <c r="A277" s="14"/>
      <c r="B277" s="232"/>
      <c r="C277" s="233"/>
      <c r="D277" s="217" t="s">
        <v>143</v>
      </c>
      <c r="E277" s="234" t="s">
        <v>19</v>
      </c>
      <c r="F277" s="235" t="s">
        <v>866</v>
      </c>
      <c r="G277" s="233"/>
      <c r="H277" s="236">
        <v>774.94000000000005</v>
      </c>
      <c r="I277" s="237"/>
      <c r="J277" s="233"/>
      <c r="K277" s="233"/>
      <c r="L277" s="238"/>
      <c r="M277" s="239"/>
      <c r="N277" s="240"/>
      <c r="O277" s="240"/>
      <c r="P277" s="240"/>
      <c r="Q277" s="240"/>
      <c r="R277" s="240"/>
      <c r="S277" s="240"/>
      <c r="T277" s="241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42" t="s">
        <v>143</v>
      </c>
      <c r="AU277" s="242" t="s">
        <v>83</v>
      </c>
      <c r="AV277" s="14" t="s">
        <v>83</v>
      </c>
      <c r="AW277" s="14" t="s">
        <v>34</v>
      </c>
      <c r="AX277" s="14" t="s">
        <v>73</v>
      </c>
      <c r="AY277" s="242" t="s">
        <v>132</v>
      </c>
    </row>
    <row r="278" s="2" customFormat="1" ht="13.8" customHeight="1">
      <c r="A278" s="38"/>
      <c r="B278" s="39"/>
      <c r="C278" s="243" t="s">
        <v>493</v>
      </c>
      <c r="D278" s="243" t="s">
        <v>250</v>
      </c>
      <c r="E278" s="244" t="s">
        <v>867</v>
      </c>
      <c r="F278" s="245" t="s">
        <v>868</v>
      </c>
      <c r="G278" s="246" t="s">
        <v>869</v>
      </c>
      <c r="H278" s="247">
        <v>11.624000000000001</v>
      </c>
      <c r="I278" s="248"/>
      <c r="J278" s="249">
        <f>ROUND(I278*H278,2)</f>
        <v>0</v>
      </c>
      <c r="K278" s="245" t="s">
        <v>138</v>
      </c>
      <c r="L278" s="250"/>
      <c r="M278" s="251" t="s">
        <v>19</v>
      </c>
      <c r="N278" s="252" t="s">
        <v>44</v>
      </c>
      <c r="O278" s="84"/>
      <c r="P278" s="213">
        <f>O278*H278</f>
        <v>0</v>
      </c>
      <c r="Q278" s="213">
        <v>0.001</v>
      </c>
      <c r="R278" s="213">
        <f>Q278*H278</f>
        <v>0.011624000000000001</v>
      </c>
      <c r="S278" s="213">
        <v>0</v>
      </c>
      <c r="T278" s="214">
        <f>S278*H278</f>
        <v>0</v>
      </c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R278" s="215" t="s">
        <v>205</v>
      </c>
      <c r="AT278" s="215" t="s">
        <v>250</v>
      </c>
      <c r="AU278" s="215" t="s">
        <v>83</v>
      </c>
      <c r="AY278" s="17" t="s">
        <v>132</v>
      </c>
      <c r="BE278" s="216">
        <f>IF(N278="základní",J278,0)</f>
        <v>0</v>
      </c>
      <c r="BF278" s="216">
        <f>IF(N278="snížená",J278,0)</f>
        <v>0</v>
      </c>
      <c r="BG278" s="216">
        <f>IF(N278="zákl. přenesená",J278,0)</f>
        <v>0</v>
      </c>
      <c r="BH278" s="216">
        <f>IF(N278="sníž. přenesená",J278,0)</f>
        <v>0</v>
      </c>
      <c r="BI278" s="216">
        <f>IF(N278="nulová",J278,0)</f>
        <v>0</v>
      </c>
      <c r="BJ278" s="17" t="s">
        <v>81</v>
      </c>
      <c r="BK278" s="216">
        <f>ROUND(I278*H278,2)</f>
        <v>0</v>
      </c>
      <c r="BL278" s="17" t="s">
        <v>139</v>
      </c>
      <c r="BM278" s="215" t="s">
        <v>870</v>
      </c>
    </row>
    <row r="279" s="2" customFormat="1">
      <c r="A279" s="38"/>
      <c r="B279" s="39"/>
      <c r="C279" s="40"/>
      <c r="D279" s="217" t="s">
        <v>141</v>
      </c>
      <c r="E279" s="40"/>
      <c r="F279" s="218" t="s">
        <v>868</v>
      </c>
      <c r="G279" s="40"/>
      <c r="H279" s="40"/>
      <c r="I279" s="219"/>
      <c r="J279" s="40"/>
      <c r="K279" s="40"/>
      <c r="L279" s="44"/>
      <c r="M279" s="220"/>
      <c r="N279" s="221"/>
      <c r="O279" s="84"/>
      <c r="P279" s="84"/>
      <c r="Q279" s="84"/>
      <c r="R279" s="84"/>
      <c r="S279" s="84"/>
      <c r="T279" s="85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T279" s="17" t="s">
        <v>141</v>
      </c>
      <c r="AU279" s="17" t="s">
        <v>83</v>
      </c>
    </row>
    <row r="280" s="14" customFormat="1">
      <c r="A280" s="14"/>
      <c r="B280" s="232"/>
      <c r="C280" s="233"/>
      <c r="D280" s="217" t="s">
        <v>143</v>
      </c>
      <c r="E280" s="233"/>
      <c r="F280" s="235" t="s">
        <v>871</v>
      </c>
      <c r="G280" s="233"/>
      <c r="H280" s="236">
        <v>11.624000000000001</v>
      </c>
      <c r="I280" s="237"/>
      <c r="J280" s="233"/>
      <c r="K280" s="233"/>
      <c r="L280" s="238"/>
      <c r="M280" s="239"/>
      <c r="N280" s="240"/>
      <c r="O280" s="240"/>
      <c r="P280" s="240"/>
      <c r="Q280" s="240"/>
      <c r="R280" s="240"/>
      <c r="S280" s="240"/>
      <c r="T280" s="241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42" t="s">
        <v>143</v>
      </c>
      <c r="AU280" s="242" t="s">
        <v>83</v>
      </c>
      <c r="AV280" s="14" t="s">
        <v>83</v>
      </c>
      <c r="AW280" s="14" t="s">
        <v>4</v>
      </c>
      <c r="AX280" s="14" t="s">
        <v>81</v>
      </c>
      <c r="AY280" s="242" t="s">
        <v>132</v>
      </c>
    </row>
    <row r="281" s="2" customFormat="1" ht="22.2" customHeight="1">
      <c r="A281" s="38"/>
      <c r="B281" s="39"/>
      <c r="C281" s="204" t="s">
        <v>500</v>
      </c>
      <c r="D281" s="204" t="s">
        <v>134</v>
      </c>
      <c r="E281" s="205" t="s">
        <v>872</v>
      </c>
      <c r="F281" s="206" t="s">
        <v>873</v>
      </c>
      <c r="G281" s="207" t="s">
        <v>463</v>
      </c>
      <c r="H281" s="208">
        <v>462</v>
      </c>
      <c r="I281" s="209"/>
      <c r="J281" s="210">
        <f>ROUND(I281*H281,2)</f>
        <v>0</v>
      </c>
      <c r="K281" s="206" t="s">
        <v>138</v>
      </c>
      <c r="L281" s="44"/>
      <c r="M281" s="211" t="s">
        <v>19</v>
      </c>
      <c r="N281" s="212" t="s">
        <v>44</v>
      </c>
      <c r="O281" s="84"/>
      <c r="P281" s="213">
        <f>O281*H281</f>
        <v>0</v>
      </c>
      <c r="Q281" s="213">
        <v>0</v>
      </c>
      <c r="R281" s="213">
        <f>Q281*H281</f>
        <v>0</v>
      </c>
      <c r="S281" s="213">
        <v>0</v>
      </c>
      <c r="T281" s="214">
        <f>S281*H281</f>
        <v>0</v>
      </c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R281" s="215" t="s">
        <v>139</v>
      </c>
      <c r="AT281" s="215" t="s">
        <v>134</v>
      </c>
      <c r="AU281" s="215" t="s">
        <v>83</v>
      </c>
      <c r="AY281" s="17" t="s">
        <v>132</v>
      </c>
      <c r="BE281" s="216">
        <f>IF(N281="základní",J281,0)</f>
        <v>0</v>
      </c>
      <c r="BF281" s="216">
        <f>IF(N281="snížená",J281,0)</f>
        <v>0</v>
      </c>
      <c r="BG281" s="216">
        <f>IF(N281="zákl. přenesená",J281,0)</f>
        <v>0</v>
      </c>
      <c r="BH281" s="216">
        <f>IF(N281="sníž. přenesená",J281,0)</f>
        <v>0</v>
      </c>
      <c r="BI281" s="216">
        <f>IF(N281="nulová",J281,0)</f>
        <v>0</v>
      </c>
      <c r="BJ281" s="17" t="s">
        <v>81</v>
      </c>
      <c r="BK281" s="216">
        <f>ROUND(I281*H281,2)</f>
        <v>0</v>
      </c>
      <c r="BL281" s="17" t="s">
        <v>139</v>
      </c>
      <c r="BM281" s="215" t="s">
        <v>874</v>
      </c>
    </row>
    <row r="282" s="2" customFormat="1">
      <c r="A282" s="38"/>
      <c r="B282" s="39"/>
      <c r="C282" s="40"/>
      <c r="D282" s="217" t="s">
        <v>141</v>
      </c>
      <c r="E282" s="40"/>
      <c r="F282" s="218" t="s">
        <v>875</v>
      </c>
      <c r="G282" s="40"/>
      <c r="H282" s="40"/>
      <c r="I282" s="219"/>
      <c r="J282" s="40"/>
      <c r="K282" s="40"/>
      <c r="L282" s="44"/>
      <c r="M282" s="220"/>
      <c r="N282" s="221"/>
      <c r="O282" s="84"/>
      <c r="P282" s="84"/>
      <c r="Q282" s="84"/>
      <c r="R282" s="84"/>
      <c r="S282" s="84"/>
      <c r="T282" s="85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T282" s="17" t="s">
        <v>141</v>
      </c>
      <c r="AU282" s="17" t="s">
        <v>83</v>
      </c>
    </row>
    <row r="283" s="13" customFormat="1">
      <c r="A283" s="13"/>
      <c r="B283" s="222"/>
      <c r="C283" s="223"/>
      <c r="D283" s="217" t="s">
        <v>143</v>
      </c>
      <c r="E283" s="224" t="s">
        <v>19</v>
      </c>
      <c r="F283" s="225" t="s">
        <v>876</v>
      </c>
      <c r="G283" s="223"/>
      <c r="H283" s="224" t="s">
        <v>19</v>
      </c>
      <c r="I283" s="226"/>
      <c r="J283" s="223"/>
      <c r="K283" s="223"/>
      <c r="L283" s="227"/>
      <c r="M283" s="228"/>
      <c r="N283" s="229"/>
      <c r="O283" s="229"/>
      <c r="P283" s="229"/>
      <c r="Q283" s="229"/>
      <c r="R283" s="229"/>
      <c r="S283" s="229"/>
      <c r="T283" s="230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31" t="s">
        <v>143</v>
      </c>
      <c r="AU283" s="231" t="s">
        <v>83</v>
      </c>
      <c r="AV283" s="13" t="s">
        <v>81</v>
      </c>
      <c r="AW283" s="13" t="s">
        <v>34</v>
      </c>
      <c r="AX283" s="13" t="s">
        <v>73</v>
      </c>
      <c r="AY283" s="231" t="s">
        <v>132</v>
      </c>
    </row>
    <row r="284" s="14" customFormat="1">
      <c r="A284" s="14"/>
      <c r="B284" s="232"/>
      <c r="C284" s="233"/>
      <c r="D284" s="217" t="s">
        <v>143</v>
      </c>
      <c r="E284" s="234" t="s">
        <v>19</v>
      </c>
      <c r="F284" s="235" t="s">
        <v>877</v>
      </c>
      <c r="G284" s="233"/>
      <c r="H284" s="236">
        <v>51</v>
      </c>
      <c r="I284" s="237"/>
      <c r="J284" s="233"/>
      <c r="K284" s="233"/>
      <c r="L284" s="238"/>
      <c r="M284" s="239"/>
      <c r="N284" s="240"/>
      <c r="O284" s="240"/>
      <c r="P284" s="240"/>
      <c r="Q284" s="240"/>
      <c r="R284" s="240"/>
      <c r="S284" s="240"/>
      <c r="T284" s="241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42" t="s">
        <v>143</v>
      </c>
      <c r="AU284" s="242" t="s">
        <v>83</v>
      </c>
      <c r="AV284" s="14" t="s">
        <v>83</v>
      </c>
      <c r="AW284" s="14" t="s">
        <v>34</v>
      </c>
      <c r="AX284" s="14" t="s">
        <v>73</v>
      </c>
      <c r="AY284" s="242" t="s">
        <v>132</v>
      </c>
    </row>
    <row r="285" s="14" customFormat="1">
      <c r="A285" s="14"/>
      <c r="B285" s="232"/>
      <c r="C285" s="233"/>
      <c r="D285" s="217" t="s">
        <v>143</v>
      </c>
      <c r="E285" s="234" t="s">
        <v>19</v>
      </c>
      <c r="F285" s="235" t="s">
        <v>878</v>
      </c>
      <c r="G285" s="233"/>
      <c r="H285" s="236">
        <v>65</v>
      </c>
      <c r="I285" s="237"/>
      <c r="J285" s="233"/>
      <c r="K285" s="233"/>
      <c r="L285" s="238"/>
      <c r="M285" s="239"/>
      <c r="N285" s="240"/>
      <c r="O285" s="240"/>
      <c r="P285" s="240"/>
      <c r="Q285" s="240"/>
      <c r="R285" s="240"/>
      <c r="S285" s="240"/>
      <c r="T285" s="241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42" t="s">
        <v>143</v>
      </c>
      <c r="AU285" s="242" t="s">
        <v>83</v>
      </c>
      <c r="AV285" s="14" t="s">
        <v>83</v>
      </c>
      <c r="AW285" s="14" t="s">
        <v>34</v>
      </c>
      <c r="AX285" s="14" t="s">
        <v>73</v>
      </c>
      <c r="AY285" s="242" t="s">
        <v>132</v>
      </c>
    </row>
    <row r="286" s="14" customFormat="1">
      <c r="A286" s="14"/>
      <c r="B286" s="232"/>
      <c r="C286" s="233"/>
      <c r="D286" s="217" t="s">
        <v>143</v>
      </c>
      <c r="E286" s="234" t="s">
        <v>19</v>
      </c>
      <c r="F286" s="235" t="s">
        <v>879</v>
      </c>
      <c r="G286" s="233"/>
      <c r="H286" s="236">
        <v>65</v>
      </c>
      <c r="I286" s="237"/>
      <c r="J286" s="233"/>
      <c r="K286" s="233"/>
      <c r="L286" s="238"/>
      <c r="M286" s="239"/>
      <c r="N286" s="240"/>
      <c r="O286" s="240"/>
      <c r="P286" s="240"/>
      <c r="Q286" s="240"/>
      <c r="R286" s="240"/>
      <c r="S286" s="240"/>
      <c r="T286" s="241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42" t="s">
        <v>143</v>
      </c>
      <c r="AU286" s="242" t="s">
        <v>83</v>
      </c>
      <c r="AV286" s="14" t="s">
        <v>83</v>
      </c>
      <c r="AW286" s="14" t="s">
        <v>34</v>
      </c>
      <c r="AX286" s="14" t="s">
        <v>73</v>
      </c>
      <c r="AY286" s="242" t="s">
        <v>132</v>
      </c>
    </row>
    <row r="287" s="14" customFormat="1">
      <c r="A287" s="14"/>
      <c r="B287" s="232"/>
      <c r="C287" s="233"/>
      <c r="D287" s="217" t="s">
        <v>143</v>
      </c>
      <c r="E287" s="234" t="s">
        <v>19</v>
      </c>
      <c r="F287" s="235" t="s">
        <v>880</v>
      </c>
      <c r="G287" s="233"/>
      <c r="H287" s="236">
        <v>105</v>
      </c>
      <c r="I287" s="237"/>
      <c r="J287" s="233"/>
      <c r="K287" s="233"/>
      <c r="L287" s="238"/>
      <c r="M287" s="239"/>
      <c r="N287" s="240"/>
      <c r="O287" s="240"/>
      <c r="P287" s="240"/>
      <c r="Q287" s="240"/>
      <c r="R287" s="240"/>
      <c r="S287" s="240"/>
      <c r="T287" s="241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42" t="s">
        <v>143</v>
      </c>
      <c r="AU287" s="242" t="s">
        <v>83</v>
      </c>
      <c r="AV287" s="14" t="s">
        <v>83</v>
      </c>
      <c r="AW287" s="14" t="s">
        <v>34</v>
      </c>
      <c r="AX287" s="14" t="s">
        <v>73</v>
      </c>
      <c r="AY287" s="242" t="s">
        <v>132</v>
      </c>
    </row>
    <row r="288" s="14" customFormat="1">
      <c r="A288" s="14"/>
      <c r="B288" s="232"/>
      <c r="C288" s="233"/>
      <c r="D288" s="217" t="s">
        <v>143</v>
      </c>
      <c r="E288" s="234" t="s">
        <v>19</v>
      </c>
      <c r="F288" s="235" t="s">
        <v>881</v>
      </c>
      <c r="G288" s="233"/>
      <c r="H288" s="236">
        <v>176</v>
      </c>
      <c r="I288" s="237"/>
      <c r="J288" s="233"/>
      <c r="K288" s="233"/>
      <c r="L288" s="238"/>
      <c r="M288" s="239"/>
      <c r="N288" s="240"/>
      <c r="O288" s="240"/>
      <c r="P288" s="240"/>
      <c r="Q288" s="240"/>
      <c r="R288" s="240"/>
      <c r="S288" s="240"/>
      <c r="T288" s="241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42" t="s">
        <v>143</v>
      </c>
      <c r="AU288" s="242" t="s">
        <v>83</v>
      </c>
      <c r="AV288" s="14" t="s">
        <v>83</v>
      </c>
      <c r="AW288" s="14" t="s">
        <v>34</v>
      </c>
      <c r="AX288" s="14" t="s">
        <v>73</v>
      </c>
      <c r="AY288" s="242" t="s">
        <v>132</v>
      </c>
    </row>
    <row r="289" s="2" customFormat="1" ht="13.8" customHeight="1">
      <c r="A289" s="38"/>
      <c r="B289" s="39"/>
      <c r="C289" s="243" t="s">
        <v>505</v>
      </c>
      <c r="D289" s="243" t="s">
        <v>250</v>
      </c>
      <c r="E289" s="244" t="s">
        <v>882</v>
      </c>
      <c r="F289" s="245" t="s">
        <v>883</v>
      </c>
      <c r="G289" s="246" t="s">
        <v>463</v>
      </c>
      <c r="H289" s="247">
        <v>462</v>
      </c>
      <c r="I289" s="248"/>
      <c r="J289" s="249">
        <f>ROUND(I289*H289,2)</f>
        <v>0</v>
      </c>
      <c r="K289" s="245" t="s">
        <v>19</v>
      </c>
      <c r="L289" s="250"/>
      <c r="M289" s="251" t="s">
        <v>19</v>
      </c>
      <c r="N289" s="252" t="s">
        <v>44</v>
      </c>
      <c r="O289" s="84"/>
      <c r="P289" s="213">
        <f>O289*H289</f>
        <v>0</v>
      </c>
      <c r="Q289" s="213">
        <v>0.063</v>
      </c>
      <c r="R289" s="213">
        <f>Q289*H289</f>
        <v>29.106000000000002</v>
      </c>
      <c r="S289" s="213">
        <v>0</v>
      </c>
      <c r="T289" s="214">
        <f>S289*H289</f>
        <v>0</v>
      </c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R289" s="215" t="s">
        <v>205</v>
      </c>
      <c r="AT289" s="215" t="s">
        <v>250</v>
      </c>
      <c r="AU289" s="215" t="s">
        <v>83</v>
      </c>
      <c r="AY289" s="17" t="s">
        <v>132</v>
      </c>
      <c r="BE289" s="216">
        <f>IF(N289="základní",J289,0)</f>
        <v>0</v>
      </c>
      <c r="BF289" s="216">
        <f>IF(N289="snížená",J289,0)</f>
        <v>0</v>
      </c>
      <c r="BG289" s="216">
        <f>IF(N289="zákl. přenesená",J289,0)</f>
        <v>0</v>
      </c>
      <c r="BH289" s="216">
        <f>IF(N289="sníž. přenesená",J289,0)</f>
        <v>0</v>
      </c>
      <c r="BI289" s="216">
        <f>IF(N289="nulová",J289,0)</f>
        <v>0</v>
      </c>
      <c r="BJ289" s="17" t="s">
        <v>81</v>
      </c>
      <c r="BK289" s="216">
        <f>ROUND(I289*H289,2)</f>
        <v>0</v>
      </c>
      <c r="BL289" s="17" t="s">
        <v>139</v>
      </c>
      <c r="BM289" s="215" t="s">
        <v>884</v>
      </c>
    </row>
    <row r="290" s="2" customFormat="1">
      <c r="A290" s="38"/>
      <c r="B290" s="39"/>
      <c r="C290" s="40"/>
      <c r="D290" s="217" t="s">
        <v>141</v>
      </c>
      <c r="E290" s="40"/>
      <c r="F290" s="218" t="s">
        <v>885</v>
      </c>
      <c r="G290" s="40"/>
      <c r="H290" s="40"/>
      <c r="I290" s="219"/>
      <c r="J290" s="40"/>
      <c r="K290" s="40"/>
      <c r="L290" s="44"/>
      <c r="M290" s="220"/>
      <c r="N290" s="221"/>
      <c r="O290" s="84"/>
      <c r="P290" s="84"/>
      <c r="Q290" s="84"/>
      <c r="R290" s="84"/>
      <c r="S290" s="84"/>
      <c r="T290" s="85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T290" s="17" t="s">
        <v>141</v>
      </c>
      <c r="AU290" s="17" t="s">
        <v>83</v>
      </c>
    </row>
    <row r="291" s="12" customFormat="1" ht="22.8" customHeight="1">
      <c r="A291" s="12"/>
      <c r="B291" s="188"/>
      <c r="C291" s="189"/>
      <c r="D291" s="190" t="s">
        <v>72</v>
      </c>
      <c r="E291" s="202" t="s">
        <v>641</v>
      </c>
      <c r="F291" s="202" t="s">
        <v>642</v>
      </c>
      <c r="G291" s="189"/>
      <c r="H291" s="189"/>
      <c r="I291" s="192"/>
      <c r="J291" s="203">
        <f>BK291</f>
        <v>0</v>
      </c>
      <c r="K291" s="189"/>
      <c r="L291" s="194"/>
      <c r="M291" s="195"/>
      <c r="N291" s="196"/>
      <c r="O291" s="196"/>
      <c r="P291" s="197">
        <f>SUM(P292:P293)</f>
        <v>0</v>
      </c>
      <c r="Q291" s="196"/>
      <c r="R291" s="197">
        <f>SUM(R292:R293)</f>
        <v>0</v>
      </c>
      <c r="S291" s="196"/>
      <c r="T291" s="198">
        <f>SUM(T292:T293)</f>
        <v>0</v>
      </c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R291" s="199" t="s">
        <v>81</v>
      </c>
      <c r="AT291" s="200" t="s">
        <v>72</v>
      </c>
      <c r="AU291" s="200" t="s">
        <v>81</v>
      </c>
      <c r="AY291" s="199" t="s">
        <v>132</v>
      </c>
      <c r="BK291" s="201">
        <f>SUM(BK292:BK293)</f>
        <v>0</v>
      </c>
    </row>
    <row r="292" s="2" customFormat="1" ht="22.2" customHeight="1">
      <c r="A292" s="38"/>
      <c r="B292" s="39"/>
      <c r="C292" s="204" t="s">
        <v>520</v>
      </c>
      <c r="D292" s="204" t="s">
        <v>134</v>
      </c>
      <c r="E292" s="205" t="s">
        <v>644</v>
      </c>
      <c r="F292" s="206" t="s">
        <v>645</v>
      </c>
      <c r="G292" s="207" t="s">
        <v>238</v>
      </c>
      <c r="H292" s="208">
        <v>29.146999999999998</v>
      </c>
      <c r="I292" s="209"/>
      <c r="J292" s="210">
        <f>ROUND(I292*H292,2)</f>
        <v>0</v>
      </c>
      <c r="K292" s="206" t="s">
        <v>138</v>
      </c>
      <c r="L292" s="44"/>
      <c r="M292" s="211" t="s">
        <v>19</v>
      </c>
      <c r="N292" s="212" t="s">
        <v>44</v>
      </c>
      <c r="O292" s="84"/>
      <c r="P292" s="213">
        <f>O292*H292</f>
        <v>0</v>
      </c>
      <c r="Q292" s="213">
        <v>0</v>
      </c>
      <c r="R292" s="213">
        <f>Q292*H292</f>
        <v>0</v>
      </c>
      <c r="S292" s="213">
        <v>0</v>
      </c>
      <c r="T292" s="214">
        <f>S292*H292</f>
        <v>0</v>
      </c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R292" s="215" t="s">
        <v>139</v>
      </c>
      <c r="AT292" s="215" t="s">
        <v>134</v>
      </c>
      <c r="AU292" s="215" t="s">
        <v>83</v>
      </c>
      <c r="AY292" s="17" t="s">
        <v>132</v>
      </c>
      <c r="BE292" s="216">
        <f>IF(N292="základní",J292,0)</f>
        <v>0</v>
      </c>
      <c r="BF292" s="216">
        <f>IF(N292="snížená",J292,0)</f>
        <v>0</v>
      </c>
      <c r="BG292" s="216">
        <f>IF(N292="zákl. přenesená",J292,0)</f>
        <v>0</v>
      </c>
      <c r="BH292" s="216">
        <f>IF(N292="sníž. přenesená",J292,0)</f>
        <v>0</v>
      </c>
      <c r="BI292" s="216">
        <f>IF(N292="nulová",J292,0)</f>
        <v>0</v>
      </c>
      <c r="BJ292" s="17" t="s">
        <v>81</v>
      </c>
      <c r="BK292" s="216">
        <f>ROUND(I292*H292,2)</f>
        <v>0</v>
      </c>
      <c r="BL292" s="17" t="s">
        <v>139</v>
      </c>
      <c r="BM292" s="215" t="s">
        <v>886</v>
      </c>
    </row>
    <row r="293" s="2" customFormat="1">
      <c r="A293" s="38"/>
      <c r="B293" s="39"/>
      <c r="C293" s="40"/>
      <c r="D293" s="217" t="s">
        <v>141</v>
      </c>
      <c r="E293" s="40"/>
      <c r="F293" s="218" t="s">
        <v>647</v>
      </c>
      <c r="G293" s="40"/>
      <c r="H293" s="40"/>
      <c r="I293" s="219"/>
      <c r="J293" s="40"/>
      <c r="K293" s="40"/>
      <c r="L293" s="44"/>
      <c r="M293" s="254"/>
      <c r="N293" s="255"/>
      <c r="O293" s="256"/>
      <c r="P293" s="256"/>
      <c r="Q293" s="256"/>
      <c r="R293" s="256"/>
      <c r="S293" s="256"/>
      <c r="T293" s="257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T293" s="17" t="s">
        <v>141</v>
      </c>
      <c r="AU293" s="17" t="s">
        <v>83</v>
      </c>
    </row>
    <row r="294" s="2" customFormat="1" ht="6.96" customHeight="1">
      <c r="A294" s="38"/>
      <c r="B294" s="59"/>
      <c r="C294" s="60"/>
      <c r="D294" s="60"/>
      <c r="E294" s="60"/>
      <c r="F294" s="60"/>
      <c r="G294" s="60"/>
      <c r="H294" s="60"/>
      <c r="I294" s="60"/>
      <c r="J294" s="60"/>
      <c r="K294" s="60"/>
      <c r="L294" s="44"/>
      <c r="M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</row>
  </sheetData>
  <sheetProtection sheet="1" autoFilter="0" formatColumns="0" formatRows="0" objects="1" scenarios="1" spinCount="100000" saltValue="OhRRVJ+1MYGw/YSnUn2kismqWDsTT1GdNHTxCB7t4Azg4658gUb/uzZ57M4PqBL9XdW6tsSA6DMLC2ZrI++IKQ==" hashValue="fPfiOpme9iSMaAAWtuIVc/lhby/DItpPr9TbkXKau8U4smdV0Kcx0ZRncwqmtOfhS/oLq24RKrZG9NsK0ekhDg==" algorithmName="SHA-512" password="CC35"/>
  <autoFilter ref="C81:K293"/>
  <mergeCells count="9">
    <mergeCell ref="E7:H7"/>
    <mergeCell ref="E9:H9"/>
    <mergeCell ref="E18:H18"/>
    <mergeCell ref="E27:H27"/>
    <mergeCell ref="E48:H48"/>
    <mergeCell ref="E50:H50"/>
    <mergeCell ref="E72:H72"/>
    <mergeCell ref="E74:H7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54.42188" style="1" customWidth="1"/>
    <col min="7" max="7" width="8.003906" style="1" customWidth="1"/>
    <col min="8" max="8" width="12.28125" style="1" customWidth="1"/>
    <col min="9" max="9" width="21.57422" style="1" customWidth="1"/>
    <col min="10" max="10" width="21.57422" style="1" customWidth="1"/>
    <col min="11" max="11" width="21.57422" style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89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20"/>
      <c r="AT3" s="17" t="s">
        <v>83</v>
      </c>
    </row>
    <row r="4" s="1" customFormat="1" ht="24.96" customHeight="1">
      <c r="B4" s="20"/>
      <c r="D4" s="130" t="s">
        <v>99</v>
      </c>
      <c r="L4" s="20"/>
      <c r="M4" s="13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2" t="s">
        <v>16</v>
      </c>
      <c r="L6" s="20"/>
    </row>
    <row r="7" s="1" customFormat="1" ht="14.4" customHeight="1">
      <c r="B7" s="20"/>
      <c r="E7" s="133" t="str">
        <f>'Rekapitulace stavby'!K6</f>
        <v>Napojení páteřní cyklostezky na Slavkovský Les v Březové - část Tisová</v>
      </c>
      <c r="F7" s="132"/>
      <c r="G7" s="132"/>
      <c r="H7" s="132"/>
      <c r="L7" s="20"/>
    </row>
    <row r="8" s="2" customFormat="1" ht="12" customHeight="1">
      <c r="A8" s="38"/>
      <c r="B8" s="44"/>
      <c r="C8" s="38"/>
      <c r="D8" s="132" t="s">
        <v>100</v>
      </c>
      <c r="E8" s="38"/>
      <c r="F8" s="38"/>
      <c r="G8" s="38"/>
      <c r="H8" s="38"/>
      <c r="I8" s="38"/>
      <c r="J8" s="38"/>
      <c r="K8" s="38"/>
      <c r="L8" s="13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4.4" customHeight="1">
      <c r="A9" s="38"/>
      <c r="B9" s="44"/>
      <c r="C9" s="38"/>
      <c r="D9" s="38"/>
      <c r="E9" s="135" t="s">
        <v>887</v>
      </c>
      <c r="F9" s="38"/>
      <c r="G9" s="38"/>
      <c r="H9" s="38"/>
      <c r="I9" s="38"/>
      <c r="J9" s="38"/>
      <c r="K9" s="38"/>
      <c r="L9" s="13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3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2" t="s">
        <v>18</v>
      </c>
      <c r="E11" s="38"/>
      <c r="F11" s="136" t="s">
        <v>19</v>
      </c>
      <c r="G11" s="38"/>
      <c r="H11" s="38"/>
      <c r="I11" s="132" t="s">
        <v>20</v>
      </c>
      <c r="J11" s="136" t="s">
        <v>19</v>
      </c>
      <c r="K11" s="38"/>
      <c r="L11" s="13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2" t="s">
        <v>21</v>
      </c>
      <c r="E12" s="38"/>
      <c r="F12" s="136" t="s">
        <v>22</v>
      </c>
      <c r="G12" s="38"/>
      <c r="H12" s="38"/>
      <c r="I12" s="132" t="s">
        <v>23</v>
      </c>
      <c r="J12" s="137" t="str">
        <f>'Rekapitulace stavby'!AN8</f>
        <v>16. 10. 2019</v>
      </c>
      <c r="K12" s="38"/>
      <c r="L12" s="13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3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2" t="s">
        <v>25</v>
      </c>
      <c r="E14" s="38"/>
      <c r="F14" s="38"/>
      <c r="G14" s="38"/>
      <c r="H14" s="38"/>
      <c r="I14" s="132" t="s">
        <v>26</v>
      </c>
      <c r="J14" s="136" t="s">
        <v>19</v>
      </c>
      <c r="K14" s="38"/>
      <c r="L14" s="13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6" t="s">
        <v>27</v>
      </c>
      <c r="F15" s="38"/>
      <c r="G15" s="38"/>
      <c r="H15" s="38"/>
      <c r="I15" s="132" t="s">
        <v>28</v>
      </c>
      <c r="J15" s="136" t="s">
        <v>19</v>
      </c>
      <c r="K15" s="38"/>
      <c r="L15" s="13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3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2" t="s">
        <v>29</v>
      </c>
      <c r="E17" s="38"/>
      <c r="F17" s="38"/>
      <c r="G17" s="38"/>
      <c r="H17" s="38"/>
      <c r="I17" s="132" t="s">
        <v>26</v>
      </c>
      <c r="J17" s="33" t="str">
        <f>'Rekapitulace stavby'!AN13</f>
        <v>Vyplň údaj</v>
      </c>
      <c r="K17" s="38"/>
      <c r="L17" s="13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6"/>
      <c r="G18" s="136"/>
      <c r="H18" s="136"/>
      <c r="I18" s="132" t="s">
        <v>28</v>
      </c>
      <c r="J18" s="33" t="str">
        <f>'Rekapitulace stavby'!AN14</f>
        <v>Vyplň údaj</v>
      </c>
      <c r="K18" s="38"/>
      <c r="L18" s="13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3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2" t="s">
        <v>31</v>
      </c>
      <c r="E20" s="38"/>
      <c r="F20" s="38"/>
      <c r="G20" s="38"/>
      <c r="H20" s="38"/>
      <c r="I20" s="132" t="s">
        <v>26</v>
      </c>
      <c r="J20" s="136" t="s">
        <v>32</v>
      </c>
      <c r="K20" s="38"/>
      <c r="L20" s="13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6" t="s">
        <v>33</v>
      </c>
      <c r="F21" s="38"/>
      <c r="G21" s="38"/>
      <c r="H21" s="38"/>
      <c r="I21" s="132" t="s">
        <v>28</v>
      </c>
      <c r="J21" s="136" t="s">
        <v>19</v>
      </c>
      <c r="K21" s="38"/>
      <c r="L21" s="13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3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2" t="s">
        <v>35</v>
      </c>
      <c r="E23" s="38"/>
      <c r="F23" s="38"/>
      <c r="G23" s="38"/>
      <c r="H23" s="38"/>
      <c r="I23" s="132" t="s">
        <v>26</v>
      </c>
      <c r="J23" s="136" t="str">
        <f>IF('Rekapitulace stavby'!AN19="","",'Rekapitulace stavby'!AN19)</f>
        <v/>
      </c>
      <c r="K23" s="38"/>
      <c r="L23" s="13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6" t="str">
        <f>IF('Rekapitulace stavby'!E20="","",'Rekapitulace stavby'!E20)</f>
        <v xml:space="preserve"> </v>
      </c>
      <c r="F24" s="38"/>
      <c r="G24" s="38"/>
      <c r="H24" s="38"/>
      <c r="I24" s="132" t="s">
        <v>28</v>
      </c>
      <c r="J24" s="136" t="str">
        <f>IF('Rekapitulace stavby'!AN20="","",'Rekapitulace stavby'!AN20)</f>
        <v/>
      </c>
      <c r="K24" s="38"/>
      <c r="L24" s="13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3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2" t="s">
        <v>37</v>
      </c>
      <c r="E26" s="38"/>
      <c r="F26" s="38"/>
      <c r="G26" s="38"/>
      <c r="H26" s="38"/>
      <c r="I26" s="38"/>
      <c r="J26" s="38"/>
      <c r="K26" s="38"/>
      <c r="L26" s="13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4.4" customHeight="1">
      <c r="A27" s="138"/>
      <c r="B27" s="139"/>
      <c r="C27" s="138"/>
      <c r="D27" s="138"/>
      <c r="E27" s="140" t="s">
        <v>19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3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2"/>
      <c r="E29" s="142"/>
      <c r="F29" s="142"/>
      <c r="G29" s="142"/>
      <c r="H29" s="142"/>
      <c r="I29" s="142"/>
      <c r="J29" s="142"/>
      <c r="K29" s="142"/>
      <c r="L29" s="13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3" t="s">
        <v>39</v>
      </c>
      <c r="E30" s="38"/>
      <c r="F30" s="38"/>
      <c r="G30" s="38"/>
      <c r="H30" s="38"/>
      <c r="I30" s="38"/>
      <c r="J30" s="144">
        <f>ROUND(J82, 2)</f>
        <v>0</v>
      </c>
      <c r="K30" s="38"/>
      <c r="L30" s="13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2"/>
      <c r="E31" s="142"/>
      <c r="F31" s="142"/>
      <c r="G31" s="142"/>
      <c r="H31" s="142"/>
      <c r="I31" s="142"/>
      <c r="J31" s="142"/>
      <c r="K31" s="142"/>
      <c r="L31" s="13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5" t="s">
        <v>41</v>
      </c>
      <c r="G32" s="38"/>
      <c r="H32" s="38"/>
      <c r="I32" s="145" t="s">
        <v>40</v>
      </c>
      <c r="J32" s="145" t="s">
        <v>42</v>
      </c>
      <c r="K32" s="38"/>
      <c r="L32" s="13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6" t="s">
        <v>43</v>
      </c>
      <c r="E33" s="132" t="s">
        <v>44</v>
      </c>
      <c r="F33" s="147">
        <f>ROUND((SUM(BE82:BE87)),  2)</f>
        <v>0</v>
      </c>
      <c r="G33" s="38"/>
      <c r="H33" s="38"/>
      <c r="I33" s="148">
        <v>0.20999999999999999</v>
      </c>
      <c r="J33" s="147">
        <f>ROUND(((SUM(BE82:BE87))*I33),  2)</f>
        <v>0</v>
      </c>
      <c r="K33" s="38"/>
      <c r="L33" s="13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2" t="s">
        <v>45</v>
      </c>
      <c r="F34" s="147">
        <f>ROUND((SUM(BF82:BF87)),  2)</f>
        <v>0</v>
      </c>
      <c r="G34" s="38"/>
      <c r="H34" s="38"/>
      <c r="I34" s="148">
        <v>0.14999999999999999</v>
      </c>
      <c r="J34" s="147">
        <f>ROUND(((SUM(BF82:BF87))*I34),  2)</f>
        <v>0</v>
      </c>
      <c r="K34" s="38"/>
      <c r="L34" s="13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2" t="s">
        <v>46</v>
      </c>
      <c r="F35" s="147">
        <f>ROUND((SUM(BG82:BG87)),  2)</f>
        <v>0</v>
      </c>
      <c r="G35" s="38"/>
      <c r="H35" s="38"/>
      <c r="I35" s="148">
        <v>0.20999999999999999</v>
      </c>
      <c r="J35" s="147">
        <f>0</f>
        <v>0</v>
      </c>
      <c r="K35" s="38"/>
      <c r="L35" s="13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2" t="s">
        <v>47</v>
      </c>
      <c r="F36" s="147">
        <f>ROUND((SUM(BH82:BH87)),  2)</f>
        <v>0</v>
      </c>
      <c r="G36" s="38"/>
      <c r="H36" s="38"/>
      <c r="I36" s="148">
        <v>0.14999999999999999</v>
      </c>
      <c r="J36" s="147">
        <f>0</f>
        <v>0</v>
      </c>
      <c r="K36" s="38"/>
      <c r="L36" s="13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2" t="s">
        <v>48</v>
      </c>
      <c r="F37" s="147">
        <f>ROUND((SUM(BI82:BI87)),  2)</f>
        <v>0</v>
      </c>
      <c r="G37" s="38"/>
      <c r="H37" s="38"/>
      <c r="I37" s="148">
        <v>0</v>
      </c>
      <c r="J37" s="147">
        <f>0</f>
        <v>0</v>
      </c>
      <c r="K37" s="38"/>
      <c r="L37" s="13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3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49"/>
      <c r="D39" s="150" t="s">
        <v>49</v>
      </c>
      <c r="E39" s="151"/>
      <c r="F39" s="151"/>
      <c r="G39" s="152" t="s">
        <v>50</v>
      </c>
      <c r="H39" s="153" t="s">
        <v>51</v>
      </c>
      <c r="I39" s="151"/>
      <c r="J39" s="154">
        <f>SUM(J30:J37)</f>
        <v>0</v>
      </c>
      <c r="K39" s="155"/>
      <c r="L39" s="13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3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3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102</v>
      </c>
      <c r="D45" s="40"/>
      <c r="E45" s="40"/>
      <c r="F45" s="40"/>
      <c r="G45" s="40"/>
      <c r="H45" s="40"/>
      <c r="I45" s="40"/>
      <c r="J45" s="40"/>
      <c r="K45" s="40"/>
      <c r="L45" s="13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3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3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4.4" customHeight="1">
      <c r="A48" s="38"/>
      <c r="B48" s="39"/>
      <c r="C48" s="40"/>
      <c r="D48" s="40"/>
      <c r="E48" s="160" t="str">
        <f>E7</f>
        <v>Napojení páteřní cyklostezky na Slavkovský Les v Březové - část Tisová</v>
      </c>
      <c r="F48" s="32"/>
      <c r="G48" s="32"/>
      <c r="H48" s="32"/>
      <c r="I48" s="40"/>
      <c r="J48" s="40"/>
      <c r="K48" s="40"/>
      <c r="L48" s="13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100</v>
      </c>
      <c r="D49" s="40"/>
      <c r="E49" s="40"/>
      <c r="F49" s="40"/>
      <c r="G49" s="40"/>
      <c r="H49" s="40"/>
      <c r="I49" s="40"/>
      <c r="J49" s="40"/>
      <c r="K49" s="40"/>
      <c r="L49" s="13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4.4" customHeight="1">
      <c r="A50" s="38"/>
      <c r="B50" s="39"/>
      <c r="C50" s="40"/>
      <c r="D50" s="40"/>
      <c r="E50" s="69" t="str">
        <f>E9</f>
        <v>SO 201 - Most přes Arnoltovský potok</v>
      </c>
      <c r="F50" s="40"/>
      <c r="G50" s="40"/>
      <c r="H50" s="40"/>
      <c r="I50" s="40"/>
      <c r="J50" s="40"/>
      <c r="K50" s="40"/>
      <c r="L50" s="13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3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21</v>
      </c>
      <c r="D52" s="40"/>
      <c r="E52" s="40"/>
      <c r="F52" s="27" t="str">
        <f>F12</f>
        <v xml:space="preserve">Šabina, Hlavno </v>
      </c>
      <c r="G52" s="40"/>
      <c r="H52" s="40"/>
      <c r="I52" s="32" t="s">
        <v>23</v>
      </c>
      <c r="J52" s="72" t="str">
        <f>IF(J12="","",J12)</f>
        <v>16. 10. 2019</v>
      </c>
      <c r="K52" s="40"/>
      <c r="L52" s="13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3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5.6" customHeight="1">
      <c r="A54" s="38"/>
      <c r="B54" s="39"/>
      <c r="C54" s="32" t="s">
        <v>25</v>
      </c>
      <c r="D54" s="40"/>
      <c r="E54" s="40"/>
      <c r="F54" s="27" t="str">
        <f>E15</f>
        <v xml:space="preserve">Mikroregion Sokolov - východ </v>
      </c>
      <c r="G54" s="40"/>
      <c r="H54" s="40"/>
      <c r="I54" s="32" t="s">
        <v>31</v>
      </c>
      <c r="J54" s="36" t="str">
        <f>E21</f>
        <v>Pontika s.r.o.</v>
      </c>
      <c r="K54" s="40"/>
      <c r="L54" s="13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15.6" customHeight="1">
      <c r="A55" s="38"/>
      <c r="B55" s="39"/>
      <c r="C55" s="32" t="s">
        <v>29</v>
      </c>
      <c r="D55" s="40"/>
      <c r="E55" s="40"/>
      <c r="F55" s="27" t="str">
        <f>IF(E18="","",E18)</f>
        <v>Vyplň údaj</v>
      </c>
      <c r="G55" s="40"/>
      <c r="H55" s="40"/>
      <c r="I55" s="32" t="s">
        <v>35</v>
      </c>
      <c r="J55" s="36" t="str">
        <f>E24</f>
        <v xml:space="preserve"> </v>
      </c>
      <c r="K55" s="40"/>
      <c r="L55" s="13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3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61" t="s">
        <v>103</v>
      </c>
      <c r="D57" s="162"/>
      <c r="E57" s="162"/>
      <c r="F57" s="162"/>
      <c r="G57" s="162"/>
      <c r="H57" s="162"/>
      <c r="I57" s="162"/>
      <c r="J57" s="163" t="s">
        <v>104</v>
      </c>
      <c r="K57" s="162"/>
      <c r="L57" s="13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3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64" t="s">
        <v>71</v>
      </c>
      <c r="D59" s="40"/>
      <c r="E59" s="40"/>
      <c r="F59" s="40"/>
      <c r="G59" s="40"/>
      <c r="H59" s="40"/>
      <c r="I59" s="40"/>
      <c r="J59" s="102">
        <f>J82</f>
        <v>0</v>
      </c>
      <c r="K59" s="40"/>
      <c r="L59" s="13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105</v>
      </c>
    </row>
    <row r="60" s="9" customFormat="1" ht="24.96" customHeight="1">
      <c r="A60" s="9"/>
      <c r="B60" s="165"/>
      <c r="C60" s="166"/>
      <c r="D60" s="167" t="s">
        <v>106</v>
      </c>
      <c r="E60" s="168"/>
      <c r="F60" s="168"/>
      <c r="G60" s="168"/>
      <c r="H60" s="168"/>
      <c r="I60" s="168"/>
      <c r="J60" s="169">
        <f>J83</f>
        <v>0</v>
      </c>
      <c r="K60" s="166"/>
      <c r="L60" s="17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1"/>
      <c r="C61" s="172"/>
      <c r="D61" s="173" t="s">
        <v>112</v>
      </c>
      <c r="E61" s="174"/>
      <c r="F61" s="174"/>
      <c r="G61" s="174"/>
      <c r="H61" s="174"/>
      <c r="I61" s="174"/>
      <c r="J61" s="175">
        <f>J84</f>
        <v>0</v>
      </c>
      <c r="K61" s="172"/>
      <c r="L61" s="176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4.88" customHeight="1">
      <c r="A62" s="10"/>
      <c r="B62" s="171"/>
      <c r="C62" s="172"/>
      <c r="D62" s="173" t="s">
        <v>113</v>
      </c>
      <c r="E62" s="174"/>
      <c r="F62" s="174"/>
      <c r="G62" s="174"/>
      <c r="H62" s="174"/>
      <c r="I62" s="174"/>
      <c r="J62" s="175">
        <f>J85</f>
        <v>0</v>
      </c>
      <c r="K62" s="172"/>
      <c r="L62" s="176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2" customFormat="1" ht="21.84" customHeight="1">
      <c r="A63" s="38"/>
      <c r="B63" s="39"/>
      <c r="C63" s="40"/>
      <c r="D63" s="40"/>
      <c r="E63" s="40"/>
      <c r="F63" s="40"/>
      <c r="G63" s="40"/>
      <c r="H63" s="40"/>
      <c r="I63" s="40"/>
      <c r="J63" s="40"/>
      <c r="K63" s="40"/>
      <c r="L63" s="134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</row>
    <row r="64" s="2" customFormat="1" ht="6.96" customHeight="1">
      <c r="A64" s="38"/>
      <c r="B64" s="59"/>
      <c r="C64" s="60"/>
      <c r="D64" s="60"/>
      <c r="E64" s="60"/>
      <c r="F64" s="60"/>
      <c r="G64" s="60"/>
      <c r="H64" s="60"/>
      <c r="I64" s="60"/>
      <c r="J64" s="60"/>
      <c r="K64" s="60"/>
      <c r="L64" s="134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</row>
    <row r="68" s="2" customFormat="1" ht="6.96" customHeight="1">
      <c r="A68" s="38"/>
      <c r="B68" s="61"/>
      <c r="C68" s="62"/>
      <c r="D68" s="62"/>
      <c r="E68" s="62"/>
      <c r="F68" s="62"/>
      <c r="G68" s="62"/>
      <c r="H68" s="62"/>
      <c r="I68" s="62"/>
      <c r="J68" s="62"/>
      <c r="K68" s="62"/>
      <c r="L68" s="134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</row>
    <row r="69" s="2" customFormat="1" ht="24.96" customHeight="1">
      <c r="A69" s="38"/>
      <c r="B69" s="39"/>
      <c r="C69" s="23" t="s">
        <v>117</v>
      </c>
      <c r="D69" s="40"/>
      <c r="E69" s="40"/>
      <c r="F69" s="40"/>
      <c r="G69" s="40"/>
      <c r="H69" s="40"/>
      <c r="I69" s="40"/>
      <c r="J69" s="40"/>
      <c r="K69" s="40"/>
      <c r="L69" s="134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</row>
    <row r="70" s="2" customFormat="1" ht="6.96" customHeight="1">
      <c r="A70" s="38"/>
      <c r="B70" s="39"/>
      <c r="C70" s="40"/>
      <c r="D70" s="40"/>
      <c r="E70" s="40"/>
      <c r="F70" s="40"/>
      <c r="G70" s="40"/>
      <c r="H70" s="40"/>
      <c r="I70" s="40"/>
      <c r="J70" s="40"/>
      <c r="K70" s="40"/>
      <c r="L70" s="134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</row>
    <row r="71" s="2" customFormat="1" ht="12" customHeight="1">
      <c r="A71" s="38"/>
      <c r="B71" s="39"/>
      <c r="C71" s="32" t="s">
        <v>16</v>
      </c>
      <c r="D71" s="40"/>
      <c r="E71" s="40"/>
      <c r="F71" s="40"/>
      <c r="G71" s="40"/>
      <c r="H71" s="40"/>
      <c r="I71" s="40"/>
      <c r="J71" s="40"/>
      <c r="K71" s="40"/>
      <c r="L71" s="134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="2" customFormat="1" ht="14.4" customHeight="1">
      <c r="A72" s="38"/>
      <c r="B72" s="39"/>
      <c r="C72" s="40"/>
      <c r="D72" s="40"/>
      <c r="E72" s="160" t="str">
        <f>E7</f>
        <v>Napojení páteřní cyklostezky na Slavkovský Les v Březové - část Tisová</v>
      </c>
      <c r="F72" s="32"/>
      <c r="G72" s="32"/>
      <c r="H72" s="32"/>
      <c r="I72" s="40"/>
      <c r="J72" s="40"/>
      <c r="K72" s="40"/>
      <c r="L72" s="134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="2" customFormat="1" ht="12" customHeight="1">
      <c r="A73" s="38"/>
      <c r="B73" s="39"/>
      <c r="C73" s="32" t="s">
        <v>100</v>
      </c>
      <c r="D73" s="40"/>
      <c r="E73" s="40"/>
      <c r="F73" s="40"/>
      <c r="G73" s="40"/>
      <c r="H73" s="40"/>
      <c r="I73" s="40"/>
      <c r="J73" s="40"/>
      <c r="K73" s="40"/>
      <c r="L73" s="13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2" customFormat="1" ht="14.4" customHeight="1">
      <c r="A74" s="38"/>
      <c r="B74" s="39"/>
      <c r="C74" s="40"/>
      <c r="D74" s="40"/>
      <c r="E74" s="69" t="str">
        <f>E9</f>
        <v>SO 201 - Most přes Arnoltovský potok</v>
      </c>
      <c r="F74" s="40"/>
      <c r="G74" s="40"/>
      <c r="H74" s="40"/>
      <c r="I74" s="40"/>
      <c r="J74" s="40"/>
      <c r="K74" s="40"/>
      <c r="L74" s="13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2" customFormat="1" ht="6.96" customHeight="1">
      <c r="A75" s="38"/>
      <c r="B75" s="39"/>
      <c r="C75" s="40"/>
      <c r="D75" s="40"/>
      <c r="E75" s="40"/>
      <c r="F75" s="40"/>
      <c r="G75" s="40"/>
      <c r="H75" s="40"/>
      <c r="I75" s="40"/>
      <c r="J75" s="40"/>
      <c r="K75" s="40"/>
      <c r="L75" s="134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12" customHeight="1">
      <c r="A76" s="38"/>
      <c r="B76" s="39"/>
      <c r="C76" s="32" t="s">
        <v>21</v>
      </c>
      <c r="D76" s="40"/>
      <c r="E76" s="40"/>
      <c r="F76" s="27" t="str">
        <f>F12</f>
        <v xml:space="preserve">Šabina, Hlavno </v>
      </c>
      <c r="G76" s="40"/>
      <c r="H76" s="40"/>
      <c r="I76" s="32" t="s">
        <v>23</v>
      </c>
      <c r="J76" s="72" t="str">
        <f>IF(J12="","",J12)</f>
        <v>16. 10. 2019</v>
      </c>
      <c r="K76" s="40"/>
      <c r="L76" s="13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6.96" customHeight="1">
      <c r="A77" s="38"/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13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15.6" customHeight="1">
      <c r="A78" s="38"/>
      <c r="B78" s="39"/>
      <c r="C78" s="32" t="s">
        <v>25</v>
      </c>
      <c r="D78" s="40"/>
      <c r="E78" s="40"/>
      <c r="F78" s="27" t="str">
        <f>E15</f>
        <v xml:space="preserve">Mikroregion Sokolov - východ </v>
      </c>
      <c r="G78" s="40"/>
      <c r="H78" s="40"/>
      <c r="I78" s="32" t="s">
        <v>31</v>
      </c>
      <c r="J78" s="36" t="str">
        <f>E21</f>
        <v>Pontika s.r.o.</v>
      </c>
      <c r="K78" s="40"/>
      <c r="L78" s="13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15.6" customHeight="1">
      <c r="A79" s="38"/>
      <c r="B79" s="39"/>
      <c r="C79" s="32" t="s">
        <v>29</v>
      </c>
      <c r="D79" s="40"/>
      <c r="E79" s="40"/>
      <c r="F79" s="27" t="str">
        <f>IF(E18="","",E18)</f>
        <v>Vyplň údaj</v>
      </c>
      <c r="G79" s="40"/>
      <c r="H79" s="40"/>
      <c r="I79" s="32" t="s">
        <v>35</v>
      </c>
      <c r="J79" s="36" t="str">
        <f>E24</f>
        <v xml:space="preserve"> </v>
      </c>
      <c r="K79" s="40"/>
      <c r="L79" s="13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10.32" customHeight="1">
      <c r="A80" s="38"/>
      <c r="B80" s="39"/>
      <c r="C80" s="40"/>
      <c r="D80" s="40"/>
      <c r="E80" s="40"/>
      <c r="F80" s="40"/>
      <c r="G80" s="40"/>
      <c r="H80" s="40"/>
      <c r="I80" s="40"/>
      <c r="J80" s="40"/>
      <c r="K80" s="40"/>
      <c r="L80" s="13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11" customFormat="1" ht="29.28" customHeight="1">
      <c r="A81" s="177"/>
      <c r="B81" s="178"/>
      <c r="C81" s="179" t="s">
        <v>118</v>
      </c>
      <c r="D81" s="180" t="s">
        <v>58</v>
      </c>
      <c r="E81" s="180" t="s">
        <v>54</v>
      </c>
      <c r="F81" s="180" t="s">
        <v>55</v>
      </c>
      <c r="G81" s="180" t="s">
        <v>119</v>
      </c>
      <c r="H81" s="180" t="s">
        <v>120</v>
      </c>
      <c r="I81" s="180" t="s">
        <v>121</v>
      </c>
      <c r="J81" s="180" t="s">
        <v>104</v>
      </c>
      <c r="K81" s="181" t="s">
        <v>122</v>
      </c>
      <c r="L81" s="182"/>
      <c r="M81" s="92" t="s">
        <v>19</v>
      </c>
      <c r="N81" s="93" t="s">
        <v>43</v>
      </c>
      <c r="O81" s="93" t="s">
        <v>123</v>
      </c>
      <c r="P81" s="93" t="s">
        <v>124</v>
      </c>
      <c r="Q81" s="93" t="s">
        <v>125</v>
      </c>
      <c r="R81" s="93" t="s">
        <v>126</v>
      </c>
      <c r="S81" s="93" t="s">
        <v>127</v>
      </c>
      <c r="T81" s="94" t="s">
        <v>128</v>
      </c>
      <c r="U81" s="177"/>
      <c r="V81" s="177"/>
      <c r="W81" s="177"/>
      <c r="X81" s="177"/>
      <c r="Y81" s="177"/>
      <c r="Z81" s="177"/>
      <c r="AA81" s="177"/>
      <c r="AB81" s="177"/>
      <c r="AC81" s="177"/>
      <c r="AD81" s="177"/>
      <c r="AE81" s="177"/>
    </row>
    <row r="82" s="2" customFormat="1" ht="22.8" customHeight="1">
      <c r="A82" s="38"/>
      <c r="B82" s="39"/>
      <c r="C82" s="99" t="s">
        <v>129</v>
      </c>
      <c r="D82" s="40"/>
      <c r="E82" s="40"/>
      <c r="F82" s="40"/>
      <c r="G82" s="40"/>
      <c r="H82" s="40"/>
      <c r="I82" s="40"/>
      <c r="J82" s="183">
        <f>BK82</f>
        <v>0</v>
      </c>
      <c r="K82" s="40"/>
      <c r="L82" s="44"/>
      <c r="M82" s="95"/>
      <c r="N82" s="184"/>
      <c r="O82" s="96"/>
      <c r="P82" s="185">
        <f>P83</f>
        <v>0</v>
      </c>
      <c r="Q82" s="96"/>
      <c r="R82" s="185">
        <f>R83</f>
        <v>0</v>
      </c>
      <c r="S82" s="96"/>
      <c r="T82" s="186">
        <f>T83</f>
        <v>0</v>
      </c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T82" s="17" t="s">
        <v>72</v>
      </c>
      <c r="AU82" s="17" t="s">
        <v>105</v>
      </c>
      <c r="BK82" s="187">
        <f>BK83</f>
        <v>0</v>
      </c>
    </row>
    <row r="83" s="12" customFormat="1" ht="25.92" customHeight="1">
      <c r="A83" s="12"/>
      <c r="B83" s="188"/>
      <c r="C83" s="189"/>
      <c r="D83" s="190" t="s">
        <v>72</v>
      </c>
      <c r="E83" s="191" t="s">
        <v>130</v>
      </c>
      <c r="F83" s="191" t="s">
        <v>131</v>
      </c>
      <c r="G83" s="189"/>
      <c r="H83" s="189"/>
      <c r="I83" s="192"/>
      <c r="J83" s="193">
        <f>BK83</f>
        <v>0</v>
      </c>
      <c r="K83" s="189"/>
      <c r="L83" s="194"/>
      <c r="M83" s="195"/>
      <c r="N83" s="196"/>
      <c r="O83" s="196"/>
      <c r="P83" s="197">
        <f>P84</f>
        <v>0</v>
      </c>
      <c r="Q83" s="196"/>
      <c r="R83" s="197">
        <f>R84</f>
        <v>0</v>
      </c>
      <c r="S83" s="196"/>
      <c r="T83" s="198">
        <f>T84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199" t="s">
        <v>81</v>
      </c>
      <c r="AT83" s="200" t="s">
        <v>72</v>
      </c>
      <c r="AU83" s="200" t="s">
        <v>73</v>
      </c>
      <c r="AY83" s="199" t="s">
        <v>132</v>
      </c>
      <c r="BK83" s="201">
        <f>BK84</f>
        <v>0</v>
      </c>
    </row>
    <row r="84" s="12" customFormat="1" ht="22.8" customHeight="1">
      <c r="A84" s="12"/>
      <c r="B84" s="188"/>
      <c r="C84" s="189"/>
      <c r="D84" s="190" t="s">
        <v>72</v>
      </c>
      <c r="E84" s="202" t="s">
        <v>210</v>
      </c>
      <c r="F84" s="202" t="s">
        <v>477</v>
      </c>
      <c r="G84" s="189"/>
      <c r="H84" s="189"/>
      <c r="I84" s="192"/>
      <c r="J84" s="203">
        <f>BK84</f>
        <v>0</v>
      </c>
      <c r="K84" s="189"/>
      <c r="L84" s="194"/>
      <c r="M84" s="195"/>
      <c r="N84" s="196"/>
      <c r="O84" s="196"/>
      <c r="P84" s="197">
        <f>P85</f>
        <v>0</v>
      </c>
      <c r="Q84" s="196"/>
      <c r="R84" s="197">
        <f>R85</f>
        <v>0</v>
      </c>
      <c r="S84" s="196"/>
      <c r="T84" s="198">
        <f>T85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199" t="s">
        <v>81</v>
      </c>
      <c r="AT84" s="200" t="s">
        <v>72</v>
      </c>
      <c r="AU84" s="200" t="s">
        <v>81</v>
      </c>
      <c r="AY84" s="199" t="s">
        <v>132</v>
      </c>
      <c r="BK84" s="201">
        <f>BK85</f>
        <v>0</v>
      </c>
    </row>
    <row r="85" s="12" customFormat="1" ht="20.88" customHeight="1">
      <c r="A85" s="12"/>
      <c r="B85" s="188"/>
      <c r="C85" s="189"/>
      <c r="D85" s="190" t="s">
        <v>72</v>
      </c>
      <c r="E85" s="202" t="s">
        <v>478</v>
      </c>
      <c r="F85" s="202" t="s">
        <v>479</v>
      </c>
      <c r="G85" s="189"/>
      <c r="H85" s="189"/>
      <c r="I85" s="192"/>
      <c r="J85" s="203">
        <f>BK85</f>
        <v>0</v>
      </c>
      <c r="K85" s="189"/>
      <c r="L85" s="194"/>
      <c r="M85" s="195"/>
      <c r="N85" s="196"/>
      <c r="O85" s="196"/>
      <c r="P85" s="197">
        <f>SUM(P86:P87)</f>
        <v>0</v>
      </c>
      <c r="Q85" s="196"/>
      <c r="R85" s="197">
        <f>SUM(R86:R87)</f>
        <v>0</v>
      </c>
      <c r="S85" s="196"/>
      <c r="T85" s="198">
        <f>SUM(T86:T87)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199" t="s">
        <v>81</v>
      </c>
      <c r="AT85" s="200" t="s">
        <v>72</v>
      </c>
      <c r="AU85" s="200" t="s">
        <v>83</v>
      </c>
      <c r="AY85" s="199" t="s">
        <v>132</v>
      </c>
      <c r="BK85" s="201">
        <f>SUM(BK86:BK87)</f>
        <v>0</v>
      </c>
    </row>
    <row r="86" s="2" customFormat="1" ht="22.2" customHeight="1">
      <c r="A86" s="38"/>
      <c r="B86" s="39"/>
      <c r="C86" s="204" t="s">
        <v>81</v>
      </c>
      <c r="D86" s="204" t="s">
        <v>134</v>
      </c>
      <c r="E86" s="205" t="s">
        <v>888</v>
      </c>
      <c r="F86" s="206" t="s">
        <v>889</v>
      </c>
      <c r="G86" s="207" t="s">
        <v>890</v>
      </c>
      <c r="H86" s="208">
        <v>1</v>
      </c>
      <c r="I86" s="209"/>
      <c r="J86" s="210">
        <f>ROUND(I86*H86,2)</f>
        <v>0</v>
      </c>
      <c r="K86" s="206" t="s">
        <v>19</v>
      </c>
      <c r="L86" s="44"/>
      <c r="M86" s="211" t="s">
        <v>19</v>
      </c>
      <c r="N86" s="212" t="s">
        <v>44</v>
      </c>
      <c r="O86" s="84"/>
      <c r="P86" s="213">
        <f>O86*H86</f>
        <v>0</v>
      </c>
      <c r="Q86" s="213">
        <v>0</v>
      </c>
      <c r="R86" s="213">
        <f>Q86*H86</f>
        <v>0</v>
      </c>
      <c r="S86" s="213">
        <v>0</v>
      </c>
      <c r="T86" s="214">
        <f>S86*H86</f>
        <v>0</v>
      </c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R86" s="215" t="s">
        <v>139</v>
      </c>
      <c r="AT86" s="215" t="s">
        <v>134</v>
      </c>
      <c r="AU86" s="215" t="s">
        <v>172</v>
      </c>
      <c r="AY86" s="17" t="s">
        <v>132</v>
      </c>
      <c r="BE86" s="216">
        <f>IF(N86="základní",J86,0)</f>
        <v>0</v>
      </c>
      <c r="BF86" s="216">
        <f>IF(N86="snížená",J86,0)</f>
        <v>0</v>
      </c>
      <c r="BG86" s="216">
        <f>IF(N86="zákl. přenesená",J86,0)</f>
        <v>0</v>
      </c>
      <c r="BH86" s="216">
        <f>IF(N86="sníž. přenesená",J86,0)</f>
        <v>0</v>
      </c>
      <c r="BI86" s="216">
        <f>IF(N86="nulová",J86,0)</f>
        <v>0</v>
      </c>
      <c r="BJ86" s="17" t="s">
        <v>81</v>
      </c>
      <c r="BK86" s="216">
        <f>ROUND(I86*H86,2)</f>
        <v>0</v>
      </c>
      <c r="BL86" s="17" t="s">
        <v>139</v>
      </c>
      <c r="BM86" s="215" t="s">
        <v>891</v>
      </c>
    </row>
    <row r="87" s="2" customFormat="1">
      <c r="A87" s="38"/>
      <c r="B87" s="39"/>
      <c r="C87" s="40"/>
      <c r="D87" s="217" t="s">
        <v>141</v>
      </c>
      <c r="E87" s="40"/>
      <c r="F87" s="218" t="s">
        <v>889</v>
      </c>
      <c r="G87" s="40"/>
      <c r="H87" s="40"/>
      <c r="I87" s="219"/>
      <c r="J87" s="40"/>
      <c r="K87" s="40"/>
      <c r="L87" s="44"/>
      <c r="M87" s="254"/>
      <c r="N87" s="255"/>
      <c r="O87" s="256"/>
      <c r="P87" s="256"/>
      <c r="Q87" s="256"/>
      <c r="R87" s="256"/>
      <c r="S87" s="256"/>
      <c r="T87" s="257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T87" s="17" t="s">
        <v>141</v>
      </c>
      <c r="AU87" s="17" t="s">
        <v>172</v>
      </c>
    </row>
    <row r="88" s="2" customFormat="1" ht="6.96" customHeight="1">
      <c r="A88" s="38"/>
      <c r="B88" s="59"/>
      <c r="C88" s="60"/>
      <c r="D88" s="60"/>
      <c r="E88" s="60"/>
      <c r="F88" s="60"/>
      <c r="G88" s="60"/>
      <c r="H88" s="60"/>
      <c r="I88" s="60"/>
      <c r="J88" s="60"/>
      <c r="K88" s="60"/>
      <c r="L88" s="44"/>
      <c r="M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</sheetData>
  <sheetProtection sheet="1" autoFilter="0" formatColumns="0" formatRows="0" objects="1" scenarios="1" spinCount="100000" saltValue="FE8jLCEL/hZUmufA99Via9SiFJGwOCAujH9STA5KmO8wC7OU2zWzGq+VtfuZg6Dxx5Fs3VSq9XfUJIkWW2UkBA==" hashValue="PURZredWpH0R5hBl8qBDfIpB3GtI1jAb3aLzVUObVjxuCbSf2bEeJk29kcU6w3Jz5DOyLh/n3/HBHcu1kye7PQ==" algorithmName="SHA-512" password="CC35"/>
  <autoFilter ref="C81:K87"/>
  <mergeCells count="9">
    <mergeCell ref="E7:H7"/>
    <mergeCell ref="E9:H9"/>
    <mergeCell ref="E18:H18"/>
    <mergeCell ref="E27:H27"/>
    <mergeCell ref="E48:H48"/>
    <mergeCell ref="E50:H50"/>
    <mergeCell ref="E72:H72"/>
    <mergeCell ref="E74:H7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54.42188" style="1" customWidth="1"/>
    <col min="7" max="7" width="8.003906" style="1" customWidth="1"/>
    <col min="8" max="8" width="12.28125" style="1" customWidth="1"/>
    <col min="9" max="9" width="21.57422" style="1" customWidth="1"/>
    <col min="10" max="10" width="21.57422" style="1" customWidth="1"/>
    <col min="11" max="11" width="21.57422" style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92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20"/>
      <c r="AT3" s="17" t="s">
        <v>83</v>
      </c>
    </row>
    <row r="4" s="1" customFormat="1" ht="24.96" customHeight="1">
      <c r="B4" s="20"/>
      <c r="D4" s="130" t="s">
        <v>99</v>
      </c>
      <c r="L4" s="20"/>
      <c r="M4" s="13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2" t="s">
        <v>16</v>
      </c>
      <c r="L6" s="20"/>
    </row>
    <row r="7" s="1" customFormat="1" ht="14.4" customHeight="1">
      <c r="B7" s="20"/>
      <c r="E7" s="133" t="str">
        <f>'Rekapitulace stavby'!K6</f>
        <v>Napojení páteřní cyklostezky na Slavkovský Les v Březové - část Tisová</v>
      </c>
      <c r="F7" s="132"/>
      <c r="G7" s="132"/>
      <c r="H7" s="132"/>
      <c r="L7" s="20"/>
    </row>
    <row r="8" s="2" customFormat="1" ht="12" customHeight="1">
      <c r="A8" s="38"/>
      <c r="B8" s="44"/>
      <c r="C8" s="38"/>
      <c r="D8" s="132" t="s">
        <v>100</v>
      </c>
      <c r="E8" s="38"/>
      <c r="F8" s="38"/>
      <c r="G8" s="38"/>
      <c r="H8" s="38"/>
      <c r="I8" s="38"/>
      <c r="J8" s="38"/>
      <c r="K8" s="38"/>
      <c r="L8" s="13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4.4" customHeight="1">
      <c r="A9" s="38"/>
      <c r="B9" s="44"/>
      <c r="C9" s="38"/>
      <c r="D9" s="38"/>
      <c r="E9" s="135" t="s">
        <v>892</v>
      </c>
      <c r="F9" s="38"/>
      <c r="G9" s="38"/>
      <c r="H9" s="38"/>
      <c r="I9" s="38"/>
      <c r="J9" s="38"/>
      <c r="K9" s="38"/>
      <c r="L9" s="13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3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2" t="s">
        <v>18</v>
      </c>
      <c r="E11" s="38"/>
      <c r="F11" s="136" t="s">
        <v>19</v>
      </c>
      <c r="G11" s="38"/>
      <c r="H11" s="38"/>
      <c r="I11" s="132" t="s">
        <v>20</v>
      </c>
      <c r="J11" s="136" t="s">
        <v>19</v>
      </c>
      <c r="K11" s="38"/>
      <c r="L11" s="13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2" t="s">
        <v>21</v>
      </c>
      <c r="E12" s="38"/>
      <c r="F12" s="136" t="s">
        <v>22</v>
      </c>
      <c r="G12" s="38"/>
      <c r="H12" s="38"/>
      <c r="I12" s="132" t="s">
        <v>23</v>
      </c>
      <c r="J12" s="137" t="str">
        <f>'Rekapitulace stavby'!AN8</f>
        <v>16. 10. 2019</v>
      </c>
      <c r="K12" s="38"/>
      <c r="L12" s="13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3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2" t="s">
        <v>25</v>
      </c>
      <c r="E14" s="38"/>
      <c r="F14" s="38"/>
      <c r="G14" s="38"/>
      <c r="H14" s="38"/>
      <c r="I14" s="132" t="s">
        <v>26</v>
      </c>
      <c r="J14" s="136" t="s">
        <v>19</v>
      </c>
      <c r="K14" s="38"/>
      <c r="L14" s="13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6" t="s">
        <v>27</v>
      </c>
      <c r="F15" s="38"/>
      <c r="G15" s="38"/>
      <c r="H15" s="38"/>
      <c r="I15" s="132" t="s">
        <v>28</v>
      </c>
      <c r="J15" s="136" t="s">
        <v>19</v>
      </c>
      <c r="K15" s="38"/>
      <c r="L15" s="13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3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2" t="s">
        <v>29</v>
      </c>
      <c r="E17" s="38"/>
      <c r="F17" s="38"/>
      <c r="G17" s="38"/>
      <c r="H17" s="38"/>
      <c r="I17" s="132" t="s">
        <v>26</v>
      </c>
      <c r="J17" s="33" t="str">
        <f>'Rekapitulace stavby'!AN13</f>
        <v>Vyplň údaj</v>
      </c>
      <c r="K17" s="38"/>
      <c r="L17" s="13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6"/>
      <c r="G18" s="136"/>
      <c r="H18" s="136"/>
      <c r="I18" s="132" t="s">
        <v>28</v>
      </c>
      <c r="J18" s="33" t="str">
        <f>'Rekapitulace stavby'!AN14</f>
        <v>Vyplň údaj</v>
      </c>
      <c r="K18" s="38"/>
      <c r="L18" s="13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3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2" t="s">
        <v>31</v>
      </c>
      <c r="E20" s="38"/>
      <c r="F20" s="38"/>
      <c r="G20" s="38"/>
      <c r="H20" s="38"/>
      <c r="I20" s="132" t="s">
        <v>26</v>
      </c>
      <c r="J20" s="136" t="s">
        <v>32</v>
      </c>
      <c r="K20" s="38"/>
      <c r="L20" s="13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6" t="s">
        <v>33</v>
      </c>
      <c r="F21" s="38"/>
      <c r="G21" s="38"/>
      <c r="H21" s="38"/>
      <c r="I21" s="132" t="s">
        <v>28</v>
      </c>
      <c r="J21" s="136" t="s">
        <v>19</v>
      </c>
      <c r="K21" s="38"/>
      <c r="L21" s="13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3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2" t="s">
        <v>35</v>
      </c>
      <c r="E23" s="38"/>
      <c r="F23" s="38"/>
      <c r="G23" s="38"/>
      <c r="H23" s="38"/>
      <c r="I23" s="132" t="s">
        <v>26</v>
      </c>
      <c r="J23" s="136" t="str">
        <f>IF('Rekapitulace stavby'!AN19="","",'Rekapitulace stavby'!AN19)</f>
        <v/>
      </c>
      <c r="K23" s="38"/>
      <c r="L23" s="13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6" t="str">
        <f>IF('Rekapitulace stavby'!E20="","",'Rekapitulace stavby'!E20)</f>
        <v xml:space="preserve"> </v>
      </c>
      <c r="F24" s="38"/>
      <c r="G24" s="38"/>
      <c r="H24" s="38"/>
      <c r="I24" s="132" t="s">
        <v>28</v>
      </c>
      <c r="J24" s="136" t="str">
        <f>IF('Rekapitulace stavby'!AN20="","",'Rekapitulace stavby'!AN20)</f>
        <v/>
      </c>
      <c r="K24" s="38"/>
      <c r="L24" s="13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3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2" t="s">
        <v>37</v>
      </c>
      <c r="E26" s="38"/>
      <c r="F26" s="38"/>
      <c r="G26" s="38"/>
      <c r="H26" s="38"/>
      <c r="I26" s="38"/>
      <c r="J26" s="38"/>
      <c r="K26" s="38"/>
      <c r="L26" s="13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4.4" customHeight="1">
      <c r="A27" s="138"/>
      <c r="B27" s="139"/>
      <c r="C27" s="138"/>
      <c r="D27" s="138"/>
      <c r="E27" s="140" t="s">
        <v>19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3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2"/>
      <c r="E29" s="142"/>
      <c r="F29" s="142"/>
      <c r="G29" s="142"/>
      <c r="H29" s="142"/>
      <c r="I29" s="142"/>
      <c r="J29" s="142"/>
      <c r="K29" s="142"/>
      <c r="L29" s="13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3" t="s">
        <v>39</v>
      </c>
      <c r="E30" s="38"/>
      <c r="F30" s="38"/>
      <c r="G30" s="38"/>
      <c r="H30" s="38"/>
      <c r="I30" s="38"/>
      <c r="J30" s="144">
        <f>ROUND(J82, 2)</f>
        <v>0</v>
      </c>
      <c r="K30" s="38"/>
      <c r="L30" s="13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2"/>
      <c r="E31" s="142"/>
      <c r="F31" s="142"/>
      <c r="G31" s="142"/>
      <c r="H31" s="142"/>
      <c r="I31" s="142"/>
      <c r="J31" s="142"/>
      <c r="K31" s="142"/>
      <c r="L31" s="13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5" t="s">
        <v>41</v>
      </c>
      <c r="G32" s="38"/>
      <c r="H32" s="38"/>
      <c r="I32" s="145" t="s">
        <v>40</v>
      </c>
      <c r="J32" s="145" t="s">
        <v>42</v>
      </c>
      <c r="K32" s="38"/>
      <c r="L32" s="13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6" t="s">
        <v>43</v>
      </c>
      <c r="E33" s="132" t="s">
        <v>44</v>
      </c>
      <c r="F33" s="147">
        <f>ROUND((SUM(BE82:BE87)),  2)</f>
        <v>0</v>
      </c>
      <c r="G33" s="38"/>
      <c r="H33" s="38"/>
      <c r="I33" s="148">
        <v>0.20999999999999999</v>
      </c>
      <c r="J33" s="147">
        <f>ROUND(((SUM(BE82:BE87))*I33),  2)</f>
        <v>0</v>
      </c>
      <c r="K33" s="38"/>
      <c r="L33" s="13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2" t="s">
        <v>45</v>
      </c>
      <c r="F34" s="147">
        <f>ROUND((SUM(BF82:BF87)),  2)</f>
        <v>0</v>
      </c>
      <c r="G34" s="38"/>
      <c r="H34" s="38"/>
      <c r="I34" s="148">
        <v>0.14999999999999999</v>
      </c>
      <c r="J34" s="147">
        <f>ROUND(((SUM(BF82:BF87))*I34),  2)</f>
        <v>0</v>
      </c>
      <c r="K34" s="38"/>
      <c r="L34" s="13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2" t="s">
        <v>46</v>
      </c>
      <c r="F35" s="147">
        <f>ROUND((SUM(BG82:BG87)),  2)</f>
        <v>0</v>
      </c>
      <c r="G35" s="38"/>
      <c r="H35" s="38"/>
      <c r="I35" s="148">
        <v>0.20999999999999999</v>
      </c>
      <c r="J35" s="147">
        <f>0</f>
        <v>0</v>
      </c>
      <c r="K35" s="38"/>
      <c r="L35" s="13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2" t="s">
        <v>47</v>
      </c>
      <c r="F36" s="147">
        <f>ROUND((SUM(BH82:BH87)),  2)</f>
        <v>0</v>
      </c>
      <c r="G36" s="38"/>
      <c r="H36" s="38"/>
      <c r="I36" s="148">
        <v>0.14999999999999999</v>
      </c>
      <c r="J36" s="147">
        <f>0</f>
        <v>0</v>
      </c>
      <c r="K36" s="38"/>
      <c r="L36" s="13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2" t="s">
        <v>48</v>
      </c>
      <c r="F37" s="147">
        <f>ROUND((SUM(BI82:BI87)),  2)</f>
        <v>0</v>
      </c>
      <c r="G37" s="38"/>
      <c r="H37" s="38"/>
      <c r="I37" s="148">
        <v>0</v>
      </c>
      <c r="J37" s="147">
        <f>0</f>
        <v>0</v>
      </c>
      <c r="K37" s="38"/>
      <c r="L37" s="13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3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49"/>
      <c r="D39" s="150" t="s">
        <v>49</v>
      </c>
      <c r="E39" s="151"/>
      <c r="F39" s="151"/>
      <c r="G39" s="152" t="s">
        <v>50</v>
      </c>
      <c r="H39" s="153" t="s">
        <v>51</v>
      </c>
      <c r="I39" s="151"/>
      <c r="J39" s="154">
        <f>SUM(J30:J37)</f>
        <v>0</v>
      </c>
      <c r="K39" s="155"/>
      <c r="L39" s="13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3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3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102</v>
      </c>
      <c r="D45" s="40"/>
      <c r="E45" s="40"/>
      <c r="F45" s="40"/>
      <c r="G45" s="40"/>
      <c r="H45" s="40"/>
      <c r="I45" s="40"/>
      <c r="J45" s="40"/>
      <c r="K45" s="40"/>
      <c r="L45" s="13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3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3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4.4" customHeight="1">
      <c r="A48" s="38"/>
      <c r="B48" s="39"/>
      <c r="C48" s="40"/>
      <c r="D48" s="40"/>
      <c r="E48" s="160" t="str">
        <f>E7</f>
        <v>Napojení páteřní cyklostezky na Slavkovský Les v Březové - část Tisová</v>
      </c>
      <c r="F48" s="32"/>
      <c r="G48" s="32"/>
      <c r="H48" s="32"/>
      <c r="I48" s="40"/>
      <c r="J48" s="40"/>
      <c r="K48" s="40"/>
      <c r="L48" s="13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100</v>
      </c>
      <c r="D49" s="40"/>
      <c r="E49" s="40"/>
      <c r="F49" s="40"/>
      <c r="G49" s="40"/>
      <c r="H49" s="40"/>
      <c r="I49" s="40"/>
      <c r="J49" s="40"/>
      <c r="K49" s="40"/>
      <c r="L49" s="13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4.4" customHeight="1">
      <c r="A50" s="38"/>
      <c r="B50" s="39"/>
      <c r="C50" s="40"/>
      <c r="D50" s="40"/>
      <c r="E50" s="69" t="str">
        <f>E9</f>
        <v>SO 202 - Lávka přes Ohři</v>
      </c>
      <c r="F50" s="40"/>
      <c r="G50" s="40"/>
      <c r="H50" s="40"/>
      <c r="I50" s="40"/>
      <c r="J50" s="40"/>
      <c r="K50" s="40"/>
      <c r="L50" s="13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3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21</v>
      </c>
      <c r="D52" s="40"/>
      <c r="E52" s="40"/>
      <c r="F52" s="27" t="str">
        <f>F12</f>
        <v xml:space="preserve">Šabina, Hlavno </v>
      </c>
      <c r="G52" s="40"/>
      <c r="H52" s="40"/>
      <c r="I52" s="32" t="s">
        <v>23</v>
      </c>
      <c r="J52" s="72" t="str">
        <f>IF(J12="","",J12)</f>
        <v>16. 10. 2019</v>
      </c>
      <c r="K52" s="40"/>
      <c r="L52" s="13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3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5.6" customHeight="1">
      <c r="A54" s="38"/>
      <c r="B54" s="39"/>
      <c r="C54" s="32" t="s">
        <v>25</v>
      </c>
      <c r="D54" s="40"/>
      <c r="E54" s="40"/>
      <c r="F54" s="27" t="str">
        <f>E15</f>
        <v xml:space="preserve">Mikroregion Sokolov - východ </v>
      </c>
      <c r="G54" s="40"/>
      <c r="H54" s="40"/>
      <c r="I54" s="32" t="s">
        <v>31</v>
      </c>
      <c r="J54" s="36" t="str">
        <f>E21</f>
        <v>Pontika s.r.o.</v>
      </c>
      <c r="K54" s="40"/>
      <c r="L54" s="13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15.6" customHeight="1">
      <c r="A55" s="38"/>
      <c r="B55" s="39"/>
      <c r="C55" s="32" t="s">
        <v>29</v>
      </c>
      <c r="D55" s="40"/>
      <c r="E55" s="40"/>
      <c r="F55" s="27" t="str">
        <f>IF(E18="","",E18)</f>
        <v>Vyplň údaj</v>
      </c>
      <c r="G55" s="40"/>
      <c r="H55" s="40"/>
      <c r="I55" s="32" t="s">
        <v>35</v>
      </c>
      <c r="J55" s="36" t="str">
        <f>E24</f>
        <v xml:space="preserve"> </v>
      </c>
      <c r="K55" s="40"/>
      <c r="L55" s="13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3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61" t="s">
        <v>103</v>
      </c>
      <c r="D57" s="162"/>
      <c r="E57" s="162"/>
      <c r="F57" s="162"/>
      <c r="G57" s="162"/>
      <c r="H57" s="162"/>
      <c r="I57" s="162"/>
      <c r="J57" s="163" t="s">
        <v>104</v>
      </c>
      <c r="K57" s="162"/>
      <c r="L57" s="13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3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64" t="s">
        <v>71</v>
      </c>
      <c r="D59" s="40"/>
      <c r="E59" s="40"/>
      <c r="F59" s="40"/>
      <c r="G59" s="40"/>
      <c r="H59" s="40"/>
      <c r="I59" s="40"/>
      <c r="J59" s="102">
        <f>J82</f>
        <v>0</v>
      </c>
      <c r="K59" s="40"/>
      <c r="L59" s="13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105</v>
      </c>
    </row>
    <row r="60" s="9" customFormat="1" ht="24.96" customHeight="1">
      <c r="A60" s="9"/>
      <c r="B60" s="165"/>
      <c r="C60" s="166"/>
      <c r="D60" s="167" t="s">
        <v>106</v>
      </c>
      <c r="E60" s="168"/>
      <c r="F60" s="168"/>
      <c r="G60" s="168"/>
      <c r="H60" s="168"/>
      <c r="I60" s="168"/>
      <c r="J60" s="169">
        <f>J83</f>
        <v>0</v>
      </c>
      <c r="K60" s="166"/>
      <c r="L60" s="17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1"/>
      <c r="C61" s="172"/>
      <c r="D61" s="173" t="s">
        <v>112</v>
      </c>
      <c r="E61" s="174"/>
      <c r="F61" s="174"/>
      <c r="G61" s="174"/>
      <c r="H61" s="174"/>
      <c r="I61" s="174"/>
      <c r="J61" s="175">
        <f>J84</f>
        <v>0</v>
      </c>
      <c r="K61" s="172"/>
      <c r="L61" s="176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4.88" customHeight="1">
      <c r="A62" s="10"/>
      <c r="B62" s="171"/>
      <c r="C62" s="172"/>
      <c r="D62" s="173" t="s">
        <v>113</v>
      </c>
      <c r="E62" s="174"/>
      <c r="F62" s="174"/>
      <c r="G62" s="174"/>
      <c r="H62" s="174"/>
      <c r="I62" s="174"/>
      <c r="J62" s="175">
        <f>J85</f>
        <v>0</v>
      </c>
      <c r="K62" s="172"/>
      <c r="L62" s="176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2" customFormat="1" ht="21.84" customHeight="1">
      <c r="A63" s="38"/>
      <c r="B63" s="39"/>
      <c r="C63" s="40"/>
      <c r="D63" s="40"/>
      <c r="E63" s="40"/>
      <c r="F63" s="40"/>
      <c r="G63" s="40"/>
      <c r="H63" s="40"/>
      <c r="I63" s="40"/>
      <c r="J63" s="40"/>
      <c r="K63" s="40"/>
      <c r="L63" s="134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</row>
    <row r="64" s="2" customFormat="1" ht="6.96" customHeight="1">
      <c r="A64" s="38"/>
      <c r="B64" s="59"/>
      <c r="C64" s="60"/>
      <c r="D64" s="60"/>
      <c r="E64" s="60"/>
      <c r="F64" s="60"/>
      <c r="G64" s="60"/>
      <c r="H64" s="60"/>
      <c r="I64" s="60"/>
      <c r="J64" s="60"/>
      <c r="K64" s="60"/>
      <c r="L64" s="134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</row>
    <row r="68" s="2" customFormat="1" ht="6.96" customHeight="1">
      <c r="A68" s="38"/>
      <c r="B68" s="61"/>
      <c r="C68" s="62"/>
      <c r="D68" s="62"/>
      <c r="E68" s="62"/>
      <c r="F68" s="62"/>
      <c r="G68" s="62"/>
      <c r="H68" s="62"/>
      <c r="I68" s="62"/>
      <c r="J68" s="62"/>
      <c r="K68" s="62"/>
      <c r="L68" s="134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</row>
    <row r="69" s="2" customFormat="1" ht="24.96" customHeight="1">
      <c r="A69" s="38"/>
      <c r="B69" s="39"/>
      <c r="C69" s="23" t="s">
        <v>117</v>
      </c>
      <c r="D69" s="40"/>
      <c r="E69" s="40"/>
      <c r="F69" s="40"/>
      <c r="G69" s="40"/>
      <c r="H69" s="40"/>
      <c r="I69" s="40"/>
      <c r="J69" s="40"/>
      <c r="K69" s="40"/>
      <c r="L69" s="134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</row>
    <row r="70" s="2" customFormat="1" ht="6.96" customHeight="1">
      <c r="A70" s="38"/>
      <c r="B70" s="39"/>
      <c r="C70" s="40"/>
      <c r="D70" s="40"/>
      <c r="E70" s="40"/>
      <c r="F70" s="40"/>
      <c r="G70" s="40"/>
      <c r="H70" s="40"/>
      <c r="I70" s="40"/>
      <c r="J70" s="40"/>
      <c r="K70" s="40"/>
      <c r="L70" s="134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</row>
    <row r="71" s="2" customFormat="1" ht="12" customHeight="1">
      <c r="A71" s="38"/>
      <c r="B71" s="39"/>
      <c r="C71" s="32" t="s">
        <v>16</v>
      </c>
      <c r="D71" s="40"/>
      <c r="E71" s="40"/>
      <c r="F71" s="40"/>
      <c r="G71" s="40"/>
      <c r="H71" s="40"/>
      <c r="I71" s="40"/>
      <c r="J71" s="40"/>
      <c r="K71" s="40"/>
      <c r="L71" s="134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="2" customFormat="1" ht="14.4" customHeight="1">
      <c r="A72" s="38"/>
      <c r="B72" s="39"/>
      <c r="C72" s="40"/>
      <c r="D72" s="40"/>
      <c r="E72" s="160" t="str">
        <f>E7</f>
        <v>Napojení páteřní cyklostezky na Slavkovský Les v Březové - část Tisová</v>
      </c>
      <c r="F72" s="32"/>
      <c r="G72" s="32"/>
      <c r="H72" s="32"/>
      <c r="I72" s="40"/>
      <c r="J72" s="40"/>
      <c r="K72" s="40"/>
      <c r="L72" s="134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="2" customFormat="1" ht="12" customHeight="1">
      <c r="A73" s="38"/>
      <c r="B73" s="39"/>
      <c r="C73" s="32" t="s">
        <v>100</v>
      </c>
      <c r="D73" s="40"/>
      <c r="E73" s="40"/>
      <c r="F73" s="40"/>
      <c r="G73" s="40"/>
      <c r="H73" s="40"/>
      <c r="I73" s="40"/>
      <c r="J73" s="40"/>
      <c r="K73" s="40"/>
      <c r="L73" s="13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2" customFormat="1" ht="14.4" customHeight="1">
      <c r="A74" s="38"/>
      <c r="B74" s="39"/>
      <c r="C74" s="40"/>
      <c r="D74" s="40"/>
      <c r="E74" s="69" t="str">
        <f>E9</f>
        <v>SO 202 - Lávka přes Ohři</v>
      </c>
      <c r="F74" s="40"/>
      <c r="G74" s="40"/>
      <c r="H74" s="40"/>
      <c r="I74" s="40"/>
      <c r="J74" s="40"/>
      <c r="K74" s="40"/>
      <c r="L74" s="13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2" customFormat="1" ht="6.96" customHeight="1">
      <c r="A75" s="38"/>
      <c r="B75" s="39"/>
      <c r="C75" s="40"/>
      <c r="D75" s="40"/>
      <c r="E75" s="40"/>
      <c r="F75" s="40"/>
      <c r="G75" s="40"/>
      <c r="H75" s="40"/>
      <c r="I75" s="40"/>
      <c r="J75" s="40"/>
      <c r="K75" s="40"/>
      <c r="L75" s="134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12" customHeight="1">
      <c r="A76" s="38"/>
      <c r="B76" s="39"/>
      <c r="C76" s="32" t="s">
        <v>21</v>
      </c>
      <c r="D76" s="40"/>
      <c r="E76" s="40"/>
      <c r="F76" s="27" t="str">
        <f>F12</f>
        <v xml:space="preserve">Šabina, Hlavno </v>
      </c>
      <c r="G76" s="40"/>
      <c r="H76" s="40"/>
      <c r="I76" s="32" t="s">
        <v>23</v>
      </c>
      <c r="J76" s="72" t="str">
        <f>IF(J12="","",J12)</f>
        <v>16. 10. 2019</v>
      </c>
      <c r="K76" s="40"/>
      <c r="L76" s="13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6.96" customHeight="1">
      <c r="A77" s="38"/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13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15.6" customHeight="1">
      <c r="A78" s="38"/>
      <c r="B78" s="39"/>
      <c r="C78" s="32" t="s">
        <v>25</v>
      </c>
      <c r="D78" s="40"/>
      <c r="E78" s="40"/>
      <c r="F78" s="27" t="str">
        <f>E15</f>
        <v xml:space="preserve">Mikroregion Sokolov - východ </v>
      </c>
      <c r="G78" s="40"/>
      <c r="H78" s="40"/>
      <c r="I78" s="32" t="s">
        <v>31</v>
      </c>
      <c r="J78" s="36" t="str">
        <f>E21</f>
        <v>Pontika s.r.o.</v>
      </c>
      <c r="K78" s="40"/>
      <c r="L78" s="13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15.6" customHeight="1">
      <c r="A79" s="38"/>
      <c r="B79" s="39"/>
      <c r="C79" s="32" t="s">
        <v>29</v>
      </c>
      <c r="D79" s="40"/>
      <c r="E79" s="40"/>
      <c r="F79" s="27" t="str">
        <f>IF(E18="","",E18)</f>
        <v>Vyplň údaj</v>
      </c>
      <c r="G79" s="40"/>
      <c r="H79" s="40"/>
      <c r="I79" s="32" t="s">
        <v>35</v>
      </c>
      <c r="J79" s="36" t="str">
        <f>E24</f>
        <v xml:space="preserve"> </v>
      </c>
      <c r="K79" s="40"/>
      <c r="L79" s="13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10.32" customHeight="1">
      <c r="A80" s="38"/>
      <c r="B80" s="39"/>
      <c r="C80" s="40"/>
      <c r="D80" s="40"/>
      <c r="E80" s="40"/>
      <c r="F80" s="40"/>
      <c r="G80" s="40"/>
      <c r="H80" s="40"/>
      <c r="I80" s="40"/>
      <c r="J80" s="40"/>
      <c r="K80" s="40"/>
      <c r="L80" s="13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11" customFormat="1" ht="29.28" customHeight="1">
      <c r="A81" s="177"/>
      <c r="B81" s="178"/>
      <c r="C81" s="179" t="s">
        <v>118</v>
      </c>
      <c r="D81" s="180" t="s">
        <v>58</v>
      </c>
      <c r="E81" s="180" t="s">
        <v>54</v>
      </c>
      <c r="F81" s="180" t="s">
        <v>55</v>
      </c>
      <c r="G81" s="180" t="s">
        <v>119</v>
      </c>
      <c r="H81" s="180" t="s">
        <v>120</v>
      </c>
      <c r="I81" s="180" t="s">
        <v>121</v>
      </c>
      <c r="J81" s="180" t="s">
        <v>104</v>
      </c>
      <c r="K81" s="181" t="s">
        <v>122</v>
      </c>
      <c r="L81" s="182"/>
      <c r="M81" s="92" t="s">
        <v>19</v>
      </c>
      <c r="N81" s="93" t="s">
        <v>43</v>
      </c>
      <c r="O81" s="93" t="s">
        <v>123</v>
      </c>
      <c r="P81" s="93" t="s">
        <v>124</v>
      </c>
      <c r="Q81" s="93" t="s">
        <v>125</v>
      </c>
      <c r="R81" s="93" t="s">
        <v>126</v>
      </c>
      <c r="S81" s="93" t="s">
        <v>127</v>
      </c>
      <c r="T81" s="94" t="s">
        <v>128</v>
      </c>
      <c r="U81" s="177"/>
      <c r="V81" s="177"/>
      <c r="W81" s="177"/>
      <c r="X81" s="177"/>
      <c r="Y81" s="177"/>
      <c r="Z81" s="177"/>
      <c r="AA81" s="177"/>
      <c r="AB81" s="177"/>
      <c r="AC81" s="177"/>
      <c r="AD81" s="177"/>
      <c r="AE81" s="177"/>
    </row>
    <row r="82" s="2" customFormat="1" ht="22.8" customHeight="1">
      <c r="A82" s="38"/>
      <c r="B82" s="39"/>
      <c r="C82" s="99" t="s">
        <v>129</v>
      </c>
      <c r="D82" s="40"/>
      <c r="E82" s="40"/>
      <c r="F82" s="40"/>
      <c r="G82" s="40"/>
      <c r="H82" s="40"/>
      <c r="I82" s="40"/>
      <c r="J82" s="183">
        <f>BK82</f>
        <v>0</v>
      </c>
      <c r="K82" s="40"/>
      <c r="L82" s="44"/>
      <c r="M82" s="95"/>
      <c r="N82" s="184"/>
      <c r="O82" s="96"/>
      <c r="P82" s="185">
        <f>P83</f>
        <v>0</v>
      </c>
      <c r="Q82" s="96"/>
      <c r="R82" s="185">
        <f>R83</f>
        <v>0</v>
      </c>
      <c r="S82" s="96"/>
      <c r="T82" s="186">
        <f>T83</f>
        <v>0</v>
      </c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T82" s="17" t="s">
        <v>72</v>
      </c>
      <c r="AU82" s="17" t="s">
        <v>105</v>
      </c>
      <c r="BK82" s="187">
        <f>BK83</f>
        <v>0</v>
      </c>
    </row>
    <row r="83" s="12" customFormat="1" ht="25.92" customHeight="1">
      <c r="A83" s="12"/>
      <c r="B83" s="188"/>
      <c r="C83" s="189"/>
      <c r="D83" s="190" t="s">
        <v>72</v>
      </c>
      <c r="E83" s="191" t="s">
        <v>130</v>
      </c>
      <c r="F83" s="191" t="s">
        <v>131</v>
      </c>
      <c r="G83" s="189"/>
      <c r="H83" s="189"/>
      <c r="I83" s="192"/>
      <c r="J83" s="193">
        <f>BK83</f>
        <v>0</v>
      </c>
      <c r="K83" s="189"/>
      <c r="L83" s="194"/>
      <c r="M83" s="195"/>
      <c r="N83" s="196"/>
      <c r="O83" s="196"/>
      <c r="P83" s="197">
        <f>P84</f>
        <v>0</v>
      </c>
      <c r="Q83" s="196"/>
      <c r="R83" s="197">
        <f>R84</f>
        <v>0</v>
      </c>
      <c r="S83" s="196"/>
      <c r="T83" s="198">
        <f>T84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199" t="s">
        <v>81</v>
      </c>
      <c r="AT83" s="200" t="s">
        <v>72</v>
      </c>
      <c r="AU83" s="200" t="s">
        <v>73</v>
      </c>
      <c r="AY83" s="199" t="s">
        <v>132</v>
      </c>
      <c r="BK83" s="201">
        <f>BK84</f>
        <v>0</v>
      </c>
    </row>
    <row r="84" s="12" customFormat="1" ht="22.8" customHeight="1">
      <c r="A84" s="12"/>
      <c r="B84" s="188"/>
      <c r="C84" s="189"/>
      <c r="D84" s="190" t="s">
        <v>72</v>
      </c>
      <c r="E84" s="202" t="s">
        <v>210</v>
      </c>
      <c r="F84" s="202" t="s">
        <v>477</v>
      </c>
      <c r="G84" s="189"/>
      <c r="H84" s="189"/>
      <c r="I84" s="192"/>
      <c r="J84" s="203">
        <f>BK84</f>
        <v>0</v>
      </c>
      <c r="K84" s="189"/>
      <c r="L84" s="194"/>
      <c r="M84" s="195"/>
      <c r="N84" s="196"/>
      <c r="O84" s="196"/>
      <c r="P84" s="197">
        <f>P85</f>
        <v>0</v>
      </c>
      <c r="Q84" s="196"/>
      <c r="R84" s="197">
        <f>R85</f>
        <v>0</v>
      </c>
      <c r="S84" s="196"/>
      <c r="T84" s="198">
        <f>T85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199" t="s">
        <v>81</v>
      </c>
      <c r="AT84" s="200" t="s">
        <v>72</v>
      </c>
      <c r="AU84" s="200" t="s">
        <v>81</v>
      </c>
      <c r="AY84" s="199" t="s">
        <v>132</v>
      </c>
      <c r="BK84" s="201">
        <f>BK85</f>
        <v>0</v>
      </c>
    </row>
    <row r="85" s="12" customFormat="1" ht="20.88" customHeight="1">
      <c r="A85" s="12"/>
      <c r="B85" s="188"/>
      <c r="C85" s="189"/>
      <c r="D85" s="190" t="s">
        <v>72</v>
      </c>
      <c r="E85" s="202" t="s">
        <v>478</v>
      </c>
      <c r="F85" s="202" t="s">
        <v>479</v>
      </c>
      <c r="G85" s="189"/>
      <c r="H85" s="189"/>
      <c r="I85" s="192"/>
      <c r="J85" s="203">
        <f>BK85</f>
        <v>0</v>
      </c>
      <c r="K85" s="189"/>
      <c r="L85" s="194"/>
      <c r="M85" s="195"/>
      <c r="N85" s="196"/>
      <c r="O85" s="196"/>
      <c r="P85" s="197">
        <f>SUM(P86:P87)</f>
        <v>0</v>
      </c>
      <c r="Q85" s="196"/>
      <c r="R85" s="197">
        <f>SUM(R86:R87)</f>
        <v>0</v>
      </c>
      <c r="S85" s="196"/>
      <c r="T85" s="198">
        <f>SUM(T86:T87)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199" t="s">
        <v>81</v>
      </c>
      <c r="AT85" s="200" t="s">
        <v>72</v>
      </c>
      <c r="AU85" s="200" t="s">
        <v>83</v>
      </c>
      <c r="AY85" s="199" t="s">
        <v>132</v>
      </c>
      <c r="BK85" s="201">
        <f>SUM(BK86:BK87)</f>
        <v>0</v>
      </c>
    </row>
    <row r="86" s="2" customFormat="1" ht="13.8" customHeight="1">
      <c r="A86" s="38"/>
      <c r="B86" s="39"/>
      <c r="C86" s="204" t="s">
        <v>81</v>
      </c>
      <c r="D86" s="204" t="s">
        <v>134</v>
      </c>
      <c r="E86" s="205" t="s">
        <v>893</v>
      </c>
      <c r="F86" s="206" t="s">
        <v>894</v>
      </c>
      <c r="G86" s="207" t="s">
        <v>890</v>
      </c>
      <c r="H86" s="208">
        <v>1</v>
      </c>
      <c r="I86" s="209"/>
      <c r="J86" s="210">
        <f>ROUND(I86*H86,2)</f>
        <v>0</v>
      </c>
      <c r="K86" s="206" t="s">
        <v>19</v>
      </c>
      <c r="L86" s="44"/>
      <c r="M86" s="211" t="s">
        <v>19</v>
      </c>
      <c r="N86" s="212" t="s">
        <v>44</v>
      </c>
      <c r="O86" s="84"/>
      <c r="P86" s="213">
        <f>O86*H86</f>
        <v>0</v>
      </c>
      <c r="Q86" s="213">
        <v>0</v>
      </c>
      <c r="R86" s="213">
        <f>Q86*H86</f>
        <v>0</v>
      </c>
      <c r="S86" s="213">
        <v>0</v>
      </c>
      <c r="T86" s="214">
        <f>S86*H86</f>
        <v>0</v>
      </c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R86" s="215" t="s">
        <v>139</v>
      </c>
      <c r="AT86" s="215" t="s">
        <v>134</v>
      </c>
      <c r="AU86" s="215" t="s">
        <v>172</v>
      </c>
      <c r="AY86" s="17" t="s">
        <v>132</v>
      </c>
      <c r="BE86" s="216">
        <f>IF(N86="základní",J86,0)</f>
        <v>0</v>
      </c>
      <c r="BF86" s="216">
        <f>IF(N86="snížená",J86,0)</f>
        <v>0</v>
      </c>
      <c r="BG86" s="216">
        <f>IF(N86="zákl. přenesená",J86,0)</f>
        <v>0</v>
      </c>
      <c r="BH86" s="216">
        <f>IF(N86="sníž. přenesená",J86,0)</f>
        <v>0</v>
      </c>
      <c r="BI86" s="216">
        <f>IF(N86="nulová",J86,0)</f>
        <v>0</v>
      </c>
      <c r="BJ86" s="17" t="s">
        <v>81</v>
      </c>
      <c r="BK86" s="216">
        <f>ROUND(I86*H86,2)</f>
        <v>0</v>
      </c>
      <c r="BL86" s="17" t="s">
        <v>139</v>
      </c>
      <c r="BM86" s="215" t="s">
        <v>895</v>
      </c>
    </row>
    <row r="87" s="2" customFormat="1">
      <c r="A87" s="38"/>
      <c r="B87" s="39"/>
      <c r="C87" s="40"/>
      <c r="D87" s="217" t="s">
        <v>141</v>
      </c>
      <c r="E87" s="40"/>
      <c r="F87" s="218" t="s">
        <v>894</v>
      </c>
      <c r="G87" s="40"/>
      <c r="H87" s="40"/>
      <c r="I87" s="219"/>
      <c r="J87" s="40"/>
      <c r="K87" s="40"/>
      <c r="L87" s="44"/>
      <c r="M87" s="254"/>
      <c r="N87" s="255"/>
      <c r="O87" s="256"/>
      <c r="P87" s="256"/>
      <c r="Q87" s="256"/>
      <c r="R87" s="256"/>
      <c r="S87" s="256"/>
      <c r="T87" s="257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T87" s="17" t="s">
        <v>141</v>
      </c>
      <c r="AU87" s="17" t="s">
        <v>172</v>
      </c>
    </row>
    <row r="88" s="2" customFormat="1" ht="6.96" customHeight="1">
      <c r="A88" s="38"/>
      <c r="B88" s="59"/>
      <c r="C88" s="60"/>
      <c r="D88" s="60"/>
      <c r="E88" s="60"/>
      <c r="F88" s="60"/>
      <c r="G88" s="60"/>
      <c r="H88" s="60"/>
      <c r="I88" s="60"/>
      <c r="J88" s="60"/>
      <c r="K88" s="60"/>
      <c r="L88" s="44"/>
      <c r="M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</sheetData>
  <sheetProtection sheet="1" autoFilter="0" formatColumns="0" formatRows="0" objects="1" scenarios="1" spinCount="100000" saltValue="XdXu9Np/5yklfrezZIEQ3wuwe8bPYZ5DU2gcfBvGxdkuNDnGVUBRBpftJVjYfGUZQJkgNZADZZnZs0iE9mvWNg==" hashValue="UALbJZ4ifVEkuQ2UZmLq581fUQY+MxB5LK7vJoIIp0yjd2lk9KTkG+gTSK1njvVEbyqWAzniLMLYvMbt94H9zQ==" algorithmName="SHA-512" password="CC35"/>
  <autoFilter ref="C81:K87"/>
  <mergeCells count="9">
    <mergeCell ref="E7:H7"/>
    <mergeCell ref="E9:H9"/>
    <mergeCell ref="E18:H18"/>
    <mergeCell ref="E27:H27"/>
    <mergeCell ref="E48:H48"/>
    <mergeCell ref="E50:H50"/>
    <mergeCell ref="E72:H72"/>
    <mergeCell ref="E74:H7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54.42188" style="1" customWidth="1"/>
    <col min="7" max="7" width="8.003906" style="1" customWidth="1"/>
    <col min="8" max="8" width="12.28125" style="1" customWidth="1"/>
    <col min="9" max="9" width="21.57422" style="1" customWidth="1"/>
    <col min="10" max="10" width="21.57422" style="1" customWidth="1"/>
    <col min="11" max="11" width="21.57422" style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95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20"/>
      <c r="AT3" s="17" t="s">
        <v>83</v>
      </c>
    </row>
    <row r="4" s="1" customFormat="1" ht="24.96" customHeight="1">
      <c r="B4" s="20"/>
      <c r="D4" s="130" t="s">
        <v>99</v>
      </c>
      <c r="L4" s="20"/>
      <c r="M4" s="13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2" t="s">
        <v>16</v>
      </c>
      <c r="L6" s="20"/>
    </row>
    <row r="7" s="1" customFormat="1" ht="14.4" customHeight="1">
      <c r="B7" s="20"/>
      <c r="E7" s="133" t="str">
        <f>'Rekapitulace stavby'!K6</f>
        <v>Napojení páteřní cyklostezky na Slavkovský Les v Březové - část Tisová</v>
      </c>
      <c r="F7" s="132"/>
      <c r="G7" s="132"/>
      <c r="H7" s="132"/>
      <c r="L7" s="20"/>
    </row>
    <row r="8" s="2" customFormat="1" ht="12" customHeight="1">
      <c r="A8" s="38"/>
      <c r="B8" s="44"/>
      <c r="C8" s="38"/>
      <c r="D8" s="132" t="s">
        <v>100</v>
      </c>
      <c r="E8" s="38"/>
      <c r="F8" s="38"/>
      <c r="G8" s="38"/>
      <c r="H8" s="38"/>
      <c r="I8" s="38"/>
      <c r="J8" s="38"/>
      <c r="K8" s="38"/>
      <c r="L8" s="13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4.4" customHeight="1">
      <c r="A9" s="38"/>
      <c r="B9" s="44"/>
      <c r="C9" s="38"/>
      <c r="D9" s="38"/>
      <c r="E9" s="135" t="s">
        <v>896</v>
      </c>
      <c r="F9" s="38"/>
      <c r="G9" s="38"/>
      <c r="H9" s="38"/>
      <c r="I9" s="38"/>
      <c r="J9" s="38"/>
      <c r="K9" s="38"/>
      <c r="L9" s="13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3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2" t="s">
        <v>18</v>
      </c>
      <c r="E11" s="38"/>
      <c r="F11" s="136" t="s">
        <v>19</v>
      </c>
      <c r="G11" s="38"/>
      <c r="H11" s="38"/>
      <c r="I11" s="132" t="s">
        <v>20</v>
      </c>
      <c r="J11" s="136" t="s">
        <v>19</v>
      </c>
      <c r="K11" s="38"/>
      <c r="L11" s="13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2" t="s">
        <v>21</v>
      </c>
      <c r="E12" s="38"/>
      <c r="F12" s="136" t="s">
        <v>22</v>
      </c>
      <c r="G12" s="38"/>
      <c r="H12" s="38"/>
      <c r="I12" s="132" t="s">
        <v>23</v>
      </c>
      <c r="J12" s="137" t="str">
        <f>'Rekapitulace stavby'!AN8</f>
        <v>16. 10. 2019</v>
      </c>
      <c r="K12" s="38"/>
      <c r="L12" s="13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3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2" t="s">
        <v>25</v>
      </c>
      <c r="E14" s="38"/>
      <c r="F14" s="38"/>
      <c r="G14" s="38"/>
      <c r="H14" s="38"/>
      <c r="I14" s="132" t="s">
        <v>26</v>
      </c>
      <c r="J14" s="136" t="s">
        <v>19</v>
      </c>
      <c r="K14" s="38"/>
      <c r="L14" s="13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6" t="s">
        <v>27</v>
      </c>
      <c r="F15" s="38"/>
      <c r="G15" s="38"/>
      <c r="H15" s="38"/>
      <c r="I15" s="132" t="s">
        <v>28</v>
      </c>
      <c r="J15" s="136" t="s">
        <v>19</v>
      </c>
      <c r="K15" s="38"/>
      <c r="L15" s="13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3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2" t="s">
        <v>29</v>
      </c>
      <c r="E17" s="38"/>
      <c r="F17" s="38"/>
      <c r="G17" s="38"/>
      <c r="H17" s="38"/>
      <c r="I17" s="132" t="s">
        <v>26</v>
      </c>
      <c r="J17" s="33" t="str">
        <f>'Rekapitulace stavby'!AN13</f>
        <v>Vyplň údaj</v>
      </c>
      <c r="K17" s="38"/>
      <c r="L17" s="13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6"/>
      <c r="G18" s="136"/>
      <c r="H18" s="136"/>
      <c r="I18" s="132" t="s">
        <v>28</v>
      </c>
      <c r="J18" s="33" t="str">
        <f>'Rekapitulace stavby'!AN14</f>
        <v>Vyplň údaj</v>
      </c>
      <c r="K18" s="38"/>
      <c r="L18" s="13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3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2" t="s">
        <v>31</v>
      </c>
      <c r="E20" s="38"/>
      <c r="F20" s="38"/>
      <c r="G20" s="38"/>
      <c r="H20" s="38"/>
      <c r="I20" s="132" t="s">
        <v>26</v>
      </c>
      <c r="J20" s="136" t="s">
        <v>32</v>
      </c>
      <c r="K20" s="38"/>
      <c r="L20" s="13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6" t="s">
        <v>33</v>
      </c>
      <c r="F21" s="38"/>
      <c r="G21" s="38"/>
      <c r="H21" s="38"/>
      <c r="I21" s="132" t="s">
        <v>28</v>
      </c>
      <c r="J21" s="136" t="s">
        <v>19</v>
      </c>
      <c r="K21" s="38"/>
      <c r="L21" s="13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3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2" t="s">
        <v>35</v>
      </c>
      <c r="E23" s="38"/>
      <c r="F23" s="38"/>
      <c r="G23" s="38"/>
      <c r="H23" s="38"/>
      <c r="I23" s="132" t="s">
        <v>26</v>
      </c>
      <c r="J23" s="136" t="str">
        <f>IF('Rekapitulace stavby'!AN19="","",'Rekapitulace stavby'!AN19)</f>
        <v/>
      </c>
      <c r="K23" s="38"/>
      <c r="L23" s="13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6" t="str">
        <f>IF('Rekapitulace stavby'!E20="","",'Rekapitulace stavby'!E20)</f>
        <v xml:space="preserve"> </v>
      </c>
      <c r="F24" s="38"/>
      <c r="G24" s="38"/>
      <c r="H24" s="38"/>
      <c r="I24" s="132" t="s">
        <v>28</v>
      </c>
      <c r="J24" s="136" t="str">
        <f>IF('Rekapitulace stavby'!AN20="","",'Rekapitulace stavby'!AN20)</f>
        <v/>
      </c>
      <c r="K24" s="38"/>
      <c r="L24" s="13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3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2" t="s">
        <v>37</v>
      </c>
      <c r="E26" s="38"/>
      <c r="F26" s="38"/>
      <c r="G26" s="38"/>
      <c r="H26" s="38"/>
      <c r="I26" s="38"/>
      <c r="J26" s="38"/>
      <c r="K26" s="38"/>
      <c r="L26" s="13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4.4" customHeight="1">
      <c r="A27" s="138"/>
      <c r="B27" s="139"/>
      <c r="C27" s="138"/>
      <c r="D27" s="138"/>
      <c r="E27" s="140" t="s">
        <v>19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3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2"/>
      <c r="E29" s="142"/>
      <c r="F29" s="142"/>
      <c r="G29" s="142"/>
      <c r="H29" s="142"/>
      <c r="I29" s="142"/>
      <c r="J29" s="142"/>
      <c r="K29" s="142"/>
      <c r="L29" s="13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3" t="s">
        <v>39</v>
      </c>
      <c r="E30" s="38"/>
      <c r="F30" s="38"/>
      <c r="G30" s="38"/>
      <c r="H30" s="38"/>
      <c r="I30" s="38"/>
      <c r="J30" s="144">
        <f>ROUND(J83, 2)</f>
        <v>0</v>
      </c>
      <c r="K30" s="38"/>
      <c r="L30" s="13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2"/>
      <c r="E31" s="142"/>
      <c r="F31" s="142"/>
      <c r="G31" s="142"/>
      <c r="H31" s="142"/>
      <c r="I31" s="142"/>
      <c r="J31" s="142"/>
      <c r="K31" s="142"/>
      <c r="L31" s="13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5" t="s">
        <v>41</v>
      </c>
      <c r="G32" s="38"/>
      <c r="H32" s="38"/>
      <c r="I32" s="145" t="s">
        <v>40</v>
      </c>
      <c r="J32" s="145" t="s">
        <v>42</v>
      </c>
      <c r="K32" s="38"/>
      <c r="L32" s="13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6" t="s">
        <v>43</v>
      </c>
      <c r="E33" s="132" t="s">
        <v>44</v>
      </c>
      <c r="F33" s="147">
        <f>ROUND((SUM(BE83:BE104)),  2)</f>
        <v>0</v>
      </c>
      <c r="G33" s="38"/>
      <c r="H33" s="38"/>
      <c r="I33" s="148">
        <v>0.20999999999999999</v>
      </c>
      <c r="J33" s="147">
        <f>ROUND(((SUM(BE83:BE104))*I33),  2)</f>
        <v>0</v>
      </c>
      <c r="K33" s="38"/>
      <c r="L33" s="13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2" t="s">
        <v>45</v>
      </c>
      <c r="F34" s="147">
        <f>ROUND((SUM(BF83:BF104)),  2)</f>
        <v>0</v>
      </c>
      <c r="G34" s="38"/>
      <c r="H34" s="38"/>
      <c r="I34" s="148">
        <v>0.14999999999999999</v>
      </c>
      <c r="J34" s="147">
        <f>ROUND(((SUM(BF83:BF104))*I34),  2)</f>
        <v>0</v>
      </c>
      <c r="K34" s="38"/>
      <c r="L34" s="13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2" t="s">
        <v>46</v>
      </c>
      <c r="F35" s="147">
        <f>ROUND((SUM(BG83:BG104)),  2)</f>
        <v>0</v>
      </c>
      <c r="G35" s="38"/>
      <c r="H35" s="38"/>
      <c r="I35" s="148">
        <v>0.20999999999999999</v>
      </c>
      <c r="J35" s="147">
        <f>0</f>
        <v>0</v>
      </c>
      <c r="K35" s="38"/>
      <c r="L35" s="13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2" t="s">
        <v>47</v>
      </c>
      <c r="F36" s="147">
        <f>ROUND((SUM(BH83:BH104)),  2)</f>
        <v>0</v>
      </c>
      <c r="G36" s="38"/>
      <c r="H36" s="38"/>
      <c r="I36" s="148">
        <v>0.14999999999999999</v>
      </c>
      <c r="J36" s="147">
        <f>0</f>
        <v>0</v>
      </c>
      <c r="K36" s="38"/>
      <c r="L36" s="13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2" t="s">
        <v>48</v>
      </c>
      <c r="F37" s="147">
        <f>ROUND((SUM(BI83:BI104)),  2)</f>
        <v>0</v>
      </c>
      <c r="G37" s="38"/>
      <c r="H37" s="38"/>
      <c r="I37" s="148">
        <v>0</v>
      </c>
      <c r="J37" s="147">
        <f>0</f>
        <v>0</v>
      </c>
      <c r="K37" s="38"/>
      <c r="L37" s="13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3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49"/>
      <c r="D39" s="150" t="s">
        <v>49</v>
      </c>
      <c r="E39" s="151"/>
      <c r="F39" s="151"/>
      <c r="G39" s="152" t="s">
        <v>50</v>
      </c>
      <c r="H39" s="153" t="s">
        <v>51</v>
      </c>
      <c r="I39" s="151"/>
      <c r="J39" s="154">
        <f>SUM(J30:J37)</f>
        <v>0</v>
      </c>
      <c r="K39" s="155"/>
      <c r="L39" s="13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3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3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102</v>
      </c>
      <c r="D45" s="40"/>
      <c r="E45" s="40"/>
      <c r="F45" s="40"/>
      <c r="G45" s="40"/>
      <c r="H45" s="40"/>
      <c r="I45" s="40"/>
      <c r="J45" s="40"/>
      <c r="K45" s="40"/>
      <c r="L45" s="13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3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3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4.4" customHeight="1">
      <c r="A48" s="38"/>
      <c r="B48" s="39"/>
      <c r="C48" s="40"/>
      <c r="D48" s="40"/>
      <c r="E48" s="160" t="str">
        <f>E7</f>
        <v>Napojení páteřní cyklostezky na Slavkovský Les v Březové - část Tisová</v>
      </c>
      <c r="F48" s="32"/>
      <c r="G48" s="32"/>
      <c r="H48" s="32"/>
      <c r="I48" s="40"/>
      <c r="J48" s="40"/>
      <c r="K48" s="40"/>
      <c r="L48" s="13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100</v>
      </c>
      <c r="D49" s="40"/>
      <c r="E49" s="40"/>
      <c r="F49" s="40"/>
      <c r="G49" s="40"/>
      <c r="H49" s="40"/>
      <c r="I49" s="40"/>
      <c r="J49" s="40"/>
      <c r="K49" s="40"/>
      <c r="L49" s="13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4.4" customHeight="1">
      <c r="A50" s="38"/>
      <c r="B50" s="39"/>
      <c r="C50" s="40"/>
      <c r="D50" s="40"/>
      <c r="E50" s="69" t="str">
        <f>E9</f>
        <v>VON.1 - Vedlejší a ostatní náklady</v>
      </c>
      <c r="F50" s="40"/>
      <c r="G50" s="40"/>
      <c r="H50" s="40"/>
      <c r="I50" s="40"/>
      <c r="J50" s="40"/>
      <c r="K50" s="40"/>
      <c r="L50" s="13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3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21</v>
      </c>
      <c r="D52" s="40"/>
      <c r="E52" s="40"/>
      <c r="F52" s="27" t="str">
        <f>F12</f>
        <v xml:space="preserve">Šabina, Hlavno </v>
      </c>
      <c r="G52" s="40"/>
      <c r="H52" s="40"/>
      <c r="I52" s="32" t="s">
        <v>23</v>
      </c>
      <c r="J52" s="72" t="str">
        <f>IF(J12="","",J12)</f>
        <v>16. 10. 2019</v>
      </c>
      <c r="K52" s="40"/>
      <c r="L52" s="13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3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5.6" customHeight="1">
      <c r="A54" s="38"/>
      <c r="B54" s="39"/>
      <c r="C54" s="32" t="s">
        <v>25</v>
      </c>
      <c r="D54" s="40"/>
      <c r="E54" s="40"/>
      <c r="F54" s="27" t="str">
        <f>E15</f>
        <v xml:space="preserve">Mikroregion Sokolov - východ </v>
      </c>
      <c r="G54" s="40"/>
      <c r="H54" s="40"/>
      <c r="I54" s="32" t="s">
        <v>31</v>
      </c>
      <c r="J54" s="36" t="str">
        <f>E21</f>
        <v>Pontika s.r.o.</v>
      </c>
      <c r="K54" s="40"/>
      <c r="L54" s="13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15.6" customHeight="1">
      <c r="A55" s="38"/>
      <c r="B55" s="39"/>
      <c r="C55" s="32" t="s">
        <v>29</v>
      </c>
      <c r="D55" s="40"/>
      <c r="E55" s="40"/>
      <c r="F55" s="27" t="str">
        <f>IF(E18="","",E18)</f>
        <v>Vyplň údaj</v>
      </c>
      <c r="G55" s="40"/>
      <c r="H55" s="40"/>
      <c r="I55" s="32" t="s">
        <v>35</v>
      </c>
      <c r="J55" s="36" t="str">
        <f>E24</f>
        <v xml:space="preserve"> </v>
      </c>
      <c r="K55" s="40"/>
      <c r="L55" s="13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3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61" t="s">
        <v>103</v>
      </c>
      <c r="D57" s="162"/>
      <c r="E57" s="162"/>
      <c r="F57" s="162"/>
      <c r="G57" s="162"/>
      <c r="H57" s="162"/>
      <c r="I57" s="162"/>
      <c r="J57" s="163" t="s">
        <v>104</v>
      </c>
      <c r="K57" s="162"/>
      <c r="L57" s="13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3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64" t="s">
        <v>71</v>
      </c>
      <c r="D59" s="40"/>
      <c r="E59" s="40"/>
      <c r="F59" s="40"/>
      <c r="G59" s="40"/>
      <c r="H59" s="40"/>
      <c r="I59" s="40"/>
      <c r="J59" s="102">
        <f>J83</f>
        <v>0</v>
      </c>
      <c r="K59" s="40"/>
      <c r="L59" s="13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105</v>
      </c>
    </row>
    <row r="60" s="9" customFormat="1" ht="24.96" customHeight="1">
      <c r="A60" s="9"/>
      <c r="B60" s="165"/>
      <c r="C60" s="166"/>
      <c r="D60" s="167" t="s">
        <v>897</v>
      </c>
      <c r="E60" s="168"/>
      <c r="F60" s="168"/>
      <c r="G60" s="168"/>
      <c r="H60" s="168"/>
      <c r="I60" s="168"/>
      <c r="J60" s="169">
        <f>J84</f>
        <v>0</v>
      </c>
      <c r="K60" s="166"/>
      <c r="L60" s="17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1"/>
      <c r="C61" s="172"/>
      <c r="D61" s="173" t="s">
        <v>898</v>
      </c>
      <c r="E61" s="174"/>
      <c r="F61" s="174"/>
      <c r="G61" s="174"/>
      <c r="H61" s="174"/>
      <c r="I61" s="174"/>
      <c r="J61" s="175">
        <f>J85</f>
        <v>0</v>
      </c>
      <c r="K61" s="172"/>
      <c r="L61" s="176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1"/>
      <c r="C62" s="172"/>
      <c r="D62" s="173" t="s">
        <v>899</v>
      </c>
      <c r="E62" s="174"/>
      <c r="F62" s="174"/>
      <c r="G62" s="174"/>
      <c r="H62" s="174"/>
      <c r="I62" s="174"/>
      <c r="J62" s="175">
        <f>J89</f>
        <v>0</v>
      </c>
      <c r="K62" s="172"/>
      <c r="L62" s="176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1"/>
      <c r="C63" s="172"/>
      <c r="D63" s="173" t="s">
        <v>900</v>
      </c>
      <c r="E63" s="174"/>
      <c r="F63" s="174"/>
      <c r="G63" s="174"/>
      <c r="H63" s="174"/>
      <c r="I63" s="174"/>
      <c r="J63" s="175">
        <f>J97</f>
        <v>0</v>
      </c>
      <c r="K63" s="172"/>
      <c r="L63" s="176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38"/>
      <c r="B64" s="39"/>
      <c r="C64" s="40"/>
      <c r="D64" s="40"/>
      <c r="E64" s="40"/>
      <c r="F64" s="40"/>
      <c r="G64" s="40"/>
      <c r="H64" s="40"/>
      <c r="I64" s="40"/>
      <c r="J64" s="40"/>
      <c r="K64" s="40"/>
      <c r="L64" s="134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</row>
    <row r="65" s="2" customFormat="1" ht="6.96" customHeight="1">
      <c r="A65" s="38"/>
      <c r="B65" s="59"/>
      <c r="C65" s="60"/>
      <c r="D65" s="60"/>
      <c r="E65" s="60"/>
      <c r="F65" s="60"/>
      <c r="G65" s="60"/>
      <c r="H65" s="60"/>
      <c r="I65" s="60"/>
      <c r="J65" s="60"/>
      <c r="K65" s="60"/>
      <c r="L65" s="134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9" s="2" customFormat="1" ht="6.96" customHeight="1">
      <c r="A69" s="38"/>
      <c r="B69" s="61"/>
      <c r="C69" s="62"/>
      <c r="D69" s="62"/>
      <c r="E69" s="62"/>
      <c r="F69" s="62"/>
      <c r="G69" s="62"/>
      <c r="H69" s="62"/>
      <c r="I69" s="62"/>
      <c r="J69" s="62"/>
      <c r="K69" s="62"/>
      <c r="L69" s="134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</row>
    <row r="70" s="2" customFormat="1" ht="24.96" customHeight="1">
      <c r="A70" s="38"/>
      <c r="B70" s="39"/>
      <c r="C70" s="23" t="s">
        <v>117</v>
      </c>
      <c r="D70" s="40"/>
      <c r="E70" s="40"/>
      <c r="F70" s="40"/>
      <c r="G70" s="40"/>
      <c r="H70" s="40"/>
      <c r="I70" s="40"/>
      <c r="J70" s="40"/>
      <c r="K70" s="40"/>
      <c r="L70" s="134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</row>
    <row r="71" s="2" customFormat="1" ht="6.96" customHeight="1">
      <c r="A71" s="38"/>
      <c r="B71" s="39"/>
      <c r="C71" s="40"/>
      <c r="D71" s="40"/>
      <c r="E71" s="40"/>
      <c r="F71" s="40"/>
      <c r="G71" s="40"/>
      <c r="H71" s="40"/>
      <c r="I71" s="40"/>
      <c r="J71" s="40"/>
      <c r="K71" s="40"/>
      <c r="L71" s="134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="2" customFormat="1" ht="12" customHeight="1">
      <c r="A72" s="38"/>
      <c r="B72" s="39"/>
      <c r="C72" s="32" t="s">
        <v>16</v>
      </c>
      <c r="D72" s="40"/>
      <c r="E72" s="40"/>
      <c r="F72" s="40"/>
      <c r="G72" s="40"/>
      <c r="H72" s="40"/>
      <c r="I72" s="40"/>
      <c r="J72" s="40"/>
      <c r="K72" s="40"/>
      <c r="L72" s="134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="2" customFormat="1" ht="14.4" customHeight="1">
      <c r="A73" s="38"/>
      <c r="B73" s="39"/>
      <c r="C73" s="40"/>
      <c r="D73" s="40"/>
      <c r="E73" s="160" t="str">
        <f>E7</f>
        <v>Napojení páteřní cyklostezky na Slavkovský Les v Březové - část Tisová</v>
      </c>
      <c r="F73" s="32"/>
      <c r="G73" s="32"/>
      <c r="H73" s="32"/>
      <c r="I73" s="40"/>
      <c r="J73" s="40"/>
      <c r="K73" s="40"/>
      <c r="L73" s="13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2" customFormat="1" ht="12" customHeight="1">
      <c r="A74" s="38"/>
      <c r="B74" s="39"/>
      <c r="C74" s="32" t="s">
        <v>100</v>
      </c>
      <c r="D74" s="40"/>
      <c r="E74" s="40"/>
      <c r="F74" s="40"/>
      <c r="G74" s="40"/>
      <c r="H74" s="40"/>
      <c r="I74" s="40"/>
      <c r="J74" s="40"/>
      <c r="K74" s="40"/>
      <c r="L74" s="13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2" customFormat="1" ht="14.4" customHeight="1">
      <c r="A75" s="38"/>
      <c r="B75" s="39"/>
      <c r="C75" s="40"/>
      <c r="D75" s="40"/>
      <c r="E75" s="69" t="str">
        <f>E9</f>
        <v>VON.1 - Vedlejší a ostatní náklady</v>
      </c>
      <c r="F75" s="40"/>
      <c r="G75" s="40"/>
      <c r="H75" s="40"/>
      <c r="I75" s="40"/>
      <c r="J75" s="40"/>
      <c r="K75" s="40"/>
      <c r="L75" s="134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6.96" customHeigh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13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2" customHeight="1">
      <c r="A77" s="38"/>
      <c r="B77" s="39"/>
      <c r="C77" s="32" t="s">
        <v>21</v>
      </c>
      <c r="D77" s="40"/>
      <c r="E77" s="40"/>
      <c r="F77" s="27" t="str">
        <f>F12</f>
        <v xml:space="preserve">Šabina, Hlavno </v>
      </c>
      <c r="G77" s="40"/>
      <c r="H77" s="40"/>
      <c r="I77" s="32" t="s">
        <v>23</v>
      </c>
      <c r="J77" s="72" t="str">
        <f>IF(J12="","",J12)</f>
        <v>16. 10. 2019</v>
      </c>
      <c r="K77" s="40"/>
      <c r="L77" s="13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6.96" customHeight="1">
      <c r="A78" s="38"/>
      <c r="B78" s="39"/>
      <c r="C78" s="40"/>
      <c r="D78" s="40"/>
      <c r="E78" s="40"/>
      <c r="F78" s="40"/>
      <c r="G78" s="40"/>
      <c r="H78" s="40"/>
      <c r="I78" s="40"/>
      <c r="J78" s="40"/>
      <c r="K78" s="40"/>
      <c r="L78" s="13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15.6" customHeight="1">
      <c r="A79" s="38"/>
      <c r="B79" s="39"/>
      <c r="C79" s="32" t="s">
        <v>25</v>
      </c>
      <c r="D79" s="40"/>
      <c r="E79" s="40"/>
      <c r="F79" s="27" t="str">
        <f>E15</f>
        <v xml:space="preserve">Mikroregion Sokolov - východ </v>
      </c>
      <c r="G79" s="40"/>
      <c r="H79" s="40"/>
      <c r="I79" s="32" t="s">
        <v>31</v>
      </c>
      <c r="J79" s="36" t="str">
        <f>E21</f>
        <v>Pontika s.r.o.</v>
      </c>
      <c r="K79" s="40"/>
      <c r="L79" s="13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15.6" customHeight="1">
      <c r="A80" s="38"/>
      <c r="B80" s="39"/>
      <c r="C80" s="32" t="s">
        <v>29</v>
      </c>
      <c r="D80" s="40"/>
      <c r="E80" s="40"/>
      <c r="F80" s="27" t="str">
        <f>IF(E18="","",E18)</f>
        <v>Vyplň údaj</v>
      </c>
      <c r="G80" s="40"/>
      <c r="H80" s="40"/>
      <c r="I80" s="32" t="s">
        <v>35</v>
      </c>
      <c r="J80" s="36" t="str">
        <f>E24</f>
        <v xml:space="preserve"> </v>
      </c>
      <c r="K80" s="40"/>
      <c r="L80" s="13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10.32" customHeight="1">
      <c r="A81" s="38"/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13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11" customFormat="1" ht="29.28" customHeight="1">
      <c r="A82" s="177"/>
      <c r="B82" s="178"/>
      <c r="C82" s="179" t="s">
        <v>118</v>
      </c>
      <c r="D82" s="180" t="s">
        <v>58</v>
      </c>
      <c r="E82" s="180" t="s">
        <v>54</v>
      </c>
      <c r="F82" s="180" t="s">
        <v>55</v>
      </c>
      <c r="G82" s="180" t="s">
        <v>119</v>
      </c>
      <c r="H82" s="180" t="s">
        <v>120</v>
      </c>
      <c r="I82" s="180" t="s">
        <v>121</v>
      </c>
      <c r="J82" s="180" t="s">
        <v>104</v>
      </c>
      <c r="K82" s="181" t="s">
        <v>122</v>
      </c>
      <c r="L82" s="182"/>
      <c r="M82" s="92" t="s">
        <v>19</v>
      </c>
      <c r="N82" s="93" t="s">
        <v>43</v>
      </c>
      <c r="O82" s="93" t="s">
        <v>123</v>
      </c>
      <c r="P82" s="93" t="s">
        <v>124</v>
      </c>
      <c r="Q82" s="93" t="s">
        <v>125</v>
      </c>
      <c r="R82" s="93" t="s">
        <v>126</v>
      </c>
      <c r="S82" s="93" t="s">
        <v>127</v>
      </c>
      <c r="T82" s="94" t="s">
        <v>128</v>
      </c>
      <c r="U82" s="177"/>
      <c r="V82" s="177"/>
      <c r="W82" s="177"/>
      <c r="X82" s="177"/>
      <c r="Y82" s="177"/>
      <c r="Z82" s="177"/>
      <c r="AA82" s="177"/>
      <c r="AB82" s="177"/>
      <c r="AC82" s="177"/>
      <c r="AD82" s="177"/>
      <c r="AE82" s="177"/>
    </row>
    <row r="83" s="2" customFormat="1" ht="22.8" customHeight="1">
      <c r="A83" s="38"/>
      <c r="B83" s="39"/>
      <c r="C83" s="99" t="s">
        <v>129</v>
      </c>
      <c r="D83" s="40"/>
      <c r="E83" s="40"/>
      <c r="F83" s="40"/>
      <c r="G83" s="40"/>
      <c r="H83" s="40"/>
      <c r="I83" s="40"/>
      <c r="J83" s="183">
        <f>BK83</f>
        <v>0</v>
      </c>
      <c r="K83" s="40"/>
      <c r="L83" s="44"/>
      <c r="M83" s="95"/>
      <c r="N83" s="184"/>
      <c r="O83" s="96"/>
      <c r="P83" s="185">
        <f>P84</f>
        <v>0</v>
      </c>
      <c r="Q83" s="96"/>
      <c r="R83" s="185">
        <f>R84</f>
        <v>0</v>
      </c>
      <c r="S83" s="96"/>
      <c r="T83" s="186">
        <f>T84</f>
        <v>0</v>
      </c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T83" s="17" t="s">
        <v>72</v>
      </c>
      <c r="AU83" s="17" t="s">
        <v>105</v>
      </c>
      <c r="BK83" s="187">
        <f>BK84</f>
        <v>0</v>
      </c>
    </row>
    <row r="84" s="12" customFormat="1" ht="25.92" customHeight="1">
      <c r="A84" s="12"/>
      <c r="B84" s="188"/>
      <c r="C84" s="189"/>
      <c r="D84" s="190" t="s">
        <v>72</v>
      </c>
      <c r="E84" s="191" t="s">
        <v>901</v>
      </c>
      <c r="F84" s="191" t="s">
        <v>902</v>
      </c>
      <c r="G84" s="189"/>
      <c r="H84" s="189"/>
      <c r="I84" s="192"/>
      <c r="J84" s="193">
        <f>BK84</f>
        <v>0</v>
      </c>
      <c r="K84" s="189"/>
      <c r="L84" s="194"/>
      <c r="M84" s="195"/>
      <c r="N84" s="196"/>
      <c r="O84" s="196"/>
      <c r="P84" s="197">
        <f>P85+P89+P97</f>
        <v>0</v>
      </c>
      <c r="Q84" s="196"/>
      <c r="R84" s="197">
        <f>R85+R89+R97</f>
        <v>0</v>
      </c>
      <c r="S84" s="196"/>
      <c r="T84" s="198">
        <f>T85+T89+T97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199" t="s">
        <v>182</v>
      </c>
      <c r="AT84" s="200" t="s">
        <v>72</v>
      </c>
      <c r="AU84" s="200" t="s">
        <v>73</v>
      </c>
      <c r="AY84" s="199" t="s">
        <v>132</v>
      </c>
      <c r="BK84" s="201">
        <f>BK85+BK89+BK97</f>
        <v>0</v>
      </c>
    </row>
    <row r="85" s="12" customFormat="1" ht="22.8" customHeight="1">
      <c r="A85" s="12"/>
      <c r="B85" s="188"/>
      <c r="C85" s="189"/>
      <c r="D85" s="190" t="s">
        <v>72</v>
      </c>
      <c r="E85" s="202" t="s">
        <v>903</v>
      </c>
      <c r="F85" s="202" t="s">
        <v>904</v>
      </c>
      <c r="G85" s="189"/>
      <c r="H85" s="189"/>
      <c r="I85" s="192"/>
      <c r="J85" s="203">
        <f>BK85</f>
        <v>0</v>
      </c>
      <c r="K85" s="189"/>
      <c r="L85" s="194"/>
      <c r="M85" s="195"/>
      <c r="N85" s="196"/>
      <c r="O85" s="196"/>
      <c r="P85" s="197">
        <f>SUM(P86:P88)</f>
        <v>0</v>
      </c>
      <c r="Q85" s="196"/>
      <c r="R85" s="197">
        <f>SUM(R86:R88)</f>
        <v>0</v>
      </c>
      <c r="S85" s="196"/>
      <c r="T85" s="198">
        <f>SUM(T86:T88)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199" t="s">
        <v>182</v>
      </c>
      <c r="AT85" s="200" t="s">
        <v>72</v>
      </c>
      <c r="AU85" s="200" t="s">
        <v>81</v>
      </c>
      <c r="AY85" s="199" t="s">
        <v>132</v>
      </c>
      <c r="BK85" s="201">
        <f>SUM(BK86:BK88)</f>
        <v>0</v>
      </c>
    </row>
    <row r="86" s="2" customFormat="1" ht="22.2" customHeight="1">
      <c r="A86" s="38"/>
      <c r="B86" s="39"/>
      <c r="C86" s="204" t="s">
        <v>81</v>
      </c>
      <c r="D86" s="204" t="s">
        <v>134</v>
      </c>
      <c r="E86" s="205" t="s">
        <v>905</v>
      </c>
      <c r="F86" s="206" t="s">
        <v>906</v>
      </c>
      <c r="G86" s="207" t="s">
        <v>907</v>
      </c>
      <c r="H86" s="208">
        <v>1</v>
      </c>
      <c r="I86" s="209"/>
      <c r="J86" s="210">
        <f>ROUND(I86*H86,2)</f>
        <v>0</v>
      </c>
      <c r="K86" s="206" t="s">
        <v>138</v>
      </c>
      <c r="L86" s="44"/>
      <c r="M86" s="211" t="s">
        <v>19</v>
      </c>
      <c r="N86" s="212" t="s">
        <v>44</v>
      </c>
      <c r="O86" s="84"/>
      <c r="P86" s="213">
        <f>O86*H86</f>
        <v>0</v>
      </c>
      <c r="Q86" s="213">
        <v>0</v>
      </c>
      <c r="R86" s="213">
        <f>Q86*H86</f>
        <v>0</v>
      </c>
      <c r="S86" s="213">
        <v>0</v>
      </c>
      <c r="T86" s="214">
        <f>S86*H86</f>
        <v>0</v>
      </c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R86" s="215" t="s">
        <v>908</v>
      </c>
      <c r="AT86" s="215" t="s">
        <v>134</v>
      </c>
      <c r="AU86" s="215" t="s">
        <v>83</v>
      </c>
      <c r="AY86" s="17" t="s">
        <v>132</v>
      </c>
      <c r="BE86" s="216">
        <f>IF(N86="základní",J86,0)</f>
        <v>0</v>
      </c>
      <c r="BF86" s="216">
        <f>IF(N86="snížená",J86,0)</f>
        <v>0</v>
      </c>
      <c r="BG86" s="216">
        <f>IF(N86="zákl. přenesená",J86,0)</f>
        <v>0</v>
      </c>
      <c r="BH86" s="216">
        <f>IF(N86="sníž. přenesená",J86,0)</f>
        <v>0</v>
      </c>
      <c r="BI86" s="216">
        <f>IF(N86="nulová",J86,0)</f>
        <v>0</v>
      </c>
      <c r="BJ86" s="17" t="s">
        <v>81</v>
      </c>
      <c r="BK86" s="216">
        <f>ROUND(I86*H86,2)</f>
        <v>0</v>
      </c>
      <c r="BL86" s="17" t="s">
        <v>908</v>
      </c>
      <c r="BM86" s="215" t="s">
        <v>909</v>
      </c>
    </row>
    <row r="87" s="2" customFormat="1">
      <c r="A87" s="38"/>
      <c r="B87" s="39"/>
      <c r="C87" s="40"/>
      <c r="D87" s="217" t="s">
        <v>141</v>
      </c>
      <c r="E87" s="40"/>
      <c r="F87" s="218" t="s">
        <v>910</v>
      </c>
      <c r="G87" s="40"/>
      <c r="H87" s="40"/>
      <c r="I87" s="219"/>
      <c r="J87" s="40"/>
      <c r="K87" s="40"/>
      <c r="L87" s="44"/>
      <c r="M87" s="220"/>
      <c r="N87" s="221"/>
      <c r="O87" s="84"/>
      <c r="P87" s="84"/>
      <c r="Q87" s="84"/>
      <c r="R87" s="84"/>
      <c r="S87" s="84"/>
      <c r="T87" s="85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T87" s="17" t="s">
        <v>141</v>
      </c>
      <c r="AU87" s="17" t="s">
        <v>83</v>
      </c>
    </row>
    <row r="88" s="14" customFormat="1">
      <c r="A88" s="14"/>
      <c r="B88" s="232"/>
      <c r="C88" s="233"/>
      <c r="D88" s="217" t="s">
        <v>143</v>
      </c>
      <c r="E88" s="234" t="s">
        <v>19</v>
      </c>
      <c r="F88" s="235" t="s">
        <v>911</v>
      </c>
      <c r="G88" s="233"/>
      <c r="H88" s="236">
        <v>1</v>
      </c>
      <c r="I88" s="237"/>
      <c r="J88" s="233"/>
      <c r="K88" s="233"/>
      <c r="L88" s="238"/>
      <c r="M88" s="239"/>
      <c r="N88" s="240"/>
      <c r="O88" s="240"/>
      <c r="P88" s="240"/>
      <c r="Q88" s="240"/>
      <c r="R88" s="240"/>
      <c r="S88" s="240"/>
      <c r="T88" s="241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T88" s="242" t="s">
        <v>143</v>
      </c>
      <c r="AU88" s="242" t="s">
        <v>83</v>
      </c>
      <c r="AV88" s="14" t="s">
        <v>83</v>
      </c>
      <c r="AW88" s="14" t="s">
        <v>34</v>
      </c>
      <c r="AX88" s="14" t="s">
        <v>73</v>
      </c>
      <c r="AY88" s="242" t="s">
        <v>132</v>
      </c>
    </row>
    <row r="89" s="12" customFormat="1" ht="22.8" customHeight="1">
      <c r="A89" s="12"/>
      <c r="B89" s="188"/>
      <c r="C89" s="189"/>
      <c r="D89" s="190" t="s">
        <v>72</v>
      </c>
      <c r="E89" s="202" t="s">
        <v>912</v>
      </c>
      <c r="F89" s="202" t="s">
        <v>913</v>
      </c>
      <c r="G89" s="189"/>
      <c r="H89" s="189"/>
      <c r="I89" s="192"/>
      <c r="J89" s="203">
        <f>BK89</f>
        <v>0</v>
      </c>
      <c r="K89" s="189"/>
      <c r="L89" s="194"/>
      <c r="M89" s="195"/>
      <c r="N89" s="196"/>
      <c r="O89" s="196"/>
      <c r="P89" s="197">
        <f>SUM(P90:P96)</f>
        <v>0</v>
      </c>
      <c r="Q89" s="196"/>
      <c r="R89" s="197">
        <f>SUM(R90:R96)</f>
        <v>0</v>
      </c>
      <c r="S89" s="196"/>
      <c r="T89" s="198">
        <f>SUM(T90:T96)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199" t="s">
        <v>182</v>
      </c>
      <c r="AT89" s="200" t="s">
        <v>72</v>
      </c>
      <c r="AU89" s="200" t="s">
        <v>81</v>
      </c>
      <c r="AY89" s="199" t="s">
        <v>132</v>
      </c>
      <c r="BK89" s="201">
        <f>SUM(BK90:BK96)</f>
        <v>0</v>
      </c>
    </row>
    <row r="90" s="2" customFormat="1" ht="13.8" customHeight="1">
      <c r="A90" s="38"/>
      <c r="B90" s="39"/>
      <c r="C90" s="204" t="s">
        <v>83</v>
      </c>
      <c r="D90" s="204" t="s">
        <v>134</v>
      </c>
      <c r="E90" s="205" t="s">
        <v>914</v>
      </c>
      <c r="F90" s="206" t="s">
        <v>913</v>
      </c>
      <c r="G90" s="207" t="s">
        <v>907</v>
      </c>
      <c r="H90" s="208">
        <v>1</v>
      </c>
      <c r="I90" s="209"/>
      <c r="J90" s="210">
        <f>ROUND(I90*H90,2)</f>
        <v>0</v>
      </c>
      <c r="K90" s="206" t="s">
        <v>138</v>
      </c>
      <c r="L90" s="44"/>
      <c r="M90" s="211" t="s">
        <v>19</v>
      </c>
      <c r="N90" s="212" t="s">
        <v>44</v>
      </c>
      <c r="O90" s="84"/>
      <c r="P90" s="213">
        <f>O90*H90</f>
        <v>0</v>
      </c>
      <c r="Q90" s="213">
        <v>0</v>
      </c>
      <c r="R90" s="213">
        <f>Q90*H90</f>
        <v>0</v>
      </c>
      <c r="S90" s="213">
        <v>0</v>
      </c>
      <c r="T90" s="214">
        <f>S90*H90</f>
        <v>0</v>
      </c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R90" s="215" t="s">
        <v>908</v>
      </c>
      <c r="AT90" s="215" t="s">
        <v>134</v>
      </c>
      <c r="AU90" s="215" t="s">
        <v>83</v>
      </c>
      <c r="AY90" s="17" t="s">
        <v>132</v>
      </c>
      <c r="BE90" s="216">
        <f>IF(N90="základní",J90,0)</f>
        <v>0</v>
      </c>
      <c r="BF90" s="216">
        <f>IF(N90="snížená",J90,0)</f>
        <v>0</v>
      </c>
      <c r="BG90" s="216">
        <f>IF(N90="zákl. přenesená",J90,0)</f>
        <v>0</v>
      </c>
      <c r="BH90" s="216">
        <f>IF(N90="sníž. přenesená",J90,0)</f>
        <v>0</v>
      </c>
      <c r="BI90" s="216">
        <f>IF(N90="nulová",J90,0)</f>
        <v>0</v>
      </c>
      <c r="BJ90" s="17" t="s">
        <v>81</v>
      </c>
      <c r="BK90" s="216">
        <f>ROUND(I90*H90,2)</f>
        <v>0</v>
      </c>
      <c r="BL90" s="17" t="s">
        <v>908</v>
      </c>
      <c r="BM90" s="215" t="s">
        <v>915</v>
      </c>
    </row>
    <row r="91" s="2" customFormat="1">
      <c r="A91" s="38"/>
      <c r="B91" s="39"/>
      <c r="C91" s="40"/>
      <c r="D91" s="217" t="s">
        <v>141</v>
      </c>
      <c r="E91" s="40"/>
      <c r="F91" s="218" t="s">
        <v>913</v>
      </c>
      <c r="G91" s="40"/>
      <c r="H91" s="40"/>
      <c r="I91" s="219"/>
      <c r="J91" s="40"/>
      <c r="K91" s="40"/>
      <c r="L91" s="44"/>
      <c r="M91" s="220"/>
      <c r="N91" s="221"/>
      <c r="O91" s="84"/>
      <c r="P91" s="84"/>
      <c r="Q91" s="84"/>
      <c r="R91" s="84"/>
      <c r="S91" s="84"/>
      <c r="T91" s="85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T91" s="17" t="s">
        <v>141</v>
      </c>
      <c r="AU91" s="17" t="s">
        <v>83</v>
      </c>
    </row>
    <row r="92" s="2" customFormat="1" ht="13.8" customHeight="1">
      <c r="A92" s="38"/>
      <c r="B92" s="39"/>
      <c r="C92" s="204" t="s">
        <v>172</v>
      </c>
      <c r="D92" s="204" t="s">
        <v>134</v>
      </c>
      <c r="E92" s="205" t="s">
        <v>916</v>
      </c>
      <c r="F92" s="206" t="s">
        <v>917</v>
      </c>
      <c r="G92" s="207" t="s">
        <v>907</v>
      </c>
      <c r="H92" s="208">
        <v>1</v>
      </c>
      <c r="I92" s="209"/>
      <c r="J92" s="210">
        <f>ROUND(I92*H92,2)</f>
        <v>0</v>
      </c>
      <c r="K92" s="206" t="s">
        <v>138</v>
      </c>
      <c r="L92" s="44"/>
      <c r="M92" s="211" t="s">
        <v>19</v>
      </c>
      <c r="N92" s="212" t="s">
        <v>44</v>
      </c>
      <c r="O92" s="84"/>
      <c r="P92" s="213">
        <f>O92*H92</f>
        <v>0</v>
      </c>
      <c r="Q92" s="213">
        <v>0</v>
      </c>
      <c r="R92" s="213">
        <f>Q92*H92</f>
        <v>0</v>
      </c>
      <c r="S92" s="213">
        <v>0</v>
      </c>
      <c r="T92" s="214">
        <f>S92*H92</f>
        <v>0</v>
      </c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R92" s="215" t="s">
        <v>908</v>
      </c>
      <c r="AT92" s="215" t="s">
        <v>134</v>
      </c>
      <c r="AU92" s="215" t="s">
        <v>83</v>
      </c>
      <c r="AY92" s="17" t="s">
        <v>132</v>
      </c>
      <c r="BE92" s="216">
        <f>IF(N92="základní",J92,0)</f>
        <v>0</v>
      </c>
      <c r="BF92" s="216">
        <f>IF(N92="snížená",J92,0)</f>
        <v>0</v>
      </c>
      <c r="BG92" s="216">
        <f>IF(N92="zákl. přenesená",J92,0)</f>
        <v>0</v>
      </c>
      <c r="BH92" s="216">
        <f>IF(N92="sníž. přenesená",J92,0)</f>
        <v>0</v>
      </c>
      <c r="BI92" s="216">
        <f>IF(N92="nulová",J92,0)</f>
        <v>0</v>
      </c>
      <c r="BJ92" s="17" t="s">
        <v>81</v>
      </c>
      <c r="BK92" s="216">
        <f>ROUND(I92*H92,2)</f>
        <v>0</v>
      </c>
      <c r="BL92" s="17" t="s">
        <v>908</v>
      </c>
      <c r="BM92" s="215" t="s">
        <v>918</v>
      </c>
    </row>
    <row r="93" s="2" customFormat="1">
      <c r="A93" s="38"/>
      <c r="B93" s="39"/>
      <c r="C93" s="40"/>
      <c r="D93" s="217" t="s">
        <v>141</v>
      </c>
      <c r="E93" s="40"/>
      <c r="F93" s="218" t="s">
        <v>917</v>
      </c>
      <c r="G93" s="40"/>
      <c r="H93" s="40"/>
      <c r="I93" s="219"/>
      <c r="J93" s="40"/>
      <c r="K93" s="40"/>
      <c r="L93" s="44"/>
      <c r="M93" s="220"/>
      <c r="N93" s="221"/>
      <c r="O93" s="84"/>
      <c r="P93" s="84"/>
      <c r="Q93" s="84"/>
      <c r="R93" s="84"/>
      <c r="S93" s="84"/>
      <c r="T93" s="85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T93" s="17" t="s">
        <v>141</v>
      </c>
      <c r="AU93" s="17" t="s">
        <v>83</v>
      </c>
    </row>
    <row r="94" s="2" customFormat="1">
      <c r="A94" s="38"/>
      <c r="B94" s="39"/>
      <c r="C94" s="40"/>
      <c r="D94" s="217" t="s">
        <v>382</v>
      </c>
      <c r="E94" s="40"/>
      <c r="F94" s="253" t="s">
        <v>919</v>
      </c>
      <c r="G94" s="40"/>
      <c r="H94" s="40"/>
      <c r="I94" s="219"/>
      <c r="J94" s="40"/>
      <c r="K94" s="40"/>
      <c r="L94" s="44"/>
      <c r="M94" s="220"/>
      <c r="N94" s="221"/>
      <c r="O94" s="84"/>
      <c r="P94" s="84"/>
      <c r="Q94" s="84"/>
      <c r="R94" s="84"/>
      <c r="S94" s="84"/>
      <c r="T94" s="85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T94" s="17" t="s">
        <v>382</v>
      </c>
      <c r="AU94" s="17" t="s">
        <v>83</v>
      </c>
    </row>
    <row r="95" s="2" customFormat="1" ht="13.8" customHeight="1">
      <c r="A95" s="38"/>
      <c r="B95" s="39"/>
      <c r="C95" s="204" t="s">
        <v>139</v>
      </c>
      <c r="D95" s="204" t="s">
        <v>134</v>
      </c>
      <c r="E95" s="205" t="s">
        <v>920</v>
      </c>
      <c r="F95" s="206" t="s">
        <v>921</v>
      </c>
      <c r="G95" s="207" t="s">
        <v>907</v>
      </c>
      <c r="H95" s="208">
        <v>1</v>
      </c>
      <c r="I95" s="209"/>
      <c r="J95" s="210">
        <f>ROUND(I95*H95,2)</f>
        <v>0</v>
      </c>
      <c r="K95" s="206" t="s">
        <v>138</v>
      </c>
      <c r="L95" s="44"/>
      <c r="M95" s="211" t="s">
        <v>19</v>
      </c>
      <c r="N95" s="212" t="s">
        <v>44</v>
      </c>
      <c r="O95" s="84"/>
      <c r="P95" s="213">
        <f>O95*H95</f>
        <v>0</v>
      </c>
      <c r="Q95" s="213">
        <v>0</v>
      </c>
      <c r="R95" s="213">
        <f>Q95*H95</f>
        <v>0</v>
      </c>
      <c r="S95" s="213">
        <v>0</v>
      </c>
      <c r="T95" s="214">
        <f>S95*H95</f>
        <v>0</v>
      </c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R95" s="215" t="s">
        <v>908</v>
      </c>
      <c r="AT95" s="215" t="s">
        <v>134</v>
      </c>
      <c r="AU95" s="215" t="s">
        <v>83</v>
      </c>
      <c r="AY95" s="17" t="s">
        <v>132</v>
      </c>
      <c r="BE95" s="216">
        <f>IF(N95="základní",J95,0)</f>
        <v>0</v>
      </c>
      <c r="BF95" s="216">
        <f>IF(N95="snížená",J95,0)</f>
        <v>0</v>
      </c>
      <c r="BG95" s="216">
        <f>IF(N95="zákl. přenesená",J95,0)</f>
        <v>0</v>
      </c>
      <c r="BH95" s="216">
        <f>IF(N95="sníž. přenesená",J95,0)</f>
        <v>0</v>
      </c>
      <c r="BI95" s="216">
        <f>IF(N95="nulová",J95,0)</f>
        <v>0</v>
      </c>
      <c r="BJ95" s="17" t="s">
        <v>81</v>
      </c>
      <c r="BK95" s="216">
        <f>ROUND(I95*H95,2)</f>
        <v>0</v>
      </c>
      <c r="BL95" s="17" t="s">
        <v>908</v>
      </c>
      <c r="BM95" s="215" t="s">
        <v>922</v>
      </c>
    </row>
    <row r="96" s="2" customFormat="1">
      <c r="A96" s="38"/>
      <c r="B96" s="39"/>
      <c r="C96" s="40"/>
      <c r="D96" s="217" t="s">
        <v>141</v>
      </c>
      <c r="E96" s="40"/>
      <c r="F96" s="218" t="s">
        <v>921</v>
      </c>
      <c r="G96" s="40"/>
      <c r="H96" s="40"/>
      <c r="I96" s="219"/>
      <c r="J96" s="40"/>
      <c r="K96" s="40"/>
      <c r="L96" s="44"/>
      <c r="M96" s="220"/>
      <c r="N96" s="221"/>
      <c r="O96" s="84"/>
      <c r="P96" s="84"/>
      <c r="Q96" s="84"/>
      <c r="R96" s="84"/>
      <c r="S96" s="84"/>
      <c r="T96" s="85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T96" s="17" t="s">
        <v>141</v>
      </c>
      <c r="AU96" s="17" t="s">
        <v>83</v>
      </c>
    </row>
    <row r="97" s="12" customFormat="1" ht="22.8" customHeight="1">
      <c r="A97" s="12"/>
      <c r="B97" s="188"/>
      <c r="C97" s="189"/>
      <c r="D97" s="190" t="s">
        <v>72</v>
      </c>
      <c r="E97" s="202" t="s">
        <v>923</v>
      </c>
      <c r="F97" s="202" t="s">
        <v>924</v>
      </c>
      <c r="G97" s="189"/>
      <c r="H97" s="189"/>
      <c r="I97" s="192"/>
      <c r="J97" s="203">
        <f>BK97</f>
        <v>0</v>
      </c>
      <c r="K97" s="189"/>
      <c r="L97" s="194"/>
      <c r="M97" s="195"/>
      <c r="N97" s="196"/>
      <c r="O97" s="196"/>
      <c r="P97" s="197">
        <f>SUM(P98:P104)</f>
        <v>0</v>
      </c>
      <c r="Q97" s="196"/>
      <c r="R97" s="197">
        <f>SUM(R98:R104)</f>
        <v>0</v>
      </c>
      <c r="S97" s="196"/>
      <c r="T97" s="198">
        <f>SUM(T98:T104)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199" t="s">
        <v>182</v>
      </c>
      <c r="AT97" s="200" t="s">
        <v>72</v>
      </c>
      <c r="AU97" s="200" t="s">
        <v>81</v>
      </c>
      <c r="AY97" s="199" t="s">
        <v>132</v>
      </c>
      <c r="BK97" s="201">
        <f>SUM(BK98:BK104)</f>
        <v>0</v>
      </c>
    </row>
    <row r="98" s="2" customFormat="1" ht="13.8" customHeight="1">
      <c r="A98" s="38"/>
      <c r="B98" s="39"/>
      <c r="C98" s="204" t="s">
        <v>182</v>
      </c>
      <c r="D98" s="204" t="s">
        <v>134</v>
      </c>
      <c r="E98" s="205" t="s">
        <v>925</v>
      </c>
      <c r="F98" s="206" t="s">
        <v>926</v>
      </c>
      <c r="G98" s="207" t="s">
        <v>907</v>
      </c>
      <c r="H98" s="208">
        <v>1</v>
      </c>
      <c r="I98" s="209"/>
      <c r="J98" s="210">
        <f>ROUND(I98*H98,2)</f>
        <v>0</v>
      </c>
      <c r="K98" s="206" t="s">
        <v>138</v>
      </c>
      <c r="L98" s="44"/>
      <c r="M98" s="211" t="s">
        <v>19</v>
      </c>
      <c r="N98" s="212" t="s">
        <v>44</v>
      </c>
      <c r="O98" s="84"/>
      <c r="P98" s="213">
        <f>O98*H98</f>
        <v>0</v>
      </c>
      <c r="Q98" s="213">
        <v>0</v>
      </c>
      <c r="R98" s="213">
        <f>Q98*H98</f>
        <v>0</v>
      </c>
      <c r="S98" s="213">
        <v>0</v>
      </c>
      <c r="T98" s="214">
        <f>S98*H98</f>
        <v>0</v>
      </c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R98" s="215" t="s">
        <v>908</v>
      </c>
      <c r="AT98" s="215" t="s">
        <v>134</v>
      </c>
      <c r="AU98" s="215" t="s">
        <v>83</v>
      </c>
      <c r="AY98" s="17" t="s">
        <v>132</v>
      </c>
      <c r="BE98" s="216">
        <f>IF(N98="základní",J98,0)</f>
        <v>0</v>
      </c>
      <c r="BF98" s="216">
        <f>IF(N98="snížená",J98,0)</f>
        <v>0</v>
      </c>
      <c r="BG98" s="216">
        <f>IF(N98="zákl. přenesená",J98,0)</f>
        <v>0</v>
      </c>
      <c r="BH98" s="216">
        <f>IF(N98="sníž. přenesená",J98,0)</f>
        <v>0</v>
      </c>
      <c r="BI98" s="216">
        <f>IF(N98="nulová",J98,0)</f>
        <v>0</v>
      </c>
      <c r="BJ98" s="17" t="s">
        <v>81</v>
      </c>
      <c r="BK98" s="216">
        <f>ROUND(I98*H98,2)</f>
        <v>0</v>
      </c>
      <c r="BL98" s="17" t="s">
        <v>908</v>
      </c>
      <c r="BM98" s="215" t="s">
        <v>927</v>
      </c>
    </row>
    <row r="99" s="2" customFormat="1">
      <c r="A99" s="38"/>
      <c r="B99" s="39"/>
      <c r="C99" s="40"/>
      <c r="D99" s="217" t="s">
        <v>141</v>
      </c>
      <c r="E99" s="40"/>
      <c r="F99" s="218" t="s">
        <v>926</v>
      </c>
      <c r="G99" s="40"/>
      <c r="H99" s="40"/>
      <c r="I99" s="219"/>
      <c r="J99" s="40"/>
      <c r="K99" s="40"/>
      <c r="L99" s="44"/>
      <c r="M99" s="220"/>
      <c r="N99" s="221"/>
      <c r="O99" s="84"/>
      <c r="P99" s="84"/>
      <c r="Q99" s="84"/>
      <c r="R99" s="84"/>
      <c r="S99" s="84"/>
      <c r="T99" s="85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T99" s="17" t="s">
        <v>141</v>
      </c>
      <c r="AU99" s="17" t="s">
        <v>83</v>
      </c>
    </row>
    <row r="100" s="2" customFormat="1" ht="13.8" customHeight="1">
      <c r="A100" s="38"/>
      <c r="B100" s="39"/>
      <c r="C100" s="204" t="s">
        <v>190</v>
      </c>
      <c r="D100" s="204" t="s">
        <v>134</v>
      </c>
      <c r="E100" s="205" t="s">
        <v>928</v>
      </c>
      <c r="F100" s="206" t="s">
        <v>929</v>
      </c>
      <c r="G100" s="207" t="s">
        <v>930</v>
      </c>
      <c r="H100" s="208">
        <v>1</v>
      </c>
      <c r="I100" s="209"/>
      <c r="J100" s="210">
        <f>ROUND(I100*H100,2)</f>
        <v>0</v>
      </c>
      <c r="K100" s="206" t="s">
        <v>138</v>
      </c>
      <c r="L100" s="44"/>
      <c r="M100" s="211" t="s">
        <v>19</v>
      </c>
      <c r="N100" s="212" t="s">
        <v>44</v>
      </c>
      <c r="O100" s="84"/>
      <c r="P100" s="213">
        <f>O100*H100</f>
        <v>0</v>
      </c>
      <c r="Q100" s="213">
        <v>0</v>
      </c>
      <c r="R100" s="213">
        <f>Q100*H100</f>
        <v>0</v>
      </c>
      <c r="S100" s="213">
        <v>0</v>
      </c>
      <c r="T100" s="214">
        <f>S100*H100</f>
        <v>0</v>
      </c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R100" s="215" t="s">
        <v>908</v>
      </c>
      <c r="AT100" s="215" t="s">
        <v>134</v>
      </c>
      <c r="AU100" s="215" t="s">
        <v>83</v>
      </c>
      <c r="AY100" s="17" t="s">
        <v>132</v>
      </c>
      <c r="BE100" s="216">
        <f>IF(N100="základní",J100,0)</f>
        <v>0</v>
      </c>
      <c r="BF100" s="216">
        <f>IF(N100="snížená",J100,0)</f>
        <v>0</v>
      </c>
      <c r="BG100" s="216">
        <f>IF(N100="zákl. přenesená",J100,0)</f>
        <v>0</v>
      </c>
      <c r="BH100" s="216">
        <f>IF(N100="sníž. přenesená",J100,0)</f>
        <v>0</v>
      </c>
      <c r="BI100" s="216">
        <f>IF(N100="nulová",J100,0)</f>
        <v>0</v>
      </c>
      <c r="BJ100" s="17" t="s">
        <v>81</v>
      </c>
      <c r="BK100" s="216">
        <f>ROUND(I100*H100,2)</f>
        <v>0</v>
      </c>
      <c r="BL100" s="17" t="s">
        <v>908</v>
      </c>
      <c r="BM100" s="215" t="s">
        <v>931</v>
      </c>
    </row>
    <row r="101" s="2" customFormat="1">
      <c r="A101" s="38"/>
      <c r="B101" s="39"/>
      <c r="C101" s="40"/>
      <c r="D101" s="217" t="s">
        <v>141</v>
      </c>
      <c r="E101" s="40"/>
      <c r="F101" s="218" t="s">
        <v>929</v>
      </c>
      <c r="G101" s="40"/>
      <c r="H101" s="40"/>
      <c r="I101" s="219"/>
      <c r="J101" s="40"/>
      <c r="K101" s="40"/>
      <c r="L101" s="44"/>
      <c r="M101" s="220"/>
      <c r="N101" s="221"/>
      <c r="O101" s="84"/>
      <c r="P101" s="84"/>
      <c r="Q101" s="84"/>
      <c r="R101" s="84"/>
      <c r="S101" s="84"/>
      <c r="T101" s="85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T101" s="17" t="s">
        <v>141</v>
      </c>
      <c r="AU101" s="17" t="s">
        <v>83</v>
      </c>
    </row>
    <row r="102" s="2" customFormat="1">
      <c r="A102" s="38"/>
      <c r="B102" s="39"/>
      <c r="C102" s="40"/>
      <c r="D102" s="217" t="s">
        <v>382</v>
      </c>
      <c r="E102" s="40"/>
      <c r="F102" s="253" t="s">
        <v>932</v>
      </c>
      <c r="G102" s="40"/>
      <c r="H102" s="40"/>
      <c r="I102" s="219"/>
      <c r="J102" s="40"/>
      <c r="K102" s="40"/>
      <c r="L102" s="44"/>
      <c r="M102" s="220"/>
      <c r="N102" s="221"/>
      <c r="O102" s="84"/>
      <c r="P102" s="84"/>
      <c r="Q102" s="84"/>
      <c r="R102" s="84"/>
      <c r="S102" s="84"/>
      <c r="T102" s="85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T102" s="17" t="s">
        <v>382</v>
      </c>
      <c r="AU102" s="17" t="s">
        <v>83</v>
      </c>
    </row>
    <row r="103" s="2" customFormat="1" ht="13.8" customHeight="1">
      <c r="A103" s="38"/>
      <c r="B103" s="39"/>
      <c r="C103" s="204" t="s">
        <v>195</v>
      </c>
      <c r="D103" s="204" t="s">
        <v>134</v>
      </c>
      <c r="E103" s="205" t="s">
        <v>933</v>
      </c>
      <c r="F103" s="206" t="s">
        <v>934</v>
      </c>
      <c r="G103" s="207" t="s">
        <v>907</v>
      </c>
      <c r="H103" s="208">
        <v>1</v>
      </c>
      <c r="I103" s="209"/>
      <c r="J103" s="210">
        <f>ROUND(I103*H103,2)</f>
        <v>0</v>
      </c>
      <c r="K103" s="206" t="s">
        <v>138</v>
      </c>
      <c r="L103" s="44"/>
      <c r="M103" s="211" t="s">
        <v>19</v>
      </c>
      <c r="N103" s="212" t="s">
        <v>44</v>
      </c>
      <c r="O103" s="84"/>
      <c r="P103" s="213">
        <f>O103*H103</f>
        <v>0</v>
      </c>
      <c r="Q103" s="213">
        <v>0</v>
      </c>
      <c r="R103" s="213">
        <f>Q103*H103</f>
        <v>0</v>
      </c>
      <c r="S103" s="213">
        <v>0</v>
      </c>
      <c r="T103" s="214">
        <f>S103*H103</f>
        <v>0</v>
      </c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R103" s="215" t="s">
        <v>908</v>
      </c>
      <c r="AT103" s="215" t="s">
        <v>134</v>
      </c>
      <c r="AU103" s="215" t="s">
        <v>83</v>
      </c>
      <c r="AY103" s="17" t="s">
        <v>132</v>
      </c>
      <c r="BE103" s="216">
        <f>IF(N103="základní",J103,0)</f>
        <v>0</v>
      </c>
      <c r="BF103" s="216">
        <f>IF(N103="snížená",J103,0)</f>
        <v>0</v>
      </c>
      <c r="BG103" s="216">
        <f>IF(N103="zákl. přenesená",J103,0)</f>
        <v>0</v>
      </c>
      <c r="BH103" s="216">
        <f>IF(N103="sníž. přenesená",J103,0)</f>
        <v>0</v>
      </c>
      <c r="BI103" s="216">
        <f>IF(N103="nulová",J103,0)</f>
        <v>0</v>
      </c>
      <c r="BJ103" s="17" t="s">
        <v>81</v>
      </c>
      <c r="BK103" s="216">
        <f>ROUND(I103*H103,2)</f>
        <v>0</v>
      </c>
      <c r="BL103" s="17" t="s">
        <v>908</v>
      </c>
      <c r="BM103" s="215" t="s">
        <v>935</v>
      </c>
    </row>
    <row r="104" s="2" customFormat="1">
      <c r="A104" s="38"/>
      <c r="B104" s="39"/>
      <c r="C104" s="40"/>
      <c r="D104" s="217" t="s">
        <v>141</v>
      </c>
      <c r="E104" s="40"/>
      <c r="F104" s="218" t="s">
        <v>934</v>
      </c>
      <c r="G104" s="40"/>
      <c r="H104" s="40"/>
      <c r="I104" s="219"/>
      <c r="J104" s="40"/>
      <c r="K104" s="40"/>
      <c r="L104" s="44"/>
      <c r="M104" s="254"/>
      <c r="N104" s="255"/>
      <c r="O104" s="256"/>
      <c r="P104" s="256"/>
      <c r="Q104" s="256"/>
      <c r="R104" s="256"/>
      <c r="S104" s="256"/>
      <c r="T104" s="257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T104" s="17" t="s">
        <v>141</v>
      </c>
      <c r="AU104" s="17" t="s">
        <v>83</v>
      </c>
    </row>
    <row r="105" s="2" customFormat="1" ht="6.96" customHeight="1">
      <c r="A105" s="38"/>
      <c r="B105" s="59"/>
      <c r="C105" s="60"/>
      <c r="D105" s="60"/>
      <c r="E105" s="60"/>
      <c r="F105" s="60"/>
      <c r="G105" s="60"/>
      <c r="H105" s="60"/>
      <c r="I105" s="60"/>
      <c r="J105" s="60"/>
      <c r="K105" s="60"/>
      <c r="L105" s="44"/>
      <c r="M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</sheetData>
  <sheetProtection sheet="1" autoFilter="0" formatColumns="0" formatRows="0" objects="1" scenarios="1" spinCount="100000" saltValue="625924Meol/Z2hIpw8iwqG75XBW+sMsGt6/Q7khIlIy1cF4Z+2JafgHIKl65thX8KPiu1Xqg+lCBm5HVqE8/NQ==" hashValue="U/z3Jq4CVPFvWWHl9HHw3OUl0/JfBLRpz6Uhkr4cl+KxUSHVUwtoJ+Hb4iO1JjDHUMomlizhdLLiPsn3tUVRNg==" algorithmName="SHA-512" password="CC35"/>
  <autoFilter ref="C82:K104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54.42188" style="1" customWidth="1"/>
    <col min="7" max="7" width="8.003906" style="1" customWidth="1"/>
    <col min="8" max="8" width="12.28125" style="1" customWidth="1"/>
    <col min="9" max="9" width="21.57422" style="1" customWidth="1"/>
    <col min="10" max="10" width="21.57422" style="1" customWidth="1"/>
    <col min="11" max="11" width="21.57422" style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98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20"/>
      <c r="AT3" s="17" t="s">
        <v>83</v>
      </c>
    </row>
    <row r="4" s="1" customFormat="1" ht="24.96" customHeight="1">
      <c r="B4" s="20"/>
      <c r="D4" s="130" t="s">
        <v>99</v>
      </c>
      <c r="L4" s="20"/>
      <c r="M4" s="13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2" t="s">
        <v>16</v>
      </c>
      <c r="L6" s="20"/>
    </row>
    <row r="7" s="1" customFormat="1" ht="14.4" customHeight="1">
      <c r="B7" s="20"/>
      <c r="E7" s="133" t="str">
        <f>'Rekapitulace stavby'!K6</f>
        <v>Napojení páteřní cyklostezky na Slavkovský Les v Březové - část Tisová</v>
      </c>
      <c r="F7" s="132"/>
      <c r="G7" s="132"/>
      <c r="H7" s="132"/>
      <c r="L7" s="20"/>
    </row>
    <row r="8" s="2" customFormat="1" ht="12" customHeight="1">
      <c r="A8" s="38"/>
      <c r="B8" s="44"/>
      <c r="C8" s="38"/>
      <c r="D8" s="132" t="s">
        <v>100</v>
      </c>
      <c r="E8" s="38"/>
      <c r="F8" s="38"/>
      <c r="G8" s="38"/>
      <c r="H8" s="38"/>
      <c r="I8" s="38"/>
      <c r="J8" s="38"/>
      <c r="K8" s="38"/>
      <c r="L8" s="13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4.4" customHeight="1">
      <c r="A9" s="38"/>
      <c r="B9" s="44"/>
      <c r="C9" s="38"/>
      <c r="D9" s="38"/>
      <c r="E9" s="135" t="s">
        <v>936</v>
      </c>
      <c r="F9" s="38"/>
      <c r="G9" s="38"/>
      <c r="H9" s="38"/>
      <c r="I9" s="38"/>
      <c r="J9" s="38"/>
      <c r="K9" s="38"/>
      <c r="L9" s="13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3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2" t="s">
        <v>18</v>
      </c>
      <c r="E11" s="38"/>
      <c r="F11" s="136" t="s">
        <v>19</v>
      </c>
      <c r="G11" s="38"/>
      <c r="H11" s="38"/>
      <c r="I11" s="132" t="s">
        <v>20</v>
      </c>
      <c r="J11" s="136" t="s">
        <v>19</v>
      </c>
      <c r="K11" s="38"/>
      <c r="L11" s="13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2" t="s">
        <v>21</v>
      </c>
      <c r="E12" s="38"/>
      <c r="F12" s="136" t="s">
        <v>22</v>
      </c>
      <c r="G12" s="38"/>
      <c r="H12" s="38"/>
      <c r="I12" s="132" t="s">
        <v>23</v>
      </c>
      <c r="J12" s="137" t="str">
        <f>'Rekapitulace stavby'!AN8</f>
        <v>16. 10. 2019</v>
      </c>
      <c r="K12" s="38"/>
      <c r="L12" s="13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3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2" t="s">
        <v>25</v>
      </c>
      <c r="E14" s="38"/>
      <c r="F14" s="38"/>
      <c r="G14" s="38"/>
      <c r="H14" s="38"/>
      <c r="I14" s="132" t="s">
        <v>26</v>
      </c>
      <c r="J14" s="136" t="s">
        <v>19</v>
      </c>
      <c r="K14" s="38"/>
      <c r="L14" s="13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6" t="s">
        <v>27</v>
      </c>
      <c r="F15" s="38"/>
      <c r="G15" s="38"/>
      <c r="H15" s="38"/>
      <c r="I15" s="132" t="s">
        <v>28</v>
      </c>
      <c r="J15" s="136" t="s">
        <v>19</v>
      </c>
      <c r="K15" s="38"/>
      <c r="L15" s="13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3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2" t="s">
        <v>29</v>
      </c>
      <c r="E17" s="38"/>
      <c r="F17" s="38"/>
      <c r="G17" s="38"/>
      <c r="H17" s="38"/>
      <c r="I17" s="132" t="s">
        <v>26</v>
      </c>
      <c r="J17" s="33" t="str">
        <f>'Rekapitulace stavby'!AN13</f>
        <v>Vyplň údaj</v>
      </c>
      <c r="K17" s="38"/>
      <c r="L17" s="13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6"/>
      <c r="G18" s="136"/>
      <c r="H18" s="136"/>
      <c r="I18" s="132" t="s">
        <v>28</v>
      </c>
      <c r="J18" s="33" t="str">
        <f>'Rekapitulace stavby'!AN14</f>
        <v>Vyplň údaj</v>
      </c>
      <c r="K18" s="38"/>
      <c r="L18" s="13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3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2" t="s">
        <v>31</v>
      </c>
      <c r="E20" s="38"/>
      <c r="F20" s="38"/>
      <c r="G20" s="38"/>
      <c r="H20" s="38"/>
      <c r="I20" s="132" t="s">
        <v>26</v>
      </c>
      <c r="J20" s="136" t="s">
        <v>32</v>
      </c>
      <c r="K20" s="38"/>
      <c r="L20" s="13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6" t="s">
        <v>33</v>
      </c>
      <c r="F21" s="38"/>
      <c r="G21" s="38"/>
      <c r="H21" s="38"/>
      <c r="I21" s="132" t="s">
        <v>28</v>
      </c>
      <c r="J21" s="136" t="s">
        <v>19</v>
      </c>
      <c r="K21" s="38"/>
      <c r="L21" s="13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3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2" t="s">
        <v>35</v>
      </c>
      <c r="E23" s="38"/>
      <c r="F23" s="38"/>
      <c r="G23" s="38"/>
      <c r="H23" s="38"/>
      <c r="I23" s="132" t="s">
        <v>26</v>
      </c>
      <c r="J23" s="136" t="str">
        <f>IF('Rekapitulace stavby'!AN19="","",'Rekapitulace stavby'!AN19)</f>
        <v/>
      </c>
      <c r="K23" s="38"/>
      <c r="L23" s="13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6" t="str">
        <f>IF('Rekapitulace stavby'!E20="","",'Rekapitulace stavby'!E20)</f>
        <v xml:space="preserve"> </v>
      </c>
      <c r="F24" s="38"/>
      <c r="G24" s="38"/>
      <c r="H24" s="38"/>
      <c r="I24" s="132" t="s">
        <v>28</v>
      </c>
      <c r="J24" s="136" t="str">
        <f>IF('Rekapitulace stavby'!AN20="","",'Rekapitulace stavby'!AN20)</f>
        <v/>
      </c>
      <c r="K24" s="38"/>
      <c r="L24" s="13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3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2" t="s">
        <v>37</v>
      </c>
      <c r="E26" s="38"/>
      <c r="F26" s="38"/>
      <c r="G26" s="38"/>
      <c r="H26" s="38"/>
      <c r="I26" s="38"/>
      <c r="J26" s="38"/>
      <c r="K26" s="38"/>
      <c r="L26" s="13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4.4" customHeight="1">
      <c r="A27" s="138"/>
      <c r="B27" s="139"/>
      <c r="C27" s="138"/>
      <c r="D27" s="138"/>
      <c r="E27" s="140" t="s">
        <v>19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3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2"/>
      <c r="E29" s="142"/>
      <c r="F29" s="142"/>
      <c r="G29" s="142"/>
      <c r="H29" s="142"/>
      <c r="I29" s="142"/>
      <c r="J29" s="142"/>
      <c r="K29" s="142"/>
      <c r="L29" s="13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3" t="s">
        <v>39</v>
      </c>
      <c r="E30" s="38"/>
      <c r="F30" s="38"/>
      <c r="G30" s="38"/>
      <c r="H30" s="38"/>
      <c r="I30" s="38"/>
      <c r="J30" s="144">
        <f>ROUND(J82, 2)</f>
        <v>0</v>
      </c>
      <c r="K30" s="38"/>
      <c r="L30" s="13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2"/>
      <c r="E31" s="142"/>
      <c r="F31" s="142"/>
      <c r="G31" s="142"/>
      <c r="H31" s="142"/>
      <c r="I31" s="142"/>
      <c r="J31" s="142"/>
      <c r="K31" s="142"/>
      <c r="L31" s="13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5" t="s">
        <v>41</v>
      </c>
      <c r="G32" s="38"/>
      <c r="H32" s="38"/>
      <c r="I32" s="145" t="s">
        <v>40</v>
      </c>
      <c r="J32" s="145" t="s">
        <v>42</v>
      </c>
      <c r="K32" s="38"/>
      <c r="L32" s="13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6" t="s">
        <v>43</v>
      </c>
      <c r="E33" s="132" t="s">
        <v>44</v>
      </c>
      <c r="F33" s="147">
        <f>ROUND((SUM(BE82:BE92)),  2)</f>
        <v>0</v>
      </c>
      <c r="G33" s="38"/>
      <c r="H33" s="38"/>
      <c r="I33" s="148">
        <v>0.20999999999999999</v>
      </c>
      <c r="J33" s="147">
        <f>ROUND(((SUM(BE82:BE92))*I33),  2)</f>
        <v>0</v>
      </c>
      <c r="K33" s="38"/>
      <c r="L33" s="13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2" t="s">
        <v>45</v>
      </c>
      <c r="F34" s="147">
        <f>ROUND((SUM(BF82:BF92)),  2)</f>
        <v>0</v>
      </c>
      <c r="G34" s="38"/>
      <c r="H34" s="38"/>
      <c r="I34" s="148">
        <v>0.14999999999999999</v>
      </c>
      <c r="J34" s="147">
        <f>ROUND(((SUM(BF82:BF92))*I34),  2)</f>
        <v>0</v>
      </c>
      <c r="K34" s="38"/>
      <c r="L34" s="13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2" t="s">
        <v>46</v>
      </c>
      <c r="F35" s="147">
        <f>ROUND((SUM(BG82:BG92)),  2)</f>
        <v>0</v>
      </c>
      <c r="G35" s="38"/>
      <c r="H35" s="38"/>
      <c r="I35" s="148">
        <v>0.20999999999999999</v>
      </c>
      <c r="J35" s="147">
        <f>0</f>
        <v>0</v>
      </c>
      <c r="K35" s="38"/>
      <c r="L35" s="13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2" t="s">
        <v>47</v>
      </c>
      <c r="F36" s="147">
        <f>ROUND((SUM(BH82:BH92)),  2)</f>
        <v>0</v>
      </c>
      <c r="G36" s="38"/>
      <c r="H36" s="38"/>
      <c r="I36" s="148">
        <v>0.14999999999999999</v>
      </c>
      <c r="J36" s="147">
        <f>0</f>
        <v>0</v>
      </c>
      <c r="K36" s="38"/>
      <c r="L36" s="13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2" t="s">
        <v>48</v>
      </c>
      <c r="F37" s="147">
        <f>ROUND((SUM(BI82:BI92)),  2)</f>
        <v>0</v>
      </c>
      <c r="G37" s="38"/>
      <c r="H37" s="38"/>
      <c r="I37" s="148">
        <v>0</v>
      </c>
      <c r="J37" s="147">
        <f>0</f>
        <v>0</v>
      </c>
      <c r="K37" s="38"/>
      <c r="L37" s="13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3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49"/>
      <c r="D39" s="150" t="s">
        <v>49</v>
      </c>
      <c r="E39" s="151"/>
      <c r="F39" s="151"/>
      <c r="G39" s="152" t="s">
        <v>50</v>
      </c>
      <c r="H39" s="153" t="s">
        <v>51</v>
      </c>
      <c r="I39" s="151"/>
      <c r="J39" s="154">
        <f>SUM(J30:J37)</f>
        <v>0</v>
      </c>
      <c r="K39" s="155"/>
      <c r="L39" s="13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3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3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102</v>
      </c>
      <c r="D45" s="40"/>
      <c r="E45" s="40"/>
      <c r="F45" s="40"/>
      <c r="G45" s="40"/>
      <c r="H45" s="40"/>
      <c r="I45" s="40"/>
      <c r="J45" s="40"/>
      <c r="K45" s="40"/>
      <c r="L45" s="13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3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3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4.4" customHeight="1">
      <c r="A48" s="38"/>
      <c r="B48" s="39"/>
      <c r="C48" s="40"/>
      <c r="D48" s="40"/>
      <c r="E48" s="160" t="str">
        <f>E7</f>
        <v>Napojení páteřní cyklostezky na Slavkovský Les v Březové - část Tisová</v>
      </c>
      <c r="F48" s="32"/>
      <c r="G48" s="32"/>
      <c r="H48" s="32"/>
      <c r="I48" s="40"/>
      <c r="J48" s="40"/>
      <c r="K48" s="40"/>
      <c r="L48" s="13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100</v>
      </c>
      <c r="D49" s="40"/>
      <c r="E49" s="40"/>
      <c r="F49" s="40"/>
      <c r="G49" s="40"/>
      <c r="H49" s="40"/>
      <c r="I49" s="40"/>
      <c r="J49" s="40"/>
      <c r="K49" s="40"/>
      <c r="L49" s="13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4.4" customHeight="1">
      <c r="A50" s="38"/>
      <c r="B50" s="39"/>
      <c r="C50" s="40"/>
      <c r="D50" s="40"/>
      <c r="E50" s="69" t="str">
        <f>E9</f>
        <v xml:space="preserve">VON.2 - Vedlejší a ostatní náklady - neuznatelné náklady </v>
      </c>
      <c r="F50" s="40"/>
      <c r="G50" s="40"/>
      <c r="H50" s="40"/>
      <c r="I50" s="40"/>
      <c r="J50" s="40"/>
      <c r="K50" s="40"/>
      <c r="L50" s="13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3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21</v>
      </c>
      <c r="D52" s="40"/>
      <c r="E52" s="40"/>
      <c r="F52" s="27" t="str">
        <f>F12</f>
        <v xml:space="preserve">Šabina, Hlavno </v>
      </c>
      <c r="G52" s="40"/>
      <c r="H52" s="40"/>
      <c r="I52" s="32" t="s">
        <v>23</v>
      </c>
      <c r="J52" s="72" t="str">
        <f>IF(J12="","",J12)</f>
        <v>16. 10. 2019</v>
      </c>
      <c r="K52" s="40"/>
      <c r="L52" s="13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3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5.6" customHeight="1">
      <c r="A54" s="38"/>
      <c r="B54" s="39"/>
      <c r="C54" s="32" t="s">
        <v>25</v>
      </c>
      <c r="D54" s="40"/>
      <c r="E54" s="40"/>
      <c r="F54" s="27" t="str">
        <f>E15</f>
        <v xml:space="preserve">Mikroregion Sokolov - východ </v>
      </c>
      <c r="G54" s="40"/>
      <c r="H54" s="40"/>
      <c r="I54" s="32" t="s">
        <v>31</v>
      </c>
      <c r="J54" s="36" t="str">
        <f>E21</f>
        <v>Pontika s.r.o.</v>
      </c>
      <c r="K54" s="40"/>
      <c r="L54" s="13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15.6" customHeight="1">
      <c r="A55" s="38"/>
      <c r="B55" s="39"/>
      <c r="C55" s="32" t="s">
        <v>29</v>
      </c>
      <c r="D55" s="40"/>
      <c r="E55" s="40"/>
      <c r="F55" s="27" t="str">
        <f>IF(E18="","",E18)</f>
        <v>Vyplň údaj</v>
      </c>
      <c r="G55" s="40"/>
      <c r="H55" s="40"/>
      <c r="I55" s="32" t="s">
        <v>35</v>
      </c>
      <c r="J55" s="36" t="str">
        <f>E24</f>
        <v xml:space="preserve"> </v>
      </c>
      <c r="K55" s="40"/>
      <c r="L55" s="13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3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61" t="s">
        <v>103</v>
      </c>
      <c r="D57" s="162"/>
      <c r="E57" s="162"/>
      <c r="F57" s="162"/>
      <c r="G57" s="162"/>
      <c r="H57" s="162"/>
      <c r="I57" s="162"/>
      <c r="J57" s="163" t="s">
        <v>104</v>
      </c>
      <c r="K57" s="162"/>
      <c r="L57" s="13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3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64" t="s">
        <v>71</v>
      </c>
      <c r="D59" s="40"/>
      <c r="E59" s="40"/>
      <c r="F59" s="40"/>
      <c r="G59" s="40"/>
      <c r="H59" s="40"/>
      <c r="I59" s="40"/>
      <c r="J59" s="102">
        <f>J82</f>
        <v>0</v>
      </c>
      <c r="K59" s="40"/>
      <c r="L59" s="13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105</v>
      </c>
    </row>
    <row r="60" s="9" customFormat="1" ht="24.96" customHeight="1">
      <c r="A60" s="9"/>
      <c r="B60" s="165"/>
      <c r="C60" s="166"/>
      <c r="D60" s="167" t="s">
        <v>897</v>
      </c>
      <c r="E60" s="168"/>
      <c r="F60" s="168"/>
      <c r="G60" s="168"/>
      <c r="H60" s="168"/>
      <c r="I60" s="168"/>
      <c r="J60" s="169">
        <f>J83</f>
        <v>0</v>
      </c>
      <c r="K60" s="166"/>
      <c r="L60" s="17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1"/>
      <c r="C61" s="172"/>
      <c r="D61" s="173" t="s">
        <v>898</v>
      </c>
      <c r="E61" s="174"/>
      <c r="F61" s="174"/>
      <c r="G61" s="174"/>
      <c r="H61" s="174"/>
      <c r="I61" s="174"/>
      <c r="J61" s="175">
        <f>J84</f>
        <v>0</v>
      </c>
      <c r="K61" s="172"/>
      <c r="L61" s="176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1"/>
      <c r="C62" s="172"/>
      <c r="D62" s="173" t="s">
        <v>900</v>
      </c>
      <c r="E62" s="174"/>
      <c r="F62" s="174"/>
      <c r="G62" s="174"/>
      <c r="H62" s="174"/>
      <c r="I62" s="174"/>
      <c r="J62" s="175">
        <f>J90</f>
        <v>0</v>
      </c>
      <c r="K62" s="172"/>
      <c r="L62" s="176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2" customFormat="1" ht="21.84" customHeight="1">
      <c r="A63" s="38"/>
      <c r="B63" s="39"/>
      <c r="C63" s="40"/>
      <c r="D63" s="40"/>
      <c r="E63" s="40"/>
      <c r="F63" s="40"/>
      <c r="G63" s="40"/>
      <c r="H63" s="40"/>
      <c r="I63" s="40"/>
      <c r="J63" s="40"/>
      <c r="K63" s="40"/>
      <c r="L63" s="134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</row>
    <row r="64" s="2" customFormat="1" ht="6.96" customHeight="1">
      <c r="A64" s="38"/>
      <c r="B64" s="59"/>
      <c r="C64" s="60"/>
      <c r="D64" s="60"/>
      <c r="E64" s="60"/>
      <c r="F64" s="60"/>
      <c r="G64" s="60"/>
      <c r="H64" s="60"/>
      <c r="I64" s="60"/>
      <c r="J64" s="60"/>
      <c r="K64" s="60"/>
      <c r="L64" s="134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</row>
    <row r="68" s="2" customFormat="1" ht="6.96" customHeight="1">
      <c r="A68" s="38"/>
      <c r="B68" s="61"/>
      <c r="C68" s="62"/>
      <c r="D68" s="62"/>
      <c r="E68" s="62"/>
      <c r="F68" s="62"/>
      <c r="G68" s="62"/>
      <c r="H68" s="62"/>
      <c r="I68" s="62"/>
      <c r="J68" s="62"/>
      <c r="K68" s="62"/>
      <c r="L68" s="134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</row>
    <row r="69" s="2" customFormat="1" ht="24.96" customHeight="1">
      <c r="A69" s="38"/>
      <c r="B69" s="39"/>
      <c r="C69" s="23" t="s">
        <v>117</v>
      </c>
      <c r="D69" s="40"/>
      <c r="E69" s="40"/>
      <c r="F69" s="40"/>
      <c r="G69" s="40"/>
      <c r="H69" s="40"/>
      <c r="I69" s="40"/>
      <c r="J69" s="40"/>
      <c r="K69" s="40"/>
      <c r="L69" s="134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</row>
    <row r="70" s="2" customFormat="1" ht="6.96" customHeight="1">
      <c r="A70" s="38"/>
      <c r="B70" s="39"/>
      <c r="C70" s="40"/>
      <c r="D70" s="40"/>
      <c r="E70" s="40"/>
      <c r="F70" s="40"/>
      <c r="G70" s="40"/>
      <c r="H70" s="40"/>
      <c r="I70" s="40"/>
      <c r="J70" s="40"/>
      <c r="K70" s="40"/>
      <c r="L70" s="134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</row>
    <row r="71" s="2" customFormat="1" ht="12" customHeight="1">
      <c r="A71" s="38"/>
      <c r="B71" s="39"/>
      <c r="C71" s="32" t="s">
        <v>16</v>
      </c>
      <c r="D71" s="40"/>
      <c r="E71" s="40"/>
      <c r="F71" s="40"/>
      <c r="G71" s="40"/>
      <c r="H71" s="40"/>
      <c r="I71" s="40"/>
      <c r="J71" s="40"/>
      <c r="K71" s="40"/>
      <c r="L71" s="134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="2" customFormat="1" ht="14.4" customHeight="1">
      <c r="A72" s="38"/>
      <c r="B72" s="39"/>
      <c r="C72" s="40"/>
      <c r="D72" s="40"/>
      <c r="E72" s="160" t="str">
        <f>E7</f>
        <v>Napojení páteřní cyklostezky na Slavkovský Les v Březové - část Tisová</v>
      </c>
      <c r="F72" s="32"/>
      <c r="G72" s="32"/>
      <c r="H72" s="32"/>
      <c r="I72" s="40"/>
      <c r="J72" s="40"/>
      <c r="K72" s="40"/>
      <c r="L72" s="134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="2" customFormat="1" ht="12" customHeight="1">
      <c r="A73" s="38"/>
      <c r="B73" s="39"/>
      <c r="C73" s="32" t="s">
        <v>100</v>
      </c>
      <c r="D73" s="40"/>
      <c r="E73" s="40"/>
      <c r="F73" s="40"/>
      <c r="G73" s="40"/>
      <c r="H73" s="40"/>
      <c r="I73" s="40"/>
      <c r="J73" s="40"/>
      <c r="K73" s="40"/>
      <c r="L73" s="13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2" customFormat="1" ht="14.4" customHeight="1">
      <c r="A74" s="38"/>
      <c r="B74" s="39"/>
      <c r="C74" s="40"/>
      <c r="D74" s="40"/>
      <c r="E74" s="69" t="str">
        <f>E9</f>
        <v xml:space="preserve">VON.2 - Vedlejší a ostatní náklady - neuznatelné náklady </v>
      </c>
      <c r="F74" s="40"/>
      <c r="G74" s="40"/>
      <c r="H74" s="40"/>
      <c r="I74" s="40"/>
      <c r="J74" s="40"/>
      <c r="K74" s="40"/>
      <c r="L74" s="13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2" customFormat="1" ht="6.96" customHeight="1">
      <c r="A75" s="38"/>
      <c r="B75" s="39"/>
      <c r="C75" s="40"/>
      <c r="D75" s="40"/>
      <c r="E75" s="40"/>
      <c r="F75" s="40"/>
      <c r="G75" s="40"/>
      <c r="H75" s="40"/>
      <c r="I75" s="40"/>
      <c r="J75" s="40"/>
      <c r="K75" s="40"/>
      <c r="L75" s="134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12" customHeight="1">
      <c r="A76" s="38"/>
      <c r="B76" s="39"/>
      <c r="C76" s="32" t="s">
        <v>21</v>
      </c>
      <c r="D76" s="40"/>
      <c r="E76" s="40"/>
      <c r="F76" s="27" t="str">
        <f>F12</f>
        <v xml:space="preserve">Šabina, Hlavno </v>
      </c>
      <c r="G76" s="40"/>
      <c r="H76" s="40"/>
      <c r="I76" s="32" t="s">
        <v>23</v>
      </c>
      <c r="J76" s="72" t="str">
        <f>IF(J12="","",J12)</f>
        <v>16. 10. 2019</v>
      </c>
      <c r="K76" s="40"/>
      <c r="L76" s="13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6.96" customHeight="1">
      <c r="A77" s="38"/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13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15.6" customHeight="1">
      <c r="A78" s="38"/>
      <c r="B78" s="39"/>
      <c r="C78" s="32" t="s">
        <v>25</v>
      </c>
      <c r="D78" s="40"/>
      <c r="E78" s="40"/>
      <c r="F78" s="27" t="str">
        <f>E15</f>
        <v xml:space="preserve">Mikroregion Sokolov - východ </v>
      </c>
      <c r="G78" s="40"/>
      <c r="H78" s="40"/>
      <c r="I78" s="32" t="s">
        <v>31</v>
      </c>
      <c r="J78" s="36" t="str">
        <f>E21</f>
        <v>Pontika s.r.o.</v>
      </c>
      <c r="K78" s="40"/>
      <c r="L78" s="13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15.6" customHeight="1">
      <c r="A79" s="38"/>
      <c r="B79" s="39"/>
      <c r="C79" s="32" t="s">
        <v>29</v>
      </c>
      <c r="D79" s="40"/>
      <c r="E79" s="40"/>
      <c r="F79" s="27" t="str">
        <f>IF(E18="","",E18)</f>
        <v>Vyplň údaj</v>
      </c>
      <c r="G79" s="40"/>
      <c r="H79" s="40"/>
      <c r="I79" s="32" t="s">
        <v>35</v>
      </c>
      <c r="J79" s="36" t="str">
        <f>E24</f>
        <v xml:space="preserve"> </v>
      </c>
      <c r="K79" s="40"/>
      <c r="L79" s="13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10.32" customHeight="1">
      <c r="A80" s="38"/>
      <c r="B80" s="39"/>
      <c r="C80" s="40"/>
      <c r="D80" s="40"/>
      <c r="E80" s="40"/>
      <c r="F80" s="40"/>
      <c r="G80" s="40"/>
      <c r="H80" s="40"/>
      <c r="I80" s="40"/>
      <c r="J80" s="40"/>
      <c r="K80" s="40"/>
      <c r="L80" s="13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11" customFormat="1" ht="29.28" customHeight="1">
      <c r="A81" s="177"/>
      <c r="B81" s="178"/>
      <c r="C81" s="179" t="s">
        <v>118</v>
      </c>
      <c r="D81" s="180" t="s">
        <v>58</v>
      </c>
      <c r="E81" s="180" t="s">
        <v>54</v>
      </c>
      <c r="F81" s="180" t="s">
        <v>55</v>
      </c>
      <c r="G81" s="180" t="s">
        <v>119</v>
      </c>
      <c r="H81" s="180" t="s">
        <v>120</v>
      </c>
      <c r="I81" s="180" t="s">
        <v>121</v>
      </c>
      <c r="J81" s="180" t="s">
        <v>104</v>
      </c>
      <c r="K81" s="181" t="s">
        <v>122</v>
      </c>
      <c r="L81" s="182"/>
      <c r="M81" s="92" t="s">
        <v>19</v>
      </c>
      <c r="N81" s="93" t="s">
        <v>43</v>
      </c>
      <c r="O81" s="93" t="s">
        <v>123</v>
      </c>
      <c r="P81" s="93" t="s">
        <v>124</v>
      </c>
      <c r="Q81" s="93" t="s">
        <v>125</v>
      </c>
      <c r="R81" s="93" t="s">
        <v>126</v>
      </c>
      <c r="S81" s="93" t="s">
        <v>127</v>
      </c>
      <c r="T81" s="94" t="s">
        <v>128</v>
      </c>
      <c r="U81" s="177"/>
      <c r="V81" s="177"/>
      <c r="W81" s="177"/>
      <c r="X81" s="177"/>
      <c r="Y81" s="177"/>
      <c r="Z81" s="177"/>
      <c r="AA81" s="177"/>
      <c r="AB81" s="177"/>
      <c r="AC81" s="177"/>
      <c r="AD81" s="177"/>
      <c r="AE81" s="177"/>
    </row>
    <row r="82" s="2" customFormat="1" ht="22.8" customHeight="1">
      <c r="A82" s="38"/>
      <c r="B82" s="39"/>
      <c r="C82" s="99" t="s">
        <v>129</v>
      </c>
      <c r="D82" s="40"/>
      <c r="E82" s="40"/>
      <c r="F82" s="40"/>
      <c r="G82" s="40"/>
      <c r="H82" s="40"/>
      <c r="I82" s="40"/>
      <c r="J82" s="183">
        <f>BK82</f>
        <v>0</v>
      </c>
      <c r="K82" s="40"/>
      <c r="L82" s="44"/>
      <c r="M82" s="95"/>
      <c r="N82" s="184"/>
      <c r="O82" s="96"/>
      <c r="P82" s="185">
        <f>P83</f>
        <v>0</v>
      </c>
      <c r="Q82" s="96"/>
      <c r="R82" s="185">
        <f>R83</f>
        <v>0</v>
      </c>
      <c r="S82" s="96"/>
      <c r="T82" s="186">
        <f>T83</f>
        <v>0</v>
      </c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T82" s="17" t="s">
        <v>72</v>
      </c>
      <c r="AU82" s="17" t="s">
        <v>105</v>
      </c>
      <c r="BK82" s="187">
        <f>BK83</f>
        <v>0</v>
      </c>
    </row>
    <row r="83" s="12" customFormat="1" ht="25.92" customHeight="1">
      <c r="A83" s="12"/>
      <c r="B83" s="188"/>
      <c r="C83" s="189"/>
      <c r="D83" s="190" t="s">
        <v>72</v>
      </c>
      <c r="E83" s="191" t="s">
        <v>901</v>
      </c>
      <c r="F83" s="191" t="s">
        <v>902</v>
      </c>
      <c r="G83" s="189"/>
      <c r="H83" s="189"/>
      <c r="I83" s="192"/>
      <c r="J83" s="193">
        <f>BK83</f>
        <v>0</v>
      </c>
      <c r="K83" s="189"/>
      <c r="L83" s="194"/>
      <c r="M83" s="195"/>
      <c r="N83" s="196"/>
      <c r="O83" s="196"/>
      <c r="P83" s="197">
        <f>P84+P90</f>
        <v>0</v>
      </c>
      <c r="Q83" s="196"/>
      <c r="R83" s="197">
        <f>R84+R90</f>
        <v>0</v>
      </c>
      <c r="S83" s="196"/>
      <c r="T83" s="198">
        <f>T84+T90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199" t="s">
        <v>182</v>
      </c>
      <c r="AT83" s="200" t="s">
        <v>72</v>
      </c>
      <c r="AU83" s="200" t="s">
        <v>73</v>
      </c>
      <c r="AY83" s="199" t="s">
        <v>132</v>
      </c>
      <c r="BK83" s="201">
        <f>BK84+BK90</f>
        <v>0</v>
      </c>
    </row>
    <row r="84" s="12" customFormat="1" ht="22.8" customHeight="1">
      <c r="A84" s="12"/>
      <c r="B84" s="188"/>
      <c r="C84" s="189"/>
      <c r="D84" s="190" t="s">
        <v>72</v>
      </c>
      <c r="E84" s="202" t="s">
        <v>903</v>
      </c>
      <c r="F84" s="202" t="s">
        <v>904</v>
      </c>
      <c r="G84" s="189"/>
      <c r="H84" s="189"/>
      <c r="I84" s="192"/>
      <c r="J84" s="203">
        <f>BK84</f>
        <v>0</v>
      </c>
      <c r="K84" s="189"/>
      <c r="L84" s="194"/>
      <c r="M84" s="195"/>
      <c r="N84" s="196"/>
      <c r="O84" s="196"/>
      <c r="P84" s="197">
        <f>SUM(P85:P89)</f>
        <v>0</v>
      </c>
      <c r="Q84" s="196"/>
      <c r="R84" s="197">
        <f>SUM(R85:R89)</f>
        <v>0</v>
      </c>
      <c r="S84" s="196"/>
      <c r="T84" s="198">
        <f>SUM(T85:T89)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199" t="s">
        <v>182</v>
      </c>
      <c r="AT84" s="200" t="s">
        <v>72</v>
      </c>
      <c r="AU84" s="200" t="s">
        <v>81</v>
      </c>
      <c r="AY84" s="199" t="s">
        <v>132</v>
      </c>
      <c r="BK84" s="201">
        <f>SUM(BK85:BK89)</f>
        <v>0</v>
      </c>
    </row>
    <row r="85" s="2" customFormat="1" ht="13.8" customHeight="1">
      <c r="A85" s="38"/>
      <c r="B85" s="39"/>
      <c r="C85" s="204" t="s">
        <v>81</v>
      </c>
      <c r="D85" s="204" t="s">
        <v>134</v>
      </c>
      <c r="E85" s="205" t="s">
        <v>937</v>
      </c>
      <c r="F85" s="206" t="s">
        <v>938</v>
      </c>
      <c r="G85" s="207" t="s">
        <v>907</v>
      </c>
      <c r="H85" s="208">
        <v>1</v>
      </c>
      <c r="I85" s="209"/>
      <c r="J85" s="210">
        <f>ROUND(I85*H85,2)</f>
        <v>0</v>
      </c>
      <c r="K85" s="206" t="s">
        <v>138</v>
      </c>
      <c r="L85" s="44"/>
      <c r="M85" s="211" t="s">
        <v>19</v>
      </c>
      <c r="N85" s="212" t="s">
        <v>44</v>
      </c>
      <c r="O85" s="84"/>
      <c r="P85" s="213">
        <f>O85*H85</f>
        <v>0</v>
      </c>
      <c r="Q85" s="213">
        <v>0</v>
      </c>
      <c r="R85" s="213">
        <f>Q85*H85</f>
        <v>0</v>
      </c>
      <c r="S85" s="213">
        <v>0</v>
      </c>
      <c r="T85" s="214">
        <f>S85*H85</f>
        <v>0</v>
      </c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R85" s="215" t="s">
        <v>908</v>
      </c>
      <c r="AT85" s="215" t="s">
        <v>134</v>
      </c>
      <c r="AU85" s="215" t="s">
        <v>83</v>
      </c>
      <c r="AY85" s="17" t="s">
        <v>132</v>
      </c>
      <c r="BE85" s="216">
        <f>IF(N85="základní",J85,0)</f>
        <v>0</v>
      </c>
      <c r="BF85" s="216">
        <f>IF(N85="snížená",J85,0)</f>
        <v>0</v>
      </c>
      <c r="BG85" s="216">
        <f>IF(N85="zákl. přenesená",J85,0)</f>
        <v>0</v>
      </c>
      <c r="BH85" s="216">
        <f>IF(N85="sníž. přenesená",J85,0)</f>
        <v>0</v>
      </c>
      <c r="BI85" s="216">
        <f>IF(N85="nulová",J85,0)</f>
        <v>0</v>
      </c>
      <c r="BJ85" s="17" t="s">
        <v>81</v>
      </c>
      <c r="BK85" s="216">
        <f>ROUND(I85*H85,2)</f>
        <v>0</v>
      </c>
      <c r="BL85" s="17" t="s">
        <v>908</v>
      </c>
      <c r="BM85" s="215" t="s">
        <v>939</v>
      </c>
    </row>
    <row r="86" s="2" customFormat="1">
      <c r="A86" s="38"/>
      <c r="B86" s="39"/>
      <c r="C86" s="40"/>
      <c r="D86" s="217" t="s">
        <v>141</v>
      </c>
      <c r="E86" s="40"/>
      <c r="F86" s="218" t="s">
        <v>938</v>
      </c>
      <c r="G86" s="40"/>
      <c r="H86" s="40"/>
      <c r="I86" s="219"/>
      <c r="J86" s="40"/>
      <c r="K86" s="40"/>
      <c r="L86" s="44"/>
      <c r="M86" s="220"/>
      <c r="N86" s="221"/>
      <c r="O86" s="84"/>
      <c r="P86" s="84"/>
      <c r="Q86" s="84"/>
      <c r="R86" s="84"/>
      <c r="S86" s="84"/>
      <c r="T86" s="85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T86" s="17" t="s">
        <v>141</v>
      </c>
      <c r="AU86" s="17" t="s">
        <v>83</v>
      </c>
    </row>
    <row r="87" s="2" customFormat="1">
      <c r="A87" s="38"/>
      <c r="B87" s="39"/>
      <c r="C87" s="40"/>
      <c r="D87" s="217" t="s">
        <v>382</v>
      </c>
      <c r="E87" s="40"/>
      <c r="F87" s="253" t="s">
        <v>940</v>
      </c>
      <c r="G87" s="40"/>
      <c r="H87" s="40"/>
      <c r="I87" s="219"/>
      <c r="J87" s="40"/>
      <c r="K87" s="40"/>
      <c r="L87" s="44"/>
      <c r="M87" s="220"/>
      <c r="N87" s="221"/>
      <c r="O87" s="84"/>
      <c r="P87" s="84"/>
      <c r="Q87" s="84"/>
      <c r="R87" s="84"/>
      <c r="S87" s="84"/>
      <c r="T87" s="85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T87" s="17" t="s">
        <v>382</v>
      </c>
      <c r="AU87" s="17" t="s">
        <v>83</v>
      </c>
    </row>
    <row r="88" s="2" customFormat="1" ht="13.8" customHeight="1">
      <c r="A88" s="38"/>
      <c r="B88" s="39"/>
      <c r="C88" s="204" t="s">
        <v>83</v>
      </c>
      <c r="D88" s="204" t="s">
        <v>134</v>
      </c>
      <c r="E88" s="205" t="s">
        <v>941</v>
      </c>
      <c r="F88" s="206" t="s">
        <v>942</v>
      </c>
      <c r="G88" s="207" t="s">
        <v>907</v>
      </c>
      <c r="H88" s="208">
        <v>1</v>
      </c>
      <c r="I88" s="209"/>
      <c r="J88" s="210">
        <f>ROUND(I88*H88,2)</f>
        <v>0</v>
      </c>
      <c r="K88" s="206" t="s">
        <v>138</v>
      </c>
      <c r="L88" s="44"/>
      <c r="M88" s="211" t="s">
        <v>19</v>
      </c>
      <c r="N88" s="212" t="s">
        <v>44</v>
      </c>
      <c r="O88" s="84"/>
      <c r="P88" s="213">
        <f>O88*H88</f>
        <v>0</v>
      </c>
      <c r="Q88" s="213">
        <v>0</v>
      </c>
      <c r="R88" s="213">
        <f>Q88*H88</f>
        <v>0</v>
      </c>
      <c r="S88" s="213">
        <v>0</v>
      </c>
      <c r="T88" s="214">
        <f>S88*H88</f>
        <v>0</v>
      </c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R88" s="215" t="s">
        <v>908</v>
      </c>
      <c r="AT88" s="215" t="s">
        <v>134</v>
      </c>
      <c r="AU88" s="215" t="s">
        <v>83</v>
      </c>
      <c r="AY88" s="17" t="s">
        <v>132</v>
      </c>
      <c r="BE88" s="216">
        <f>IF(N88="základní",J88,0)</f>
        <v>0</v>
      </c>
      <c r="BF88" s="216">
        <f>IF(N88="snížená",J88,0)</f>
        <v>0</v>
      </c>
      <c r="BG88" s="216">
        <f>IF(N88="zákl. přenesená",J88,0)</f>
        <v>0</v>
      </c>
      <c r="BH88" s="216">
        <f>IF(N88="sníž. přenesená",J88,0)</f>
        <v>0</v>
      </c>
      <c r="BI88" s="216">
        <f>IF(N88="nulová",J88,0)</f>
        <v>0</v>
      </c>
      <c r="BJ88" s="17" t="s">
        <v>81</v>
      </c>
      <c r="BK88" s="216">
        <f>ROUND(I88*H88,2)</f>
        <v>0</v>
      </c>
      <c r="BL88" s="17" t="s">
        <v>908</v>
      </c>
      <c r="BM88" s="215" t="s">
        <v>943</v>
      </c>
    </row>
    <row r="89" s="2" customFormat="1">
      <c r="A89" s="38"/>
      <c r="B89" s="39"/>
      <c r="C89" s="40"/>
      <c r="D89" s="217" t="s">
        <v>141</v>
      </c>
      <c r="E89" s="40"/>
      <c r="F89" s="218" t="s">
        <v>942</v>
      </c>
      <c r="G89" s="40"/>
      <c r="H89" s="40"/>
      <c r="I89" s="219"/>
      <c r="J89" s="40"/>
      <c r="K89" s="40"/>
      <c r="L89" s="44"/>
      <c r="M89" s="220"/>
      <c r="N89" s="221"/>
      <c r="O89" s="84"/>
      <c r="P89" s="84"/>
      <c r="Q89" s="84"/>
      <c r="R89" s="84"/>
      <c r="S89" s="84"/>
      <c r="T89" s="85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T89" s="17" t="s">
        <v>141</v>
      </c>
      <c r="AU89" s="17" t="s">
        <v>83</v>
      </c>
    </row>
    <row r="90" s="12" customFormat="1" ht="22.8" customHeight="1">
      <c r="A90" s="12"/>
      <c r="B90" s="188"/>
      <c r="C90" s="189"/>
      <c r="D90" s="190" t="s">
        <v>72</v>
      </c>
      <c r="E90" s="202" t="s">
        <v>923</v>
      </c>
      <c r="F90" s="202" t="s">
        <v>924</v>
      </c>
      <c r="G90" s="189"/>
      <c r="H90" s="189"/>
      <c r="I90" s="192"/>
      <c r="J90" s="203">
        <f>BK90</f>
        <v>0</v>
      </c>
      <c r="K90" s="189"/>
      <c r="L90" s="194"/>
      <c r="M90" s="195"/>
      <c r="N90" s="196"/>
      <c r="O90" s="196"/>
      <c r="P90" s="197">
        <f>SUM(P91:P92)</f>
        <v>0</v>
      </c>
      <c r="Q90" s="196"/>
      <c r="R90" s="197">
        <f>SUM(R91:R92)</f>
        <v>0</v>
      </c>
      <c r="S90" s="196"/>
      <c r="T90" s="198">
        <f>SUM(T91:T92)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199" t="s">
        <v>182</v>
      </c>
      <c r="AT90" s="200" t="s">
        <v>72</v>
      </c>
      <c r="AU90" s="200" t="s">
        <v>81</v>
      </c>
      <c r="AY90" s="199" t="s">
        <v>132</v>
      </c>
      <c r="BK90" s="201">
        <f>SUM(BK91:BK92)</f>
        <v>0</v>
      </c>
    </row>
    <row r="91" s="2" customFormat="1" ht="13.8" customHeight="1">
      <c r="A91" s="38"/>
      <c r="B91" s="39"/>
      <c r="C91" s="204" t="s">
        <v>172</v>
      </c>
      <c r="D91" s="204" t="s">
        <v>134</v>
      </c>
      <c r="E91" s="205" t="s">
        <v>944</v>
      </c>
      <c r="F91" s="206" t="s">
        <v>945</v>
      </c>
      <c r="G91" s="207" t="s">
        <v>907</v>
      </c>
      <c r="H91" s="208">
        <v>1</v>
      </c>
      <c r="I91" s="209"/>
      <c r="J91" s="210">
        <f>ROUND(I91*H91,2)</f>
        <v>0</v>
      </c>
      <c r="K91" s="206" t="s">
        <v>138</v>
      </c>
      <c r="L91" s="44"/>
      <c r="M91" s="211" t="s">
        <v>19</v>
      </c>
      <c r="N91" s="212" t="s">
        <v>44</v>
      </c>
      <c r="O91" s="84"/>
      <c r="P91" s="213">
        <f>O91*H91</f>
        <v>0</v>
      </c>
      <c r="Q91" s="213">
        <v>0</v>
      </c>
      <c r="R91" s="213">
        <f>Q91*H91</f>
        <v>0</v>
      </c>
      <c r="S91" s="213">
        <v>0</v>
      </c>
      <c r="T91" s="214">
        <f>S91*H91</f>
        <v>0</v>
      </c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R91" s="215" t="s">
        <v>908</v>
      </c>
      <c r="AT91" s="215" t="s">
        <v>134</v>
      </c>
      <c r="AU91" s="215" t="s">
        <v>83</v>
      </c>
      <c r="AY91" s="17" t="s">
        <v>132</v>
      </c>
      <c r="BE91" s="216">
        <f>IF(N91="základní",J91,0)</f>
        <v>0</v>
      </c>
      <c r="BF91" s="216">
        <f>IF(N91="snížená",J91,0)</f>
        <v>0</v>
      </c>
      <c r="BG91" s="216">
        <f>IF(N91="zákl. přenesená",J91,0)</f>
        <v>0</v>
      </c>
      <c r="BH91" s="216">
        <f>IF(N91="sníž. přenesená",J91,0)</f>
        <v>0</v>
      </c>
      <c r="BI91" s="216">
        <f>IF(N91="nulová",J91,0)</f>
        <v>0</v>
      </c>
      <c r="BJ91" s="17" t="s">
        <v>81</v>
      </c>
      <c r="BK91" s="216">
        <f>ROUND(I91*H91,2)</f>
        <v>0</v>
      </c>
      <c r="BL91" s="17" t="s">
        <v>908</v>
      </c>
      <c r="BM91" s="215" t="s">
        <v>946</v>
      </c>
    </row>
    <row r="92" s="2" customFormat="1">
      <c r="A92" s="38"/>
      <c r="B92" s="39"/>
      <c r="C92" s="40"/>
      <c r="D92" s="217" t="s">
        <v>141</v>
      </c>
      <c r="E92" s="40"/>
      <c r="F92" s="218" t="s">
        <v>945</v>
      </c>
      <c r="G92" s="40"/>
      <c r="H92" s="40"/>
      <c r="I92" s="219"/>
      <c r="J92" s="40"/>
      <c r="K92" s="40"/>
      <c r="L92" s="44"/>
      <c r="M92" s="254"/>
      <c r="N92" s="255"/>
      <c r="O92" s="256"/>
      <c r="P92" s="256"/>
      <c r="Q92" s="256"/>
      <c r="R92" s="256"/>
      <c r="S92" s="256"/>
      <c r="T92" s="257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T92" s="17" t="s">
        <v>141</v>
      </c>
      <c r="AU92" s="17" t="s">
        <v>83</v>
      </c>
    </row>
    <row r="93" s="2" customFormat="1" ht="6.96" customHeight="1">
      <c r="A93" s="38"/>
      <c r="B93" s="59"/>
      <c r="C93" s="60"/>
      <c r="D93" s="60"/>
      <c r="E93" s="60"/>
      <c r="F93" s="60"/>
      <c r="G93" s="60"/>
      <c r="H93" s="60"/>
      <c r="I93" s="60"/>
      <c r="J93" s="60"/>
      <c r="K93" s="60"/>
      <c r="L93" s="44"/>
      <c r="M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</sheetData>
  <sheetProtection sheet="1" autoFilter="0" formatColumns="0" formatRows="0" objects="1" scenarios="1" spinCount="100000" saltValue="81JjRqwrF4Htoc/6MMCnsJdIFF4Z3UkhjqXzMC29hwMavHm5pav408fJadg710pILbmj+qe1r3dOPIWQJEW0KQ==" hashValue="tmRReV/vvvwoF0nKsh4IJda6j5LsrTkboziupN8vNnCHIKoj61dQYAoJlRFhrT1+TxsFuJa71kYcZ1TghIdyQw==" algorithmName="SHA-512" password="CC35"/>
  <autoFilter ref="C81:K92"/>
  <mergeCells count="9">
    <mergeCell ref="E7:H7"/>
    <mergeCell ref="E9:H9"/>
    <mergeCell ref="E18:H18"/>
    <mergeCell ref="E27:H27"/>
    <mergeCell ref="E48:H48"/>
    <mergeCell ref="E50:H50"/>
    <mergeCell ref="E72:H72"/>
    <mergeCell ref="E74:H7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/>
  </sheetViews>
  <sheetFormatPr defaultRowHeight="13.5"/>
  <cols>
    <col min="1" max="1" width="8.28125" style="258" customWidth="1"/>
    <col min="2" max="2" width="1.710938" style="258" customWidth="1"/>
    <col min="3" max="4" width="5.003906" style="258" customWidth="1"/>
    <col min="5" max="5" width="11.71094" style="258" customWidth="1"/>
    <col min="6" max="6" width="9.140625" style="258" customWidth="1"/>
    <col min="7" max="7" width="5.003906" style="258" customWidth="1"/>
    <col min="8" max="8" width="77.85156" style="258" customWidth="1"/>
    <col min="9" max="10" width="20.00391" style="258" customWidth="1"/>
    <col min="11" max="11" width="1.710938" style="258" customWidth="1"/>
  </cols>
  <sheetData>
    <row r="1" s="1" customFormat="1" ht="37.5" customHeight="1"/>
    <row r="2" s="1" customFormat="1" ht="7.5" customHeight="1">
      <c r="B2" s="259"/>
      <c r="C2" s="260"/>
      <c r="D2" s="260"/>
      <c r="E2" s="260"/>
      <c r="F2" s="260"/>
      <c r="G2" s="260"/>
      <c r="H2" s="260"/>
      <c r="I2" s="260"/>
      <c r="J2" s="260"/>
      <c r="K2" s="261"/>
    </row>
    <row r="3" s="15" customFormat="1" ht="45" customHeight="1">
      <c r="B3" s="262"/>
      <c r="C3" s="263" t="s">
        <v>947</v>
      </c>
      <c r="D3" s="263"/>
      <c r="E3" s="263"/>
      <c r="F3" s="263"/>
      <c r="G3" s="263"/>
      <c r="H3" s="263"/>
      <c r="I3" s="263"/>
      <c r="J3" s="263"/>
      <c r="K3" s="264"/>
    </row>
    <row r="4" s="1" customFormat="1" ht="25.5" customHeight="1">
      <c r="B4" s="265"/>
      <c r="C4" s="266" t="s">
        <v>948</v>
      </c>
      <c r="D4" s="266"/>
      <c r="E4" s="266"/>
      <c r="F4" s="266"/>
      <c r="G4" s="266"/>
      <c r="H4" s="266"/>
      <c r="I4" s="266"/>
      <c r="J4" s="266"/>
      <c r="K4" s="267"/>
    </row>
    <row r="5" s="1" customFormat="1" ht="5.25" customHeight="1">
      <c r="B5" s="265"/>
      <c r="C5" s="268"/>
      <c r="D5" s="268"/>
      <c r="E5" s="268"/>
      <c r="F5" s="268"/>
      <c r="G5" s="268"/>
      <c r="H5" s="268"/>
      <c r="I5" s="268"/>
      <c r="J5" s="268"/>
      <c r="K5" s="267"/>
    </row>
    <row r="6" s="1" customFormat="1" ht="15" customHeight="1">
      <c r="B6" s="265"/>
      <c r="C6" s="269" t="s">
        <v>949</v>
      </c>
      <c r="D6" s="269"/>
      <c r="E6" s="269"/>
      <c r="F6" s="269"/>
      <c r="G6" s="269"/>
      <c r="H6" s="269"/>
      <c r="I6" s="269"/>
      <c r="J6" s="269"/>
      <c r="K6" s="267"/>
    </row>
    <row r="7" s="1" customFormat="1" ht="15" customHeight="1">
      <c r="B7" s="270"/>
      <c r="C7" s="269" t="s">
        <v>950</v>
      </c>
      <c r="D7" s="269"/>
      <c r="E7" s="269"/>
      <c r="F7" s="269"/>
      <c r="G7" s="269"/>
      <c r="H7" s="269"/>
      <c r="I7" s="269"/>
      <c r="J7" s="269"/>
      <c r="K7" s="267"/>
    </row>
    <row r="8" s="1" customFormat="1" ht="12.75" customHeight="1">
      <c r="B8" s="270"/>
      <c r="C8" s="269"/>
      <c r="D8" s="269"/>
      <c r="E8" s="269"/>
      <c r="F8" s="269"/>
      <c r="G8" s="269"/>
      <c r="H8" s="269"/>
      <c r="I8" s="269"/>
      <c r="J8" s="269"/>
      <c r="K8" s="267"/>
    </row>
    <row r="9" s="1" customFormat="1" ht="15" customHeight="1">
      <c r="B9" s="270"/>
      <c r="C9" s="269" t="s">
        <v>951</v>
      </c>
      <c r="D9" s="269"/>
      <c r="E9" s="269"/>
      <c r="F9" s="269"/>
      <c r="G9" s="269"/>
      <c r="H9" s="269"/>
      <c r="I9" s="269"/>
      <c r="J9" s="269"/>
      <c r="K9" s="267"/>
    </row>
    <row r="10" s="1" customFormat="1" ht="15" customHeight="1">
      <c r="B10" s="270"/>
      <c r="C10" s="269"/>
      <c r="D10" s="269" t="s">
        <v>952</v>
      </c>
      <c r="E10" s="269"/>
      <c r="F10" s="269"/>
      <c r="G10" s="269"/>
      <c r="H10" s="269"/>
      <c r="I10" s="269"/>
      <c r="J10" s="269"/>
      <c r="K10" s="267"/>
    </row>
    <row r="11" s="1" customFormat="1" ht="15" customHeight="1">
      <c r="B11" s="270"/>
      <c r="C11" s="271"/>
      <c r="D11" s="269" t="s">
        <v>953</v>
      </c>
      <c r="E11" s="269"/>
      <c r="F11" s="269"/>
      <c r="G11" s="269"/>
      <c r="H11" s="269"/>
      <c r="I11" s="269"/>
      <c r="J11" s="269"/>
      <c r="K11" s="267"/>
    </row>
    <row r="12" s="1" customFormat="1" ht="15" customHeight="1">
      <c r="B12" s="270"/>
      <c r="C12" s="271"/>
      <c r="D12" s="269"/>
      <c r="E12" s="269"/>
      <c r="F12" s="269"/>
      <c r="G12" s="269"/>
      <c r="H12" s="269"/>
      <c r="I12" s="269"/>
      <c r="J12" s="269"/>
      <c r="K12" s="267"/>
    </row>
    <row r="13" s="1" customFormat="1" ht="15" customHeight="1">
      <c r="B13" s="270"/>
      <c r="C13" s="271"/>
      <c r="D13" s="272" t="s">
        <v>954</v>
      </c>
      <c r="E13" s="269"/>
      <c r="F13" s="269"/>
      <c r="G13" s="269"/>
      <c r="H13" s="269"/>
      <c r="I13" s="269"/>
      <c r="J13" s="269"/>
      <c r="K13" s="267"/>
    </row>
    <row r="14" s="1" customFormat="1" ht="12.75" customHeight="1">
      <c r="B14" s="270"/>
      <c r="C14" s="271"/>
      <c r="D14" s="271"/>
      <c r="E14" s="271"/>
      <c r="F14" s="271"/>
      <c r="G14" s="271"/>
      <c r="H14" s="271"/>
      <c r="I14" s="271"/>
      <c r="J14" s="271"/>
      <c r="K14" s="267"/>
    </row>
    <row r="15" s="1" customFormat="1" ht="15" customHeight="1">
      <c r="B15" s="270"/>
      <c r="C15" s="271"/>
      <c r="D15" s="269" t="s">
        <v>955</v>
      </c>
      <c r="E15" s="269"/>
      <c r="F15" s="269"/>
      <c r="G15" s="269"/>
      <c r="H15" s="269"/>
      <c r="I15" s="269"/>
      <c r="J15" s="269"/>
      <c r="K15" s="267"/>
    </row>
    <row r="16" s="1" customFormat="1" ht="15" customHeight="1">
      <c r="B16" s="270"/>
      <c r="C16" s="271"/>
      <c r="D16" s="269" t="s">
        <v>956</v>
      </c>
      <c r="E16" s="269"/>
      <c r="F16" s="269"/>
      <c r="G16" s="269"/>
      <c r="H16" s="269"/>
      <c r="I16" s="269"/>
      <c r="J16" s="269"/>
      <c r="K16" s="267"/>
    </row>
    <row r="17" s="1" customFormat="1" ht="15" customHeight="1">
      <c r="B17" s="270"/>
      <c r="C17" s="271"/>
      <c r="D17" s="269" t="s">
        <v>957</v>
      </c>
      <c r="E17" s="269"/>
      <c r="F17" s="269"/>
      <c r="G17" s="269"/>
      <c r="H17" s="269"/>
      <c r="I17" s="269"/>
      <c r="J17" s="269"/>
      <c r="K17" s="267"/>
    </row>
    <row r="18" s="1" customFormat="1" ht="15" customHeight="1">
      <c r="B18" s="270"/>
      <c r="C18" s="271"/>
      <c r="D18" s="271"/>
      <c r="E18" s="273" t="s">
        <v>80</v>
      </c>
      <c r="F18" s="269" t="s">
        <v>958</v>
      </c>
      <c r="G18" s="269"/>
      <c r="H18" s="269"/>
      <c r="I18" s="269"/>
      <c r="J18" s="269"/>
      <c r="K18" s="267"/>
    </row>
    <row r="19" s="1" customFormat="1" ht="15" customHeight="1">
      <c r="B19" s="270"/>
      <c r="C19" s="271"/>
      <c r="D19" s="271"/>
      <c r="E19" s="273" t="s">
        <v>959</v>
      </c>
      <c r="F19" s="269" t="s">
        <v>960</v>
      </c>
      <c r="G19" s="269"/>
      <c r="H19" s="269"/>
      <c r="I19" s="269"/>
      <c r="J19" s="269"/>
      <c r="K19" s="267"/>
    </row>
    <row r="20" s="1" customFormat="1" ht="15" customHeight="1">
      <c r="B20" s="270"/>
      <c r="C20" s="271"/>
      <c r="D20" s="271"/>
      <c r="E20" s="273" t="s">
        <v>961</v>
      </c>
      <c r="F20" s="269" t="s">
        <v>962</v>
      </c>
      <c r="G20" s="269"/>
      <c r="H20" s="269"/>
      <c r="I20" s="269"/>
      <c r="J20" s="269"/>
      <c r="K20" s="267"/>
    </row>
    <row r="21" s="1" customFormat="1" ht="15" customHeight="1">
      <c r="B21" s="270"/>
      <c r="C21" s="271"/>
      <c r="D21" s="271"/>
      <c r="E21" s="273" t="s">
        <v>963</v>
      </c>
      <c r="F21" s="269" t="s">
        <v>94</v>
      </c>
      <c r="G21" s="269"/>
      <c r="H21" s="269"/>
      <c r="I21" s="269"/>
      <c r="J21" s="269"/>
      <c r="K21" s="267"/>
    </row>
    <row r="22" s="1" customFormat="1" ht="15" customHeight="1">
      <c r="B22" s="270"/>
      <c r="C22" s="271"/>
      <c r="D22" s="271"/>
      <c r="E22" s="273" t="s">
        <v>964</v>
      </c>
      <c r="F22" s="269" t="s">
        <v>965</v>
      </c>
      <c r="G22" s="269"/>
      <c r="H22" s="269"/>
      <c r="I22" s="269"/>
      <c r="J22" s="269"/>
      <c r="K22" s="267"/>
    </row>
    <row r="23" s="1" customFormat="1" ht="15" customHeight="1">
      <c r="B23" s="270"/>
      <c r="C23" s="271"/>
      <c r="D23" s="271"/>
      <c r="E23" s="273" t="s">
        <v>966</v>
      </c>
      <c r="F23" s="269" t="s">
        <v>967</v>
      </c>
      <c r="G23" s="269"/>
      <c r="H23" s="269"/>
      <c r="I23" s="269"/>
      <c r="J23" s="269"/>
      <c r="K23" s="267"/>
    </row>
    <row r="24" s="1" customFormat="1" ht="12.75" customHeight="1">
      <c r="B24" s="270"/>
      <c r="C24" s="271"/>
      <c r="D24" s="271"/>
      <c r="E24" s="271"/>
      <c r="F24" s="271"/>
      <c r="G24" s="271"/>
      <c r="H24" s="271"/>
      <c r="I24" s="271"/>
      <c r="J24" s="271"/>
      <c r="K24" s="267"/>
    </row>
    <row r="25" s="1" customFormat="1" ht="15" customHeight="1">
      <c r="B25" s="270"/>
      <c r="C25" s="269" t="s">
        <v>968</v>
      </c>
      <c r="D25" s="269"/>
      <c r="E25" s="269"/>
      <c r="F25" s="269"/>
      <c r="G25" s="269"/>
      <c r="H25" s="269"/>
      <c r="I25" s="269"/>
      <c r="J25" s="269"/>
      <c r="K25" s="267"/>
    </row>
    <row r="26" s="1" customFormat="1" ht="15" customHeight="1">
      <c r="B26" s="270"/>
      <c r="C26" s="269" t="s">
        <v>969</v>
      </c>
      <c r="D26" s="269"/>
      <c r="E26" s="269"/>
      <c r="F26" s="269"/>
      <c r="G26" s="269"/>
      <c r="H26" s="269"/>
      <c r="I26" s="269"/>
      <c r="J26" s="269"/>
      <c r="K26" s="267"/>
    </row>
    <row r="27" s="1" customFormat="1" ht="15" customHeight="1">
      <c r="B27" s="270"/>
      <c r="C27" s="269"/>
      <c r="D27" s="269" t="s">
        <v>970</v>
      </c>
      <c r="E27" s="269"/>
      <c r="F27" s="269"/>
      <c r="G27" s="269"/>
      <c r="H27" s="269"/>
      <c r="I27" s="269"/>
      <c r="J27" s="269"/>
      <c r="K27" s="267"/>
    </row>
    <row r="28" s="1" customFormat="1" ht="15" customHeight="1">
      <c r="B28" s="270"/>
      <c r="C28" s="271"/>
      <c r="D28" s="269" t="s">
        <v>971</v>
      </c>
      <c r="E28" s="269"/>
      <c r="F28" s="269"/>
      <c r="G28" s="269"/>
      <c r="H28" s="269"/>
      <c r="I28" s="269"/>
      <c r="J28" s="269"/>
      <c r="K28" s="267"/>
    </row>
    <row r="29" s="1" customFormat="1" ht="12.75" customHeight="1">
      <c r="B29" s="270"/>
      <c r="C29" s="271"/>
      <c r="D29" s="271"/>
      <c r="E29" s="271"/>
      <c r="F29" s="271"/>
      <c r="G29" s="271"/>
      <c r="H29" s="271"/>
      <c r="I29" s="271"/>
      <c r="J29" s="271"/>
      <c r="K29" s="267"/>
    </row>
    <row r="30" s="1" customFormat="1" ht="15" customHeight="1">
      <c r="B30" s="270"/>
      <c r="C30" s="271"/>
      <c r="D30" s="269" t="s">
        <v>972</v>
      </c>
      <c r="E30" s="269"/>
      <c r="F30" s="269"/>
      <c r="G30" s="269"/>
      <c r="H30" s="269"/>
      <c r="I30" s="269"/>
      <c r="J30" s="269"/>
      <c r="K30" s="267"/>
    </row>
    <row r="31" s="1" customFormat="1" ht="15" customHeight="1">
      <c r="B31" s="270"/>
      <c r="C31" s="271"/>
      <c r="D31" s="269" t="s">
        <v>973</v>
      </c>
      <c r="E31" s="269"/>
      <c r="F31" s="269"/>
      <c r="G31" s="269"/>
      <c r="H31" s="269"/>
      <c r="I31" s="269"/>
      <c r="J31" s="269"/>
      <c r="K31" s="267"/>
    </row>
    <row r="32" s="1" customFormat="1" ht="12.75" customHeight="1">
      <c r="B32" s="270"/>
      <c r="C32" s="271"/>
      <c r="D32" s="271"/>
      <c r="E32" s="271"/>
      <c r="F32" s="271"/>
      <c r="G32" s="271"/>
      <c r="H32" s="271"/>
      <c r="I32" s="271"/>
      <c r="J32" s="271"/>
      <c r="K32" s="267"/>
    </row>
    <row r="33" s="1" customFormat="1" ht="15" customHeight="1">
      <c r="B33" s="270"/>
      <c r="C33" s="271"/>
      <c r="D33" s="269" t="s">
        <v>974</v>
      </c>
      <c r="E33" s="269"/>
      <c r="F33" s="269"/>
      <c r="G33" s="269"/>
      <c r="H33" s="269"/>
      <c r="I33" s="269"/>
      <c r="J33" s="269"/>
      <c r="K33" s="267"/>
    </row>
    <row r="34" s="1" customFormat="1" ht="15" customHeight="1">
      <c r="B34" s="270"/>
      <c r="C34" s="271"/>
      <c r="D34" s="269" t="s">
        <v>975</v>
      </c>
      <c r="E34" s="269"/>
      <c r="F34" s="269"/>
      <c r="G34" s="269"/>
      <c r="H34" s="269"/>
      <c r="I34" s="269"/>
      <c r="J34" s="269"/>
      <c r="K34" s="267"/>
    </row>
    <row r="35" s="1" customFormat="1" ht="15" customHeight="1">
      <c r="B35" s="270"/>
      <c r="C35" s="271"/>
      <c r="D35" s="269" t="s">
        <v>976</v>
      </c>
      <c r="E35" s="269"/>
      <c r="F35" s="269"/>
      <c r="G35" s="269"/>
      <c r="H35" s="269"/>
      <c r="I35" s="269"/>
      <c r="J35" s="269"/>
      <c r="K35" s="267"/>
    </row>
    <row r="36" s="1" customFormat="1" ht="15" customHeight="1">
      <c r="B36" s="270"/>
      <c r="C36" s="271"/>
      <c r="D36" s="269"/>
      <c r="E36" s="272" t="s">
        <v>118</v>
      </c>
      <c r="F36" s="269"/>
      <c r="G36" s="269" t="s">
        <v>977</v>
      </c>
      <c r="H36" s="269"/>
      <c r="I36" s="269"/>
      <c r="J36" s="269"/>
      <c r="K36" s="267"/>
    </row>
    <row r="37" s="1" customFormat="1" ht="30.75" customHeight="1">
      <c r="B37" s="270"/>
      <c r="C37" s="271"/>
      <c r="D37" s="269"/>
      <c r="E37" s="272" t="s">
        <v>978</v>
      </c>
      <c r="F37" s="269"/>
      <c r="G37" s="269" t="s">
        <v>979</v>
      </c>
      <c r="H37" s="269"/>
      <c r="I37" s="269"/>
      <c r="J37" s="269"/>
      <c r="K37" s="267"/>
    </row>
    <row r="38" s="1" customFormat="1" ht="15" customHeight="1">
      <c r="B38" s="270"/>
      <c r="C38" s="271"/>
      <c r="D38" s="269"/>
      <c r="E38" s="272" t="s">
        <v>54</v>
      </c>
      <c r="F38" s="269"/>
      <c r="G38" s="269" t="s">
        <v>980</v>
      </c>
      <c r="H38" s="269"/>
      <c r="I38" s="269"/>
      <c r="J38" s="269"/>
      <c r="K38" s="267"/>
    </row>
    <row r="39" s="1" customFormat="1" ht="15" customHeight="1">
      <c r="B39" s="270"/>
      <c r="C39" s="271"/>
      <c r="D39" s="269"/>
      <c r="E39" s="272" t="s">
        <v>55</v>
      </c>
      <c r="F39" s="269"/>
      <c r="G39" s="269" t="s">
        <v>981</v>
      </c>
      <c r="H39" s="269"/>
      <c r="I39" s="269"/>
      <c r="J39" s="269"/>
      <c r="K39" s="267"/>
    </row>
    <row r="40" s="1" customFormat="1" ht="15" customHeight="1">
      <c r="B40" s="270"/>
      <c r="C40" s="271"/>
      <c r="D40" s="269"/>
      <c r="E40" s="272" t="s">
        <v>119</v>
      </c>
      <c r="F40" s="269"/>
      <c r="G40" s="269" t="s">
        <v>982</v>
      </c>
      <c r="H40" s="269"/>
      <c r="I40" s="269"/>
      <c r="J40" s="269"/>
      <c r="K40" s="267"/>
    </row>
    <row r="41" s="1" customFormat="1" ht="15" customHeight="1">
      <c r="B41" s="270"/>
      <c r="C41" s="271"/>
      <c r="D41" s="269"/>
      <c r="E41" s="272" t="s">
        <v>120</v>
      </c>
      <c r="F41" s="269"/>
      <c r="G41" s="269" t="s">
        <v>983</v>
      </c>
      <c r="H41" s="269"/>
      <c r="I41" s="269"/>
      <c r="J41" s="269"/>
      <c r="K41" s="267"/>
    </row>
    <row r="42" s="1" customFormat="1" ht="15" customHeight="1">
      <c r="B42" s="270"/>
      <c r="C42" s="271"/>
      <c r="D42" s="269"/>
      <c r="E42" s="272" t="s">
        <v>984</v>
      </c>
      <c r="F42" s="269"/>
      <c r="G42" s="269" t="s">
        <v>985</v>
      </c>
      <c r="H42" s="269"/>
      <c r="I42" s="269"/>
      <c r="J42" s="269"/>
      <c r="K42" s="267"/>
    </row>
    <row r="43" s="1" customFormat="1" ht="15" customHeight="1">
      <c r="B43" s="270"/>
      <c r="C43" s="271"/>
      <c r="D43" s="269"/>
      <c r="E43" s="272"/>
      <c r="F43" s="269"/>
      <c r="G43" s="269" t="s">
        <v>986</v>
      </c>
      <c r="H43" s="269"/>
      <c r="I43" s="269"/>
      <c r="J43" s="269"/>
      <c r="K43" s="267"/>
    </row>
    <row r="44" s="1" customFormat="1" ht="15" customHeight="1">
      <c r="B44" s="270"/>
      <c r="C44" s="271"/>
      <c r="D44" s="269"/>
      <c r="E44" s="272" t="s">
        <v>987</v>
      </c>
      <c r="F44" s="269"/>
      <c r="G44" s="269" t="s">
        <v>988</v>
      </c>
      <c r="H44" s="269"/>
      <c r="I44" s="269"/>
      <c r="J44" s="269"/>
      <c r="K44" s="267"/>
    </row>
    <row r="45" s="1" customFormat="1" ht="15" customHeight="1">
      <c r="B45" s="270"/>
      <c r="C45" s="271"/>
      <c r="D45" s="269"/>
      <c r="E45" s="272" t="s">
        <v>122</v>
      </c>
      <c r="F45" s="269"/>
      <c r="G45" s="269" t="s">
        <v>989</v>
      </c>
      <c r="H45" s="269"/>
      <c r="I45" s="269"/>
      <c r="J45" s="269"/>
      <c r="K45" s="267"/>
    </row>
    <row r="46" s="1" customFormat="1" ht="12.75" customHeight="1">
      <c r="B46" s="270"/>
      <c r="C46" s="271"/>
      <c r="D46" s="269"/>
      <c r="E46" s="269"/>
      <c r="F46" s="269"/>
      <c r="G46" s="269"/>
      <c r="H46" s="269"/>
      <c r="I46" s="269"/>
      <c r="J46" s="269"/>
      <c r="K46" s="267"/>
    </row>
    <row r="47" s="1" customFormat="1" ht="15" customHeight="1">
      <c r="B47" s="270"/>
      <c r="C47" s="271"/>
      <c r="D47" s="269" t="s">
        <v>990</v>
      </c>
      <c r="E47" s="269"/>
      <c r="F47" s="269"/>
      <c r="G47" s="269"/>
      <c r="H47" s="269"/>
      <c r="I47" s="269"/>
      <c r="J47" s="269"/>
      <c r="K47" s="267"/>
    </row>
    <row r="48" s="1" customFormat="1" ht="15" customHeight="1">
      <c r="B48" s="270"/>
      <c r="C48" s="271"/>
      <c r="D48" s="271"/>
      <c r="E48" s="269" t="s">
        <v>991</v>
      </c>
      <c r="F48" s="269"/>
      <c r="G48" s="269"/>
      <c r="H48" s="269"/>
      <c r="I48" s="269"/>
      <c r="J48" s="269"/>
      <c r="K48" s="267"/>
    </row>
    <row r="49" s="1" customFormat="1" ht="15" customHeight="1">
      <c r="B49" s="270"/>
      <c r="C49" s="271"/>
      <c r="D49" s="271"/>
      <c r="E49" s="269" t="s">
        <v>992</v>
      </c>
      <c r="F49" s="269"/>
      <c r="G49" s="269"/>
      <c r="H49" s="269"/>
      <c r="I49" s="269"/>
      <c r="J49" s="269"/>
      <c r="K49" s="267"/>
    </row>
    <row r="50" s="1" customFormat="1" ht="15" customHeight="1">
      <c r="B50" s="270"/>
      <c r="C50" s="271"/>
      <c r="D50" s="271"/>
      <c r="E50" s="269" t="s">
        <v>993</v>
      </c>
      <c r="F50" s="269"/>
      <c r="G50" s="269"/>
      <c r="H50" s="269"/>
      <c r="I50" s="269"/>
      <c r="J50" s="269"/>
      <c r="K50" s="267"/>
    </row>
    <row r="51" s="1" customFormat="1" ht="15" customHeight="1">
      <c r="B51" s="270"/>
      <c r="C51" s="271"/>
      <c r="D51" s="269" t="s">
        <v>994</v>
      </c>
      <c r="E51" s="269"/>
      <c r="F51" s="269"/>
      <c r="G51" s="269"/>
      <c r="H51" s="269"/>
      <c r="I51" s="269"/>
      <c r="J51" s="269"/>
      <c r="K51" s="267"/>
    </row>
    <row r="52" s="1" customFormat="1" ht="25.5" customHeight="1">
      <c r="B52" s="265"/>
      <c r="C52" s="266" t="s">
        <v>995</v>
      </c>
      <c r="D52" s="266"/>
      <c r="E52" s="266"/>
      <c r="F52" s="266"/>
      <c r="G52" s="266"/>
      <c r="H52" s="266"/>
      <c r="I52" s="266"/>
      <c r="J52" s="266"/>
      <c r="K52" s="267"/>
    </row>
    <row r="53" s="1" customFormat="1" ht="5.25" customHeight="1">
      <c r="B53" s="265"/>
      <c r="C53" s="268"/>
      <c r="D53" s="268"/>
      <c r="E53" s="268"/>
      <c r="F53" s="268"/>
      <c r="G53" s="268"/>
      <c r="H53" s="268"/>
      <c r="I53" s="268"/>
      <c r="J53" s="268"/>
      <c r="K53" s="267"/>
    </row>
    <row r="54" s="1" customFormat="1" ht="15" customHeight="1">
      <c r="B54" s="265"/>
      <c r="C54" s="269" t="s">
        <v>996</v>
      </c>
      <c r="D54" s="269"/>
      <c r="E54" s="269"/>
      <c r="F54" s="269"/>
      <c r="G54" s="269"/>
      <c r="H54" s="269"/>
      <c r="I54" s="269"/>
      <c r="J54" s="269"/>
      <c r="K54" s="267"/>
    </row>
    <row r="55" s="1" customFormat="1" ht="15" customHeight="1">
      <c r="B55" s="265"/>
      <c r="C55" s="269" t="s">
        <v>997</v>
      </c>
      <c r="D55" s="269"/>
      <c r="E55" s="269"/>
      <c r="F55" s="269"/>
      <c r="G55" s="269"/>
      <c r="H55" s="269"/>
      <c r="I55" s="269"/>
      <c r="J55" s="269"/>
      <c r="K55" s="267"/>
    </row>
    <row r="56" s="1" customFormat="1" ht="12.75" customHeight="1">
      <c r="B56" s="265"/>
      <c r="C56" s="269"/>
      <c r="D56" s="269"/>
      <c r="E56" s="269"/>
      <c r="F56" s="269"/>
      <c r="G56" s="269"/>
      <c r="H56" s="269"/>
      <c r="I56" s="269"/>
      <c r="J56" s="269"/>
      <c r="K56" s="267"/>
    </row>
    <row r="57" s="1" customFormat="1" ht="15" customHeight="1">
      <c r="B57" s="265"/>
      <c r="C57" s="269" t="s">
        <v>998</v>
      </c>
      <c r="D57" s="269"/>
      <c r="E57" s="269"/>
      <c r="F57" s="269"/>
      <c r="G57" s="269"/>
      <c r="H57" s="269"/>
      <c r="I57" s="269"/>
      <c r="J57" s="269"/>
      <c r="K57" s="267"/>
    </row>
    <row r="58" s="1" customFormat="1" ht="15" customHeight="1">
      <c r="B58" s="265"/>
      <c r="C58" s="271"/>
      <c r="D58" s="269" t="s">
        <v>999</v>
      </c>
      <c r="E58" s="269"/>
      <c r="F58" s="269"/>
      <c r="G58" s="269"/>
      <c r="H58" s="269"/>
      <c r="I58" s="269"/>
      <c r="J58" s="269"/>
      <c r="K58" s="267"/>
    </row>
    <row r="59" s="1" customFormat="1" ht="15" customHeight="1">
      <c r="B59" s="265"/>
      <c r="C59" s="271"/>
      <c r="D59" s="269" t="s">
        <v>1000</v>
      </c>
      <c r="E59" s="269"/>
      <c r="F59" s="269"/>
      <c r="G59" s="269"/>
      <c r="H59" s="269"/>
      <c r="I59" s="269"/>
      <c r="J59" s="269"/>
      <c r="K59" s="267"/>
    </row>
    <row r="60" s="1" customFormat="1" ht="15" customHeight="1">
      <c r="B60" s="265"/>
      <c r="C60" s="271"/>
      <c r="D60" s="269" t="s">
        <v>1001</v>
      </c>
      <c r="E60" s="269"/>
      <c r="F60" s="269"/>
      <c r="G60" s="269"/>
      <c r="H60" s="269"/>
      <c r="I60" s="269"/>
      <c r="J60" s="269"/>
      <c r="K60" s="267"/>
    </row>
    <row r="61" s="1" customFormat="1" ht="15" customHeight="1">
      <c r="B61" s="265"/>
      <c r="C61" s="271"/>
      <c r="D61" s="269" t="s">
        <v>1002</v>
      </c>
      <c r="E61" s="269"/>
      <c r="F61" s="269"/>
      <c r="G61" s="269"/>
      <c r="H61" s="269"/>
      <c r="I61" s="269"/>
      <c r="J61" s="269"/>
      <c r="K61" s="267"/>
    </row>
    <row r="62" s="1" customFormat="1" ht="15" customHeight="1">
      <c r="B62" s="265"/>
      <c r="C62" s="271"/>
      <c r="D62" s="274" t="s">
        <v>1003</v>
      </c>
      <c r="E62" s="274"/>
      <c r="F62" s="274"/>
      <c r="G62" s="274"/>
      <c r="H62" s="274"/>
      <c r="I62" s="274"/>
      <c r="J62" s="274"/>
      <c r="K62" s="267"/>
    </row>
    <row r="63" s="1" customFormat="1" ht="15" customHeight="1">
      <c r="B63" s="265"/>
      <c r="C63" s="271"/>
      <c r="D63" s="269" t="s">
        <v>1004</v>
      </c>
      <c r="E63" s="269"/>
      <c r="F63" s="269"/>
      <c r="G63" s="269"/>
      <c r="H63" s="269"/>
      <c r="I63" s="269"/>
      <c r="J63" s="269"/>
      <c r="K63" s="267"/>
    </row>
    <row r="64" s="1" customFormat="1" ht="12.75" customHeight="1">
      <c r="B64" s="265"/>
      <c r="C64" s="271"/>
      <c r="D64" s="271"/>
      <c r="E64" s="275"/>
      <c r="F64" s="271"/>
      <c r="G64" s="271"/>
      <c r="H64" s="271"/>
      <c r="I64" s="271"/>
      <c r="J64" s="271"/>
      <c r="K64" s="267"/>
    </row>
    <row r="65" s="1" customFormat="1" ht="15" customHeight="1">
      <c r="B65" s="265"/>
      <c r="C65" s="271"/>
      <c r="D65" s="269" t="s">
        <v>1005</v>
      </c>
      <c r="E65" s="269"/>
      <c r="F65" s="269"/>
      <c r="G65" s="269"/>
      <c r="H65" s="269"/>
      <c r="I65" s="269"/>
      <c r="J65" s="269"/>
      <c r="K65" s="267"/>
    </row>
    <row r="66" s="1" customFormat="1" ht="15" customHeight="1">
      <c r="B66" s="265"/>
      <c r="C66" s="271"/>
      <c r="D66" s="274" t="s">
        <v>1006</v>
      </c>
      <c r="E66" s="274"/>
      <c r="F66" s="274"/>
      <c r="G66" s="274"/>
      <c r="H66" s="274"/>
      <c r="I66" s="274"/>
      <c r="J66" s="274"/>
      <c r="K66" s="267"/>
    </row>
    <row r="67" s="1" customFormat="1" ht="15" customHeight="1">
      <c r="B67" s="265"/>
      <c r="C67" s="271"/>
      <c r="D67" s="269" t="s">
        <v>1007</v>
      </c>
      <c r="E67" s="269"/>
      <c r="F67" s="269"/>
      <c r="G67" s="269"/>
      <c r="H67" s="269"/>
      <c r="I67" s="269"/>
      <c r="J67" s="269"/>
      <c r="K67" s="267"/>
    </row>
    <row r="68" s="1" customFormat="1" ht="15" customHeight="1">
      <c r="B68" s="265"/>
      <c r="C68" s="271"/>
      <c r="D68" s="269" t="s">
        <v>1008</v>
      </c>
      <c r="E68" s="269"/>
      <c r="F68" s="269"/>
      <c r="G68" s="269"/>
      <c r="H68" s="269"/>
      <c r="I68" s="269"/>
      <c r="J68" s="269"/>
      <c r="K68" s="267"/>
    </row>
    <row r="69" s="1" customFormat="1" ht="15" customHeight="1">
      <c r="B69" s="265"/>
      <c r="C69" s="271"/>
      <c r="D69" s="269" t="s">
        <v>1009</v>
      </c>
      <c r="E69" s="269"/>
      <c r="F69" s="269"/>
      <c r="G69" s="269"/>
      <c r="H69" s="269"/>
      <c r="I69" s="269"/>
      <c r="J69" s="269"/>
      <c r="K69" s="267"/>
    </row>
    <row r="70" s="1" customFormat="1" ht="15" customHeight="1">
      <c r="B70" s="265"/>
      <c r="C70" s="271"/>
      <c r="D70" s="269" t="s">
        <v>1010</v>
      </c>
      <c r="E70" s="269"/>
      <c r="F70" s="269"/>
      <c r="G70" s="269"/>
      <c r="H70" s="269"/>
      <c r="I70" s="269"/>
      <c r="J70" s="269"/>
      <c r="K70" s="267"/>
    </row>
    <row r="71" s="1" customFormat="1" ht="12.75" customHeight="1">
      <c r="B71" s="276"/>
      <c r="C71" s="277"/>
      <c r="D71" s="277"/>
      <c r="E71" s="277"/>
      <c r="F71" s="277"/>
      <c r="G71" s="277"/>
      <c r="H71" s="277"/>
      <c r="I71" s="277"/>
      <c r="J71" s="277"/>
      <c r="K71" s="278"/>
    </row>
    <row r="72" s="1" customFormat="1" ht="18.75" customHeight="1">
      <c r="B72" s="279"/>
      <c r="C72" s="279"/>
      <c r="D72" s="279"/>
      <c r="E72" s="279"/>
      <c r="F72" s="279"/>
      <c r="G72" s="279"/>
      <c r="H72" s="279"/>
      <c r="I72" s="279"/>
      <c r="J72" s="279"/>
      <c r="K72" s="280"/>
    </row>
    <row r="73" s="1" customFormat="1" ht="18.75" customHeight="1">
      <c r="B73" s="280"/>
      <c r="C73" s="280"/>
      <c r="D73" s="280"/>
      <c r="E73" s="280"/>
      <c r="F73" s="280"/>
      <c r="G73" s="280"/>
      <c r="H73" s="280"/>
      <c r="I73" s="280"/>
      <c r="J73" s="280"/>
      <c r="K73" s="280"/>
    </row>
    <row r="74" s="1" customFormat="1" ht="7.5" customHeight="1">
      <c r="B74" s="281"/>
      <c r="C74" s="282"/>
      <c r="D74" s="282"/>
      <c r="E74" s="282"/>
      <c r="F74" s="282"/>
      <c r="G74" s="282"/>
      <c r="H74" s="282"/>
      <c r="I74" s="282"/>
      <c r="J74" s="282"/>
      <c r="K74" s="283"/>
    </row>
    <row r="75" s="1" customFormat="1" ht="45" customHeight="1">
      <c r="B75" s="284"/>
      <c r="C75" s="285" t="s">
        <v>1011</v>
      </c>
      <c r="D75" s="285"/>
      <c r="E75" s="285"/>
      <c r="F75" s="285"/>
      <c r="G75" s="285"/>
      <c r="H75" s="285"/>
      <c r="I75" s="285"/>
      <c r="J75" s="285"/>
      <c r="K75" s="286"/>
    </row>
    <row r="76" s="1" customFormat="1" ht="17.25" customHeight="1">
      <c r="B76" s="284"/>
      <c r="C76" s="287" t="s">
        <v>1012</v>
      </c>
      <c r="D76" s="287"/>
      <c r="E76" s="287"/>
      <c r="F76" s="287" t="s">
        <v>1013</v>
      </c>
      <c r="G76" s="288"/>
      <c r="H76" s="287" t="s">
        <v>55</v>
      </c>
      <c r="I76" s="287" t="s">
        <v>58</v>
      </c>
      <c r="J76" s="287" t="s">
        <v>1014</v>
      </c>
      <c r="K76" s="286"/>
    </row>
    <row r="77" s="1" customFormat="1" ht="17.25" customHeight="1">
      <c r="B77" s="284"/>
      <c r="C77" s="289" t="s">
        <v>1015</v>
      </c>
      <c r="D77" s="289"/>
      <c r="E77" s="289"/>
      <c r="F77" s="290" t="s">
        <v>1016</v>
      </c>
      <c r="G77" s="291"/>
      <c r="H77" s="289"/>
      <c r="I77" s="289"/>
      <c r="J77" s="289" t="s">
        <v>1017</v>
      </c>
      <c r="K77" s="286"/>
    </row>
    <row r="78" s="1" customFormat="1" ht="5.25" customHeight="1">
      <c r="B78" s="284"/>
      <c r="C78" s="292"/>
      <c r="D78" s="292"/>
      <c r="E78" s="292"/>
      <c r="F78" s="292"/>
      <c r="G78" s="293"/>
      <c r="H78" s="292"/>
      <c r="I78" s="292"/>
      <c r="J78" s="292"/>
      <c r="K78" s="286"/>
    </row>
    <row r="79" s="1" customFormat="1" ht="15" customHeight="1">
      <c r="B79" s="284"/>
      <c r="C79" s="272" t="s">
        <v>54</v>
      </c>
      <c r="D79" s="294"/>
      <c r="E79" s="294"/>
      <c r="F79" s="295" t="s">
        <v>1018</v>
      </c>
      <c r="G79" s="296"/>
      <c r="H79" s="272" t="s">
        <v>1019</v>
      </c>
      <c r="I79" s="272" t="s">
        <v>1020</v>
      </c>
      <c r="J79" s="272">
        <v>20</v>
      </c>
      <c r="K79" s="286"/>
    </row>
    <row r="80" s="1" customFormat="1" ht="15" customHeight="1">
      <c r="B80" s="284"/>
      <c r="C80" s="272" t="s">
        <v>1021</v>
      </c>
      <c r="D80" s="272"/>
      <c r="E80" s="272"/>
      <c r="F80" s="295" t="s">
        <v>1018</v>
      </c>
      <c r="G80" s="296"/>
      <c r="H80" s="272" t="s">
        <v>1022</v>
      </c>
      <c r="I80" s="272" t="s">
        <v>1020</v>
      </c>
      <c r="J80" s="272">
        <v>120</v>
      </c>
      <c r="K80" s="286"/>
    </row>
    <row r="81" s="1" customFormat="1" ht="15" customHeight="1">
      <c r="B81" s="297"/>
      <c r="C81" s="272" t="s">
        <v>1023</v>
      </c>
      <c r="D81" s="272"/>
      <c r="E81" s="272"/>
      <c r="F81" s="295" t="s">
        <v>1024</v>
      </c>
      <c r="G81" s="296"/>
      <c r="H81" s="272" t="s">
        <v>1025</v>
      </c>
      <c r="I81" s="272" t="s">
        <v>1020</v>
      </c>
      <c r="J81" s="272">
        <v>50</v>
      </c>
      <c r="K81" s="286"/>
    </row>
    <row r="82" s="1" customFormat="1" ht="15" customHeight="1">
      <c r="B82" s="297"/>
      <c r="C82" s="272" t="s">
        <v>1026</v>
      </c>
      <c r="D82" s="272"/>
      <c r="E82" s="272"/>
      <c r="F82" s="295" t="s">
        <v>1018</v>
      </c>
      <c r="G82" s="296"/>
      <c r="H82" s="272" t="s">
        <v>1027</v>
      </c>
      <c r="I82" s="272" t="s">
        <v>1028</v>
      </c>
      <c r="J82" s="272"/>
      <c r="K82" s="286"/>
    </row>
    <row r="83" s="1" customFormat="1" ht="15" customHeight="1">
      <c r="B83" s="297"/>
      <c r="C83" s="298" t="s">
        <v>1029</v>
      </c>
      <c r="D83" s="298"/>
      <c r="E83" s="298"/>
      <c r="F83" s="299" t="s">
        <v>1024</v>
      </c>
      <c r="G83" s="298"/>
      <c r="H83" s="298" t="s">
        <v>1030</v>
      </c>
      <c r="I83" s="298" t="s">
        <v>1020</v>
      </c>
      <c r="J83" s="298">
        <v>15</v>
      </c>
      <c r="K83" s="286"/>
    </row>
    <row r="84" s="1" customFormat="1" ht="15" customHeight="1">
      <c r="B84" s="297"/>
      <c r="C84" s="298" t="s">
        <v>1031</v>
      </c>
      <c r="D84" s="298"/>
      <c r="E84" s="298"/>
      <c r="F84" s="299" t="s">
        <v>1024</v>
      </c>
      <c r="G84" s="298"/>
      <c r="H84" s="298" t="s">
        <v>1032</v>
      </c>
      <c r="I84" s="298" t="s">
        <v>1020</v>
      </c>
      <c r="J84" s="298">
        <v>15</v>
      </c>
      <c r="K84" s="286"/>
    </row>
    <row r="85" s="1" customFormat="1" ht="15" customHeight="1">
      <c r="B85" s="297"/>
      <c r="C85" s="298" t="s">
        <v>1033</v>
      </c>
      <c r="D85" s="298"/>
      <c r="E85" s="298"/>
      <c r="F85" s="299" t="s">
        <v>1024</v>
      </c>
      <c r="G85" s="298"/>
      <c r="H85" s="298" t="s">
        <v>1034</v>
      </c>
      <c r="I85" s="298" t="s">
        <v>1020</v>
      </c>
      <c r="J85" s="298">
        <v>20</v>
      </c>
      <c r="K85" s="286"/>
    </row>
    <row r="86" s="1" customFormat="1" ht="15" customHeight="1">
      <c r="B86" s="297"/>
      <c r="C86" s="298" t="s">
        <v>1035</v>
      </c>
      <c r="D86" s="298"/>
      <c r="E86" s="298"/>
      <c r="F86" s="299" t="s">
        <v>1024</v>
      </c>
      <c r="G86" s="298"/>
      <c r="H86" s="298" t="s">
        <v>1036</v>
      </c>
      <c r="I86" s="298" t="s">
        <v>1020</v>
      </c>
      <c r="J86" s="298">
        <v>20</v>
      </c>
      <c r="K86" s="286"/>
    </row>
    <row r="87" s="1" customFormat="1" ht="15" customHeight="1">
      <c r="B87" s="297"/>
      <c r="C87" s="272" t="s">
        <v>1037</v>
      </c>
      <c r="D87" s="272"/>
      <c r="E87" s="272"/>
      <c r="F87" s="295" t="s">
        <v>1024</v>
      </c>
      <c r="G87" s="296"/>
      <c r="H87" s="272" t="s">
        <v>1038</v>
      </c>
      <c r="I87" s="272" t="s">
        <v>1020</v>
      </c>
      <c r="J87" s="272">
        <v>50</v>
      </c>
      <c r="K87" s="286"/>
    </row>
    <row r="88" s="1" customFormat="1" ht="15" customHeight="1">
      <c r="B88" s="297"/>
      <c r="C88" s="272" t="s">
        <v>1039</v>
      </c>
      <c r="D88" s="272"/>
      <c r="E88" s="272"/>
      <c r="F88" s="295" t="s">
        <v>1024</v>
      </c>
      <c r="G88" s="296"/>
      <c r="H88" s="272" t="s">
        <v>1040</v>
      </c>
      <c r="I88" s="272" t="s">
        <v>1020</v>
      </c>
      <c r="J88" s="272">
        <v>20</v>
      </c>
      <c r="K88" s="286"/>
    </row>
    <row r="89" s="1" customFormat="1" ht="15" customHeight="1">
      <c r="B89" s="297"/>
      <c r="C89" s="272" t="s">
        <v>1041</v>
      </c>
      <c r="D89" s="272"/>
      <c r="E89" s="272"/>
      <c r="F89" s="295" t="s">
        <v>1024</v>
      </c>
      <c r="G89" s="296"/>
      <c r="H89" s="272" t="s">
        <v>1042</v>
      </c>
      <c r="I89" s="272" t="s">
        <v>1020</v>
      </c>
      <c r="J89" s="272">
        <v>20</v>
      </c>
      <c r="K89" s="286"/>
    </row>
    <row r="90" s="1" customFormat="1" ht="15" customHeight="1">
      <c r="B90" s="297"/>
      <c r="C90" s="272" t="s">
        <v>1043</v>
      </c>
      <c r="D90" s="272"/>
      <c r="E90" s="272"/>
      <c r="F90" s="295" t="s">
        <v>1024</v>
      </c>
      <c r="G90" s="296"/>
      <c r="H90" s="272" t="s">
        <v>1044</v>
      </c>
      <c r="I90" s="272" t="s">
        <v>1020</v>
      </c>
      <c r="J90" s="272">
        <v>50</v>
      </c>
      <c r="K90" s="286"/>
    </row>
    <row r="91" s="1" customFormat="1" ht="15" customHeight="1">
      <c r="B91" s="297"/>
      <c r="C91" s="272" t="s">
        <v>1045</v>
      </c>
      <c r="D91" s="272"/>
      <c r="E91" s="272"/>
      <c r="F91" s="295" t="s">
        <v>1024</v>
      </c>
      <c r="G91" s="296"/>
      <c r="H91" s="272" t="s">
        <v>1045</v>
      </c>
      <c r="I91" s="272" t="s">
        <v>1020</v>
      </c>
      <c r="J91" s="272">
        <v>50</v>
      </c>
      <c r="K91" s="286"/>
    </row>
    <row r="92" s="1" customFormat="1" ht="15" customHeight="1">
      <c r="B92" s="297"/>
      <c r="C92" s="272" t="s">
        <v>1046</v>
      </c>
      <c r="D92" s="272"/>
      <c r="E92" s="272"/>
      <c r="F92" s="295" t="s">
        <v>1024</v>
      </c>
      <c r="G92" s="296"/>
      <c r="H92" s="272" t="s">
        <v>1047</v>
      </c>
      <c r="I92" s="272" t="s">
        <v>1020</v>
      </c>
      <c r="J92" s="272">
        <v>255</v>
      </c>
      <c r="K92" s="286"/>
    </row>
    <row r="93" s="1" customFormat="1" ht="15" customHeight="1">
      <c r="B93" s="297"/>
      <c r="C93" s="272" t="s">
        <v>1048</v>
      </c>
      <c r="D93" s="272"/>
      <c r="E93" s="272"/>
      <c r="F93" s="295" t="s">
        <v>1018</v>
      </c>
      <c r="G93" s="296"/>
      <c r="H93" s="272" t="s">
        <v>1049</v>
      </c>
      <c r="I93" s="272" t="s">
        <v>1050</v>
      </c>
      <c r="J93" s="272"/>
      <c r="K93" s="286"/>
    </row>
    <row r="94" s="1" customFormat="1" ht="15" customHeight="1">
      <c r="B94" s="297"/>
      <c r="C94" s="272" t="s">
        <v>1051</v>
      </c>
      <c r="D94" s="272"/>
      <c r="E94" s="272"/>
      <c r="F94" s="295" t="s">
        <v>1018</v>
      </c>
      <c r="G94" s="296"/>
      <c r="H94" s="272" t="s">
        <v>1052</v>
      </c>
      <c r="I94" s="272" t="s">
        <v>1053</v>
      </c>
      <c r="J94" s="272"/>
      <c r="K94" s="286"/>
    </row>
    <row r="95" s="1" customFormat="1" ht="15" customHeight="1">
      <c r="B95" s="297"/>
      <c r="C95" s="272" t="s">
        <v>1054</v>
      </c>
      <c r="D95" s="272"/>
      <c r="E95" s="272"/>
      <c r="F95" s="295" t="s">
        <v>1018</v>
      </c>
      <c r="G95" s="296"/>
      <c r="H95" s="272" t="s">
        <v>1054</v>
      </c>
      <c r="I95" s="272" t="s">
        <v>1053</v>
      </c>
      <c r="J95" s="272"/>
      <c r="K95" s="286"/>
    </row>
    <row r="96" s="1" customFormat="1" ht="15" customHeight="1">
      <c r="B96" s="297"/>
      <c r="C96" s="272" t="s">
        <v>39</v>
      </c>
      <c r="D96" s="272"/>
      <c r="E96" s="272"/>
      <c r="F96" s="295" t="s">
        <v>1018</v>
      </c>
      <c r="G96" s="296"/>
      <c r="H96" s="272" t="s">
        <v>1055</v>
      </c>
      <c r="I96" s="272" t="s">
        <v>1053</v>
      </c>
      <c r="J96" s="272"/>
      <c r="K96" s="286"/>
    </row>
    <row r="97" s="1" customFormat="1" ht="15" customHeight="1">
      <c r="B97" s="297"/>
      <c r="C97" s="272" t="s">
        <v>49</v>
      </c>
      <c r="D97" s="272"/>
      <c r="E97" s="272"/>
      <c r="F97" s="295" t="s">
        <v>1018</v>
      </c>
      <c r="G97" s="296"/>
      <c r="H97" s="272" t="s">
        <v>1056</v>
      </c>
      <c r="I97" s="272" t="s">
        <v>1053</v>
      </c>
      <c r="J97" s="272"/>
      <c r="K97" s="286"/>
    </row>
    <row r="98" s="1" customFormat="1" ht="15" customHeight="1">
      <c r="B98" s="300"/>
      <c r="C98" s="301"/>
      <c r="D98" s="301"/>
      <c r="E98" s="301"/>
      <c r="F98" s="301"/>
      <c r="G98" s="301"/>
      <c r="H98" s="301"/>
      <c r="I98" s="301"/>
      <c r="J98" s="301"/>
      <c r="K98" s="302"/>
    </row>
    <row r="99" s="1" customFormat="1" ht="18.75" customHeight="1">
      <c r="B99" s="303"/>
      <c r="C99" s="304"/>
      <c r="D99" s="304"/>
      <c r="E99" s="304"/>
      <c r="F99" s="304"/>
      <c r="G99" s="304"/>
      <c r="H99" s="304"/>
      <c r="I99" s="304"/>
      <c r="J99" s="304"/>
      <c r="K99" s="303"/>
    </row>
    <row r="100" s="1" customFormat="1" ht="18.75" customHeight="1">
      <c r="B100" s="280"/>
      <c r="C100" s="280"/>
      <c r="D100" s="280"/>
      <c r="E100" s="280"/>
      <c r="F100" s="280"/>
      <c r="G100" s="280"/>
      <c r="H100" s="280"/>
      <c r="I100" s="280"/>
      <c r="J100" s="280"/>
      <c r="K100" s="280"/>
    </row>
    <row r="101" s="1" customFormat="1" ht="7.5" customHeight="1">
      <c r="B101" s="281"/>
      <c r="C101" s="282"/>
      <c r="D101" s="282"/>
      <c r="E101" s="282"/>
      <c r="F101" s="282"/>
      <c r="G101" s="282"/>
      <c r="H101" s="282"/>
      <c r="I101" s="282"/>
      <c r="J101" s="282"/>
      <c r="K101" s="283"/>
    </row>
    <row r="102" s="1" customFormat="1" ht="45" customHeight="1">
      <c r="B102" s="284"/>
      <c r="C102" s="285" t="s">
        <v>1057</v>
      </c>
      <c r="D102" s="285"/>
      <c r="E102" s="285"/>
      <c r="F102" s="285"/>
      <c r="G102" s="285"/>
      <c r="H102" s="285"/>
      <c r="I102" s="285"/>
      <c r="J102" s="285"/>
      <c r="K102" s="286"/>
    </row>
    <row r="103" s="1" customFormat="1" ht="17.25" customHeight="1">
      <c r="B103" s="284"/>
      <c r="C103" s="287" t="s">
        <v>1012</v>
      </c>
      <c r="D103" s="287"/>
      <c r="E103" s="287"/>
      <c r="F103" s="287" t="s">
        <v>1013</v>
      </c>
      <c r="G103" s="288"/>
      <c r="H103" s="287" t="s">
        <v>55</v>
      </c>
      <c r="I103" s="287" t="s">
        <v>58</v>
      </c>
      <c r="J103" s="287" t="s">
        <v>1014</v>
      </c>
      <c r="K103" s="286"/>
    </row>
    <row r="104" s="1" customFormat="1" ht="17.25" customHeight="1">
      <c r="B104" s="284"/>
      <c r="C104" s="289" t="s">
        <v>1015</v>
      </c>
      <c r="D104" s="289"/>
      <c r="E104" s="289"/>
      <c r="F104" s="290" t="s">
        <v>1016</v>
      </c>
      <c r="G104" s="291"/>
      <c r="H104" s="289"/>
      <c r="I104" s="289"/>
      <c r="J104" s="289" t="s">
        <v>1017</v>
      </c>
      <c r="K104" s="286"/>
    </row>
    <row r="105" s="1" customFormat="1" ht="5.25" customHeight="1">
      <c r="B105" s="284"/>
      <c r="C105" s="287"/>
      <c r="D105" s="287"/>
      <c r="E105" s="287"/>
      <c r="F105" s="287"/>
      <c r="G105" s="305"/>
      <c r="H105" s="287"/>
      <c r="I105" s="287"/>
      <c r="J105" s="287"/>
      <c r="K105" s="286"/>
    </row>
    <row r="106" s="1" customFormat="1" ht="15" customHeight="1">
      <c r="B106" s="284"/>
      <c r="C106" s="272" t="s">
        <v>54</v>
      </c>
      <c r="D106" s="294"/>
      <c r="E106" s="294"/>
      <c r="F106" s="295" t="s">
        <v>1018</v>
      </c>
      <c r="G106" s="272"/>
      <c r="H106" s="272" t="s">
        <v>1058</v>
      </c>
      <c r="I106" s="272" t="s">
        <v>1020</v>
      </c>
      <c r="J106" s="272">
        <v>20</v>
      </c>
      <c r="K106" s="286"/>
    </row>
    <row r="107" s="1" customFormat="1" ht="15" customHeight="1">
      <c r="B107" s="284"/>
      <c r="C107" s="272" t="s">
        <v>1021</v>
      </c>
      <c r="D107" s="272"/>
      <c r="E107" s="272"/>
      <c r="F107" s="295" t="s">
        <v>1018</v>
      </c>
      <c r="G107" s="272"/>
      <c r="H107" s="272" t="s">
        <v>1058</v>
      </c>
      <c r="I107" s="272" t="s">
        <v>1020</v>
      </c>
      <c r="J107" s="272">
        <v>120</v>
      </c>
      <c r="K107" s="286"/>
    </row>
    <row r="108" s="1" customFormat="1" ht="15" customHeight="1">
      <c r="B108" s="297"/>
      <c r="C108" s="272" t="s">
        <v>1023</v>
      </c>
      <c r="D108" s="272"/>
      <c r="E108" s="272"/>
      <c r="F108" s="295" t="s">
        <v>1024</v>
      </c>
      <c r="G108" s="272"/>
      <c r="H108" s="272" t="s">
        <v>1058</v>
      </c>
      <c r="I108" s="272" t="s">
        <v>1020</v>
      </c>
      <c r="J108" s="272">
        <v>50</v>
      </c>
      <c r="K108" s="286"/>
    </row>
    <row r="109" s="1" customFormat="1" ht="15" customHeight="1">
      <c r="B109" s="297"/>
      <c r="C109" s="272" t="s">
        <v>1026</v>
      </c>
      <c r="D109" s="272"/>
      <c r="E109" s="272"/>
      <c r="F109" s="295" t="s">
        <v>1018</v>
      </c>
      <c r="G109" s="272"/>
      <c r="H109" s="272" t="s">
        <v>1058</v>
      </c>
      <c r="I109" s="272" t="s">
        <v>1028</v>
      </c>
      <c r="J109" s="272"/>
      <c r="K109" s="286"/>
    </row>
    <row r="110" s="1" customFormat="1" ht="15" customHeight="1">
      <c r="B110" s="297"/>
      <c r="C110" s="272" t="s">
        <v>1037</v>
      </c>
      <c r="D110" s="272"/>
      <c r="E110" s="272"/>
      <c r="F110" s="295" t="s">
        <v>1024</v>
      </c>
      <c r="G110" s="272"/>
      <c r="H110" s="272" t="s">
        <v>1058</v>
      </c>
      <c r="I110" s="272" t="s">
        <v>1020</v>
      </c>
      <c r="J110" s="272">
        <v>50</v>
      </c>
      <c r="K110" s="286"/>
    </row>
    <row r="111" s="1" customFormat="1" ht="15" customHeight="1">
      <c r="B111" s="297"/>
      <c r="C111" s="272" t="s">
        <v>1045</v>
      </c>
      <c r="D111" s="272"/>
      <c r="E111" s="272"/>
      <c r="F111" s="295" t="s">
        <v>1024</v>
      </c>
      <c r="G111" s="272"/>
      <c r="H111" s="272" t="s">
        <v>1058</v>
      </c>
      <c r="I111" s="272" t="s">
        <v>1020</v>
      </c>
      <c r="J111" s="272">
        <v>50</v>
      </c>
      <c r="K111" s="286"/>
    </row>
    <row r="112" s="1" customFormat="1" ht="15" customHeight="1">
      <c r="B112" s="297"/>
      <c r="C112" s="272" t="s">
        <v>1043</v>
      </c>
      <c r="D112" s="272"/>
      <c r="E112" s="272"/>
      <c r="F112" s="295" t="s">
        <v>1024</v>
      </c>
      <c r="G112" s="272"/>
      <c r="H112" s="272" t="s">
        <v>1058</v>
      </c>
      <c r="I112" s="272" t="s">
        <v>1020</v>
      </c>
      <c r="J112" s="272">
        <v>50</v>
      </c>
      <c r="K112" s="286"/>
    </row>
    <row r="113" s="1" customFormat="1" ht="15" customHeight="1">
      <c r="B113" s="297"/>
      <c r="C113" s="272" t="s">
        <v>54</v>
      </c>
      <c r="D113" s="272"/>
      <c r="E113" s="272"/>
      <c r="F113" s="295" t="s">
        <v>1018</v>
      </c>
      <c r="G113" s="272"/>
      <c r="H113" s="272" t="s">
        <v>1059</v>
      </c>
      <c r="I113" s="272" t="s">
        <v>1020</v>
      </c>
      <c r="J113" s="272">
        <v>20</v>
      </c>
      <c r="K113" s="286"/>
    </row>
    <row r="114" s="1" customFormat="1" ht="15" customHeight="1">
      <c r="B114" s="297"/>
      <c r="C114" s="272" t="s">
        <v>1060</v>
      </c>
      <c r="D114" s="272"/>
      <c r="E114" s="272"/>
      <c r="F114" s="295" t="s">
        <v>1018</v>
      </c>
      <c r="G114" s="272"/>
      <c r="H114" s="272" t="s">
        <v>1061</v>
      </c>
      <c r="I114" s="272" t="s">
        <v>1020</v>
      </c>
      <c r="J114" s="272">
        <v>120</v>
      </c>
      <c r="K114" s="286"/>
    </row>
    <row r="115" s="1" customFormat="1" ht="15" customHeight="1">
      <c r="B115" s="297"/>
      <c r="C115" s="272" t="s">
        <v>39</v>
      </c>
      <c r="D115" s="272"/>
      <c r="E115" s="272"/>
      <c r="F115" s="295" t="s">
        <v>1018</v>
      </c>
      <c r="G115" s="272"/>
      <c r="H115" s="272" t="s">
        <v>1062</v>
      </c>
      <c r="I115" s="272" t="s">
        <v>1053</v>
      </c>
      <c r="J115" s="272"/>
      <c r="K115" s="286"/>
    </row>
    <row r="116" s="1" customFormat="1" ht="15" customHeight="1">
      <c r="B116" s="297"/>
      <c r="C116" s="272" t="s">
        <v>49</v>
      </c>
      <c r="D116" s="272"/>
      <c r="E116" s="272"/>
      <c r="F116" s="295" t="s">
        <v>1018</v>
      </c>
      <c r="G116" s="272"/>
      <c r="H116" s="272" t="s">
        <v>1063</v>
      </c>
      <c r="I116" s="272" t="s">
        <v>1053</v>
      </c>
      <c r="J116" s="272"/>
      <c r="K116" s="286"/>
    </row>
    <row r="117" s="1" customFormat="1" ht="15" customHeight="1">
      <c r="B117" s="297"/>
      <c r="C117" s="272" t="s">
        <v>58</v>
      </c>
      <c r="D117" s="272"/>
      <c r="E117" s="272"/>
      <c r="F117" s="295" t="s">
        <v>1018</v>
      </c>
      <c r="G117" s="272"/>
      <c r="H117" s="272" t="s">
        <v>1064</v>
      </c>
      <c r="I117" s="272" t="s">
        <v>1065</v>
      </c>
      <c r="J117" s="272"/>
      <c r="K117" s="286"/>
    </row>
    <row r="118" s="1" customFormat="1" ht="15" customHeight="1">
      <c r="B118" s="300"/>
      <c r="C118" s="306"/>
      <c r="D118" s="306"/>
      <c r="E118" s="306"/>
      <c r="F118" s="306"/>
      <c r="G118" s="306"/>
      <c r="H118" s="306"/>
      <c r="I118" s="306"/>
      <c r="J118" s="306"/>
      <c r="K118" s="302"/>
    </row>
    <row r="119" s="1" customFormat="1" ht="18.75" customHeight="1">
      <c r="B119" s="307"/>
      <c r="C119" s="308"/>
      <c r="D119" s="308"/>
      <c r="E119" s="308"/>
      <c r="F119" s="309"/>
      <c r="G119" s="308"/>
      <c r="H119" s="308"/>
      <c r="I119" s="308"/>
      <c r="J119" s="308"/>
      <c r="K119" s="307"/>
    </row>
    <row r="120" s="1" customFormat="1" ht="18.75" customHeight="1">
      <c r="B120" s="280"/>
      <c r="C120" s="280"/>
      <c r="D120" s="280"/>
      <c r="E120" s="280"/>
      <c r="F120" s="280"/>
      <c r="G120" s="280"/>
      <c r="H120" s="280"/>
      <c r="I120" s="280"/>
      <c r="J120" s="280"/>
      <c r="K120" s="280"/>
    </row>
    <row r="121" s="1" customFormat="1" ht="7.5" customHeight="1">
      <c r="B121" s="310"/>
      <c r="C121" s="311"/>
      <c r="D121" s="311"/>
      <c r="E121" s="311"/>
      <c r="F121" s="311"/>
      <c r="G121" s="311"/>
      <c r="H121" s="311"/>
      <c r="I121" s="311"/>
      <c r="J121" s="311"/>
      <c r="K121" s="312"/>
    </row>
    <row r="122" s="1" customFormat="1" ht="45" customHeight="1">
      <c r="B122" s="313"/>
      <c r="C122" s="263" t="s">
        <v>1066</v>
      </c>
      <c r="D122" s="263"/>
      <c r="E122" s="263"/>
      <c r="F122" s="263"/>
      <c r="G122" s="263"/>
      <c r="H122" s="263"/>
      <c r="I122" s="263"/>
      <c r="J122" s="263"/>
      <c r="K122" s="314"/>
    </row>
    <row r="123" s="1" customFormat="1" ht="17.25" customHeight="1">
      <c r="B123" s="315"/>
      <c r="C123" s="287" t="s">
        <v>1012</v>
      </c>
      <c r="D123" s="287"/>
      <c r="E123" s="287"/>
      <c r="F123" s="287" t="s">
        <v>1013</v>
      </c>
      <c r="G123" s="288"/>
      <c r="H123" s="287" t="s">
        <v>55</v>
      </c>
      <c r="I123" s="287" t="s">
        <v>58</v>
      </c>
      <c r="J123" s="287" t="s">
        <v>1014</v>
      </c>
      <c r="K123" s="316"/>
    </row>
    <row r="124" s="1" customFormat="1" ht="17.25" customHeight="1">
      <c r="B124" s="315"/>
      <c r="C124" s="289" t="s">
        <v>1015</v>
      </c>
      <c r="D124" s="289"/>
      <c r="E124" s="289"/>
      <c r="F124" s="290" t="s">
        <v>1016</v>
      </c>
      <c r="G124" s="291"/>
      <c r="H124" s="289"/>
      <c r="I124" s="289"/>
      <c r="J124" s="289" t="s">
        <v>1017</v>
      </c>
      <c r="K124" s="316"/>
    </row>
    <row r="125" s="1" customFormat="1" ht="5.25" customHeight="1">
      <c r="B125" s="317"/>
      <c r="C125" s="292"/>
      <c r="D125" s="292"/>
      <c r="E125" s="292"/>
      <c r="F125" s="292"/>
      <c r="G125" s="318"/>
      <c r="H125" s="292"/>
      <c r="I125" s="292"/>
      <c r="J125" s="292"/>
      <c r="K125" s="319"/>
    </row>
    <row r="126" s="1" customFormat="1" ht="15" customHeight="1">
      <c r="B126" s="317"/>
      <c r="C126" s="272" t="s">
        <v>1021</v>
      </c>
      <c r="D126" s="294"/>
      <c r="E126" s="294"/>
      <c r="F126" s="295" t="s">
        <v>1018</v>
      </c>
      <c r="G126" s="272"/>
      <c r="H126" s="272" t="s">
        <v>1058</v>
      </c>
      <c r="I126" s="272" t="s">
        <v>1020</v>
      </c>
      <c r="J126" s="272">
        <v>120</v>
      </c>
      <c r="K126" s="320"/>
    </row>
    <row r="127" s="1" customFormat="1" ht="15" customHeight="1">
      <c r="B127" s="317"/>
      <c r="C127" s="272" t="s">
        <v>1067</v>
      </c>
      <c r="D127" s="272"/>
      <c r="E127" s="272"/>
      <c r="F127" s="295" t="s">
        <v>1018</v>
      </c>
      <c r="G127" s="272"/>
      <c r="H127" s="272" t="s">
        <v>1068</v>
      </c>
      <c r="I127" s="272" t="s">
        <v>1020</v>
      </c>
      <c r="J127" s="272" t="s">
        <v>1069</v>
      </c>
      <c r="K127" s="320"/>
    </row>
    <row r="128" s="1" customFormat="1" ht="15" customHeight="1">
      <c r="B128" s="317"/>
      <c r="C128" s="272" t="s">
        <v>966</v>
      </c>
      <c r="D128" s="272"/>
      <c r="E128" s="272"/>
      <c r="F128" s="295" t="s">
        <v>1018</v>
      </c>
      <c r="G128" s="272"/>
      <c r="H128" s="272" t="s">
        <v>1070</v>
      </c>
      <c r="I128" s="272" t="s">
        <v>1020</v>
      </c>
      <c r="J128" s="272" t="s">
        <v>1069</v>
      </c>
      <c r="K128" s="320"/>
    </row>
    <row r="129" s="1" customFormat="1" ht="15" customHeight="1">
      <c r="B129" s="317"/>
      <c r="C129" s="272" t="s">
        <v>1029</v>
      </c>
      <c r="D129" s="272"/>
      <c r="E129" s="272"/>
      <c r="F129" s="295" t="s">
        <v>1024</v>
      </c>
      <c r="G129" s="272"/>
      <c r="H129" s="272" t="s">
        <v>1030</v>
      </c>
      <c r="I129" s="272" t="s">
        <v>1020</v>
      </c>
      <c r="J129" s="272">
        <v>15</v>
      </c>
      <c r="K129" s="320"/>
    </row>
    <row r="130" s="1" customFormat="1" ht="15" customHeight="1">
      <c r="B130" s="317"/>
      <c r="C130" s="298" t="s">
        <v>1031</v>
      </c>
      <c r="D130" s="298"/>
      <c r="E130" s="298"/>
      <c r="F130" s="299" t="s">
        <v>1024</v>
      </c>
      <c r="G130" s="298"/>
      <c r="H130" s="298" t="s">
        <v>1032</v>
      </c>
      <c r="I130" s="298" t="s">
        <v>1020</v>
      </c>
      <c r="J130" s="298">
        <v>15</v>
      </c>
      <c r="K130" s="320"/>
    </row>
    <row r="131" s="1" customFormat="1" ht="15" customHeight="1">
      <c r="B131" s="317"/>
      <c r="C131" s="298" t="s">
        <v>1033</v>
      </c>
      <c r="D131" s="298"/>
      <c r="E131" s="298"/>
      <c r="F131" s="299" t="s">
        <v>1024</v>
      </c>
      <c r="G131" s="298"/>
      <c r="H131" s="298" t="s">
        <v>1034</v>
      </c>
      <c r="I131" s="298" t="s">
        <v>1020</v>
      </c>
      <c r="J131" s="298">
        <v>20</v>
      </c>
      <c r="K131" s="320"/>
    </row>
    <row r="132" s="1" customFormat="1" ht="15" customHeight="1">
      <c r="B132" s="317"/>
      <c r="C132" s="298" t="s">
        <v>1035</v>
      </c>
      <c r="D132" s="298"/>
      <c r="E132" s="298"/>
      <c r="F132" s="299" t="s">
        <v>1024</v>
      </c>
      <c r="G132" s="298"/>
      <c r="H132" s="298" t="s">
        <v>1036</v>
      </c>
      <c r="I132" s="298" t="s">
        <v>1020</v>
      </c>
      <c r="J132" s="298">
        <v>20</v>
      </c>
      <c r="K132" s="320"/>
    </row>
    <row r="133" s="1" customFormat="1" ht="15" customHeight="1">
      <c r="B133" s="317"/>
      <c r="C133" s="272" t="s">
        <v>1023</v>
      </c>
      <c r="D133" s="272"/>
      <c r="E133" s="272"/>
      <c r="F133" s="295" t="s">
        <v>1024</v>
      </c>
      <c r="G133" s="272"/>
      <c r="H133" s="272" t="s">
        <v>1058</v>
      </c>
      <c r="I133" s="272" t="s">
        <v>1020</v>
      </c>
      <c r="J133" s="272">
        <v>50</v>
      </c>
      <c r="K133" s="320"/>
    </row>
    <row r="134" s="1" customFormat="1" ht="15" customHeight="1">
      <c r="B134" s="317"/>
      <c r="C134" s="272" t="s">
        <v>1037</v>
      </c>
      <c r="D134" s="272"/>
      <c r="E134" s="272"/>
      <c r="F134" s="295" t="s">
        <v>1024</v>
      </c>
      <c r="G134" s="272"/>
      <c r="H134" s="272" t="s">
        <v>1058</v>
      </c>
      <c r="I134" s="272" t="s">
        <v>1020</v>
      </c>
      <c r="J134" s="272">
        <v>50</v>
      </c>
      <c r="K134" s="320"/>
    </row>
    <row r="135" s="1" customFormat="1" ht="15" customHeight="1">
      <c r="B135" s="317"/>
      <c r="C135" s="272" t="s">
        <v>1043</v>
      </c>
      <c r="D135" s="272"/>
      <c r="E135" s="272"/>
      <c r="F135" s="295" t="s">
        <v>1024</v>
      </c>
      <c r="G135" s="272"/>
      <c r="H135" s="272" t="s">
        <v>1058</v>
      </c>
      <c r="I135" s="272" t="s">
        <v>1020</v>
      </c>
      <c r="J135" s="272">
        <v>50</v>
      </c>
      <c r="K135" s="320"/>
    </row>
    <row r="136" s="1" customFormat="1" ht="15" customHeight="1">
      <c r="B136" s="317"/>
      <c r="C136" s="272" t="s">
        <v>1045</v>
      </c>
      <c r="D136" s="272"/>
      <c r="E136" s="272"/>
      <c r="F136" s="295" t="s">
        <v>1024</v>
      </c>
      <c r="G136" s="272"/>
      <c r="H136" s="272" t="s">
        <v>1058</v>
      </c>
      <c r="I136" s="272" t="s">
        <v>1020</v>
      </c>
      <c r="J136" s="272">
        <v>50</v>
      </c>
      <c r="K136" s="320"/>
    </row>
    <row r="137" s="1" customFormat="1" ht="15" customHeight="1">
      <c r="B137" s="317"/>
      <c r="C137" s="272" t="s">
        <v>1046</v>
      </c>
      <c r="D137" s="272"/>
      <c r="E137" s="272"/>
      <c r="F137" s="295" t="s">
        <v>1024</v>
      </c>
      <c r="G137" s="272"/>
      <c r="H137" s="272" t="s">
        <v>1071</v>
      </c>
      <c r="I137" s="272" t="s">
        <v>1020</v>
      </c>
      <c r="J137" s="272">
        <v>255</v>
      </c>
      <c r="K137" s="320"/>
    </row>
    <row r="138" s="1" customFormat="1" ht="15" customHeight="1">
      <c r="B138" s="317"/>
      <c r="C138" s="272" t="s">
        <v>1048</v>
      </c>
      <c r="D138" s="272"/>
      <c r="E138" s="272"/>
      <c r="F138" s="295" t="s">
        <v>1018</v>
      </c>
      <c r="G138" s="272"/>
      <c r="H138" s="272" t="s">
        <v>1072</v>
      </c>
      <c r="I138" s="272" t="s">
        <v>1050</v>
      </c>
      <c r="J138" s="272"/>
      <c r="K138" s="320"/>
    </row>
    <row r="139" s="1" customFormat="1" ht="15" customHeight="1">
      <c r="B139" s="317"/>
      <c r="C139" s="272" t="s">
        <v>1051</v>
      </c>
      <c r="D139" s="272"/>
      <c r="E139" s="272"/>
      <c r="F139" s="295" t="s">
        <v>1018</v>
      </c>
      <c r="G139" s="272"/>
      <c r="H139" s="272" t="s">
        <v>1073</v>
      </c>
      <c r="I139" s="272" t="s">
        <v>1053</v>
      </c>
      <c r="J139" s="272"/>
      <c r="K139" s="320"/>
    </row>
    <row r="140" s="1" customFormat="1" ht="15" customHeight="1">
      <c r="B140" s="317"/>
      <c r="C140" s="272" t="s">
        <v>1054</v>
      </c>
      <c r="D140" s="272"/>
      <c r="E140" s="272"/>
      <c r="F140" s="295" t="s">
        <v>1018</v>
      </c>
      <c r="G140" s="272"/>
      <c r="H140" s="272" t="s">
        <v>1054</v>
      </c>
      <c r="I140" s="272" t="s">
        <v>1053</v>
      </c>
      <c r="J140" s="272"/>
      <c r="K140" s="320"/>
    </row>
    <row r="141" s="1" customFormat="1" ht="15" customHeight="1">
      <c r="B141" s="317"/>
      <c r="C141" s="272" t="s">
        <v>39</v>
      </c>
      <c r="D141" s="272"/>
      <c r="E141" s="272"/>
      <c r="F141" s="295" t="s">
        <v>1018</v>
      </c>
      <c r="G141" s="272"/>
      <c r="H141" s="272" t="s">
        <v>1074</v>
      </c>
      <c r="I141" s="272" t="s">
        <v>1053</v>
      </c>
      <c r="J141" s="272"/>
      <c r="K141" s="320"/>
    </row>
    <row r="142" s="1" customFormat="1" ht="15" customHeight="1">
      <c r="B142" s="317"/>
      <c r="C142" s="272" t="s">
        <v>1075</v>
      </c>
      <c r="D142" s="272"/>
      <c r="E142" s="272"/>
      <c r="F142" s="295" t="s">
        <v>1018</v>
      </c>
      <c r="G142" s="272"/>
      <c r="H142" s="272" t="s">
        <v>1076</v>
      </c>
      <c r="I142" s="272" t="s">
        <v>1053</v>
      </c>
      <c r="J142" s="272"/>
      <c r="K142" s="320"/>
    </row>
    <row r="143" s="1" customFormat="1" ht="15" customHeight="1">
      <c r="B143" s="321"/>
      <c r="C143" s="322"/>
      <c r="D143" s="322"/>
      <c r="E143" s="322"/>
      <c r="F143" s="322"/>
      <c r="G143" s="322"/>
      <c r="H143" s="322"/>
      <c r="I143" s="322"/>
      <c r="J143" s="322"/>
      <c r="K143" s="323"/>
    </row>
    <row r="144" s="1" customFormat="1" ht="18.75" customHeight="1">
      <c r="B144" s="308"/>
      <c r="C144" s="308"/>
      <c r="D144" s="308"/>
      <c r="E144" s="308"/>
      <c r="F144" s="309"/>
      <c r="G144" s="308"/>
      <c r="H144" s="308"/>
      <c r="I144" s="308"/>
      <c r="J144" s="308"/>
      <c r="K144" s="308"/>
    </row>
    <row r="145" s="1" customFormat="1" ht="18.75" customHeight="1">
      <c r="B145" s="280"/>
      <c r="C145" s="280"/>
      <c r="D145" s="280"/>
      <c r="E145" s="280"/>
      <c r="F145" s="280"/>
      <c r="G145" s="280"/>
      <c r="H145" s="280"/>
      <c r="I145" s="280"/>
      <c r="J145" s="280"/>
      <c r="K145" s="280"/>
    </row>
    <row r="146" s="1" customFormat="1" ht="7.5" customHeight="1">
      <c r="B146" s="281"/>
      <c r="C146" s="282"/>
      <c r="D146" s="282"/>
      <c r="E146" s="282"/>
      <c r="F146" s="282"/>
      <c r="G146" s="282"/>
      <c r="H146" s="282"/>
      <c r="I146" s="282"/>
      <c r="J146" s="282"/>
      <c r="K146" s="283"/>
    </row>
    <row r="147" s="1" customFormat="1" ht="45" customHeight="1">
      <c r="B147" s="284"/>
      <c r="C147" s="285" t="s">
        <v>1077</v>
      </c>
      <c r="D147" s="285"/>
      <c r="E147" s="285"/>
      <c r="F147" s="285"/>
      <c r="G147" s="285"/>
      <c r="H147" s="285"/>
      <c r="I147" s="285"/>
      <c r="J147" s="285"/>
      <c r="K147" s="286"/>
    </row>
    <row r="148" s="1" customFormat="1" ht="17.25" customHeight="1">
      <c r="B148" s="284"/>
      <c r="C148" s="287" t="s">
        <v>1012</v>
      </c>
      <c r="D148" s="287"/>
      <c r="E148" s="287"/>
      <c r="F148" s="287" t="s">
        <v>1013</v>
      </c>
      <c r="G148" s="288"/>
      <c r="H148" s="287" t="s">
        <v>55</v>
      </c>
      <c r="I148" s="287" t="s">
        <v>58</v>
      </c>
      <c r="J148" s="287" t="s">
        <v>1014</v>
      </c>
      <c r="K148" s="286"/>
    </row>
    <row r="149" s="1" customFormat="1" ht="17.25" customHeight="1">
      <c r="B149" s="284"/>
      <c r="C149" s="289" t="s">
        <v>1015</v>
      </c>
      <c r="D149" s="289"/>
      <c r="E149" s="289"/>
      <c r="F149" s="290" t="s">
        <v>1016</v>
      </c>
      <c r="G149" s="291"/>
      <c r="H149" s="289"/>
      <c r="I149" s="289"/>
      <c r="J149" s="289" t="s">
        <v>1017</v>
      </c>
      <c r="K149" s="286"/>
    </row>
    <row r="150" s="1" customFormat="1" ht="5.25" customHeight="1">
      <c r="B150" s="297"/>
      <c r="C150" s="292"/>
      <c r="D150" s="292"/>
      <c r="E150" s="292"/>
      <c r="F150" s="292"/>
      <c r="G150" s="293"/>
      <c r="H150" s="292"/>
      <c r="I150" s="292"/>
      <c r="J150" s="292"/>
      <c r="K150" s="320"/>
    </row>
    <row r="151" s="1" customFormat="1" ht="15" customHeight="1">
      <c r="B151" s="297"/>
      <c r="C151" s="324" t="s">
        <v>1021</v>
      </c>
      <c r="D151" s="272"/>
      <c r="E151" s="272"/>
      <c r="F151" s="325" t="s">
        <v>1018</v>
      </c>
      <c r="G151" s="272"/>
      <c r="H151" s="324" t="s">
        <v>1058</v>
      </c>
      <c r="I151" s="324" t="s">
        <v>1020</v>
      </c>
      <c r="J151" s="324">
        <v>120</v>
      </c>
      <c r="K151" s="320"/>
    </row>
    <row r="152" s="1" customFormat="1" ht="15" customHeight="1">
      <c r="B152" s="297"/>
      <c r="C152" s="324" t="s">
        <v>1067</v>
      </c>
      <c r="D152" s="272"/>
      <c r="E152" s="272"/>
      <c r="F152" s="325" t="s">
        <v>1018</v>
      </c>
      <c r="G152" s="272"/>
      <c r="H152" s="324" t="s">
        <v>1078</v>
      </c>
      <c r="I152" s="324" t="s">
        <v>1020</v>
      </c>
      <c r="J152" s="324" t="s">
        <v>1069</v>
      </c>
      <c r="K152" s="320"/>
    </row>
    <row r="153" s="1" customFormat="1" ht="15" customHeight="1">
      <c r="B153" s="297"/>
      <c r="C153" s="324" t="s">
        <v>966</v>
      </c>
      <c r="D153" s="272"/>
      <c r="E153" s="272"/>
      <c r="F153" s="325" t="s">
        <v>1018</v>
      </c>
      <c r="G153" s="272"/>
      <c r="H153" s="324" t="s">
        <v>1079</v>
      </c>
      <c r="I153" s="324" t="s">
        <v>1020</v>
      </c>
      <c r="J153" s="324" t="s">
        <v>1069</v>
      </c>
      <c r="K153" s="320"/>
    </row>
    <row r="154" s="1" customFormat="1" ht="15" customHeight="1">
      <c r="B154" s="297"/>
      <c r="C154" s="324" t="s">
        <v>1023</v>
      </c>
      <c r="D154" s="272"/>
      <c r="E154" s="272"/>
      <c r="F154" s="325" t="s">
        <v>1024</v>
      </c>
      <c r="G154" s="272"/>
      <c r="H154" s="324" t="s">
        <v>1058</v>
      </c>
      <c r="I154" s="324" t="s">
        <v>1020</v>
      </c>
      <c r="J154" s="324">
        <v>50</v>
      </c>
      <c r="K154" s="320"/>
    </row>
    <row r="155" s="1" customFormat="1" ht="15" customHeight="1">
      <c r="B155" s="297"/>
      <c r="C155" s="324" t="s">
        <v>1026</v>
      </c>
      <c r="D155" s="272"/>
      <c r="E155" s="272"/>
      <c r="F155" s="325" t="s">
        <v>1018</v>
      </c>
      <c r="G155" s="272"/>
      <c r="H155" s="324" t="s">
        <v>1058</v>
      </c>
      <c r="I155" s="324" t="s">
        <v>1028</v>
      </c>
      <c r="J155" s="324"/>
      <c r="K155" s="320"/>
    </row>
    <row r="156" s="1" customFormat="1" ht="15" customHeight="1">
      <c r="B156" s="297"/>
      <c r="C156" s="324" t="s">
        <v>1037</v>
      </c>
      <c r="D156" s="272"/>
      <c r="E156" s="272"/>
      <c r="F156" s="325" t="s">
        <v>1024</v>
      </c>
      <c r="G156" s="272"/>
      <c r="H156" s="324" t="s">
        <v>1058</v>
      </c>
      <c r="I156" s="324" t="s">
        <v>1020</v>
      </c>
      <c r="J156" s="324">
        <v>50</v>
      </c>
      <c r="K156" s="320"/>
    </row>
    <row r="157" s="1" customFormat="1" ht="15" customHeight="1">
      <c r="B157" s="297"/>
      <c r="C157" s="324" t="s">
        <v>1045</v>
      </c>
      <c r="D157" s="272"/>
      <c r="E157" s="272"/>
      <c r="F157" s="325" t="s">
        <v>1024</v>
      </c>
      <c r="G157" s="272"/>
      <c r="H157" s="324" t="s">
        <v>1058</v>
      </c>
      <c r="I157" s="324" t="s">
        <v>1020</v>
      </c>
      <c r="J157" s="324">
        <v>50</v>
      </c>
      <c r="K157" s="320"/>
    </row>
    <row r="158" s="1" customFormat="1" ht="15" customHeight="1">
      <c r="B158" s="297"/>
      <c r="C158" s="324" t="s">
        <v>1043</v>
      </c>
      <c r="D158" s="272"/>
      <c r="E158" s="272"/>
      <c r="F158" s="325" t="s">
        <v>1024</v>
      </c>
      <c r="G158" s="272"/>
      <c r="H158" s="324" t="s">
        <v>1058</v>
      </c>
      <c r="I158" s="324" t="s">
        <v>1020</v>
      </c>
      <c r="J158" s="324">
        <v>50</v>
      </c>
      <c r="K158" s="320"/>
    </row>
    <row r="159" s="1" customFormat="1" ht="15" customHeight="1">
      <c r="B159" s="297"/>
      <c r="C159" s="324" t="s">
        <v>103</v>
      </c>
      <c r="D159" s="272"/>
      <c r="E159" s="272"/>
      <c r="F159" s="325" t="s">
        <v>1018</v>
      </c>
      <c r="G159" s="272"/>
      <c r="H159" s="324" t="s">
        <v>1080</v>
      </c>
      <c r="I159" s="324" t="s">
        <v>1020</v>
      </c>
      <c r="J159" s="324" t="s">
        <v>1081</v>
      </c>
      <c r="K159" s="320"/>
    </row>
    <row r="160" s="1" customFormat="1" ht="15" customHeight="1">
      <c r="B160" s="297"/>
      <c r="C160" s="324" t="s">
        <v>1082</v>
      </c>
      <c r="D160" s="272"/>
      <c r="E160" s="272"/>
      <c r="F160" s="325" t="s">
        <v>1018</v>
      </c>
      <c r="G160" s="272"/>
      <c r="H160" s="324" t="s">
        <v>1083</v>
      </c>
      <c r="I160" s="324" t="s">
        <v>1053</v>
      </c>
      <c r="J160" s="324"/>
      <c r="K160" s="320"/>
    </row>
    <row r="161" s="1" customFormat="1" ht="15" customHeight="1">
      <c r="B161" s="326"/>
      <c r="C161" s="306"/>
      <c r="D161" s="306"/>
      <c r="E161" s="306"/>
      <c r="F161" s="306"/>
      <c r="G161" s="306"/>
      <c r="H161" s="306"/>
      <c r="I161" s="306"/>
      <c r="J161" s="306"/>
      <c r="K161" s="327"/>
    </row>
    <row r="162" s="1" customFormat="1" ht="18.75" customHeight="1">
      <c r="B162" s="308"/>
      <c r="C162" s="318"/>
      <c r="D162" s="318"/>
      <c r="E162" s="318"/>
      <c r="F162" s="328"/>
      <c r="G162" s="318"/>
      <c r="H162" s="318"/>
      <c r="I162" s="318"/>
      <c r="J162" s="318"/>
      <c r="K162" s="308"/>
    </row>
    <row r="163" s="1" customFormat="1" ht="18.75" customHeight="1">
      <c r="B163" s="280"/>
      <c r="C163" s="280"/>
      <c r="D163" s="280"/>
      <c r="E163" s="280"/>
      <c r="F163" s="280"/>
      <c r="G163" s="280"/>
      <c r="H163" s="280"/>
      <c r="I163" s="280"/>
      <c r="J163" s="280"/>
      <c r="K163" s="280"/>
    </row>
    <row r="164" s="1" customFormat="1" ht="7.5" customHeight="1">
      <c r="B164" s="259"/>
      <c r="C164" s="260"/>
      <c r="D164" s="260"/>
      <c r="E164" s="260"/>
      <c r="F164" s="260"/>
      <c r="G164" s="260"/>
      <c r="H164" s="260"/>
      <c r="I164" s="260"/>
      <c r="J164" s="260"/>
      <c r="K164" s="261"/>
    </row>
    <row r="165" s="1" customFormat="1" ht="45" customHeight="1">
      <c r="B165" s="262"/>
      <c r="C165" s="263" t="s">
        <v>1084</v>
      </c>
      <c r="D165" s="263"/>
      <c r="E165" s="263"/>
      <c r="F165" s="263"/>
      <c r="G165" s="263"/>
      <c r="H165" s="263"/>
      <c r="I165" s="263"/>
      <c r="J165" s="263"/>
      <c r="K165" s="264"/>
    </row>
    <row r="166" s="1" customFormat="1" ht="17.25" customHeight="1">
      <c r="B166" s="262"/>
      <c r="C166" s="287" t="s">
        <v>1012</v>
      </c>
      <c r="D166" s="287"/>
      <c r="E166" s="287"/>
      <c r="F166" s="287" t="s">
        <v>1013</v>
      </c>
      <c r="G166" s="329"/>
      <c r="H166" s="330" t="s">
        <v>55</v>
      </c>
      <c r="I166" s="330" t="s">
        <v>58</v>
      </c>
      <c r="J166" s="287" t="s">
        <v>1014</v>
      </c>
      <c r="K166" s="264"/>
    </row>
    <row r="167" s="1" customFormat="1" ht="17.25" customHeight="1">
      <c r="B167" s="265"/>
      <c r="C167" s="289" t="s">
        <v>1015</v>
      </c>
      <c r="D167" s="289"/>
      <c r="E167" s="289"/>
      <c r="F167" s="290" t="s">
        <v>1016</v>
      </c>
      <c r="G167" s="331"/>
      <c r="H167" s="332"/>
      <c r="I167" s="332"/>
      <c r="J167" s="289" t="s">
        <v>1017</v>
      </c>
      <c r="K167" s="267"/>
    </row>
    <row r="168" s="1" customFormat="1" ht="5.25" customHeight="1">
      <c r="B168" s="297"/>
      <c r="C168" s="292"/>
      <c r="D168" s="292"/>
      <c r="E168" s="292"/>
      <c r="F168" s="292"/>
      <c r="G168" s="293"/>
      <c r="H168" s="292"/>
      <c r="I168" s="292"/>
      <c r="J168" s="292"/>
      <c r="K168" s="320"/>
    </row>
    <row r="169" s="1" customFormat="1" ht="15" customHeight="1">
      <c r="B169" s="297"/>
      <c r="C169" s="272" t="s">
        <v>1021</v>
      </c>
      <c r="D169" s="272"/>
      <c r="E169" s="272"/>
      <c r="F169" s="295" t="s">
        <v>1018</v>
      </c>
      <c r="G169" s="272"/>
      <c r="H169" s="272" t="s">
        <v>1058</v>
      </c>
      <c r="I169" s="272" t="s">
        <v>1020</v>
      </c>
      <c r="J169" s="272">
        <v>120</v>
      </c>
      <c r="K169" s="320"/>
    </row>
    <row r="170" s="1" customFormat="1" ht="15" customHeight="1">
      <c r="B170" s="297"/>
      <c r="C170" s="272" t="s">
        <v>1067</v>
      </c>
      <c r="D170" s="272"/>
      <c r="E170" s="272"/>
      <c r="F170" s="295" t="s">
        <v>1018</v>
      </c>
      <c r="G170" s="272"/>
      <c r="H170" s="272" t="s">
        <v>1068</v>
      </c>
      <c r="I170" s="272" t="s">
        <v>1020</v>
      </c>
      <c r="J170" s="272" t="s">
        <v>1069</v>
      </c>
      <c r="K170" s="320"/>
    </row>
    <row r="171" s="1" customFormat="1" ht="15" customHeight="1">
      <c r="B171" s="297"/>
      <c r="C171" s="272" t="s">
        <v>966</v>
      </c>
      <c r="D171" s="272"/>
      <c r="E171" s="272"/>
      <c r="F171" s="295" t="s">
        <v>1018</v>
      </c>
      <c r="G171" s="272"/>
      <c r="H171" s="272" t="s">
        <v>1085</v>
      </c>
      <c r="I171" s="272" t="s">
        <v>1020</v>
      </c>
      <c r="J171" s="272" t="s">
        <v>1069</v>
      </c>
      <c r="K171" s="320"/>
    </row>
    <row r="172" s="1" customFormat="1" ht="15" customHeight="1">
      <c r="B172" s="297"/>
      <c r="C172" s="272" t="s">
        <v>1023</v>
      </c>
      <c r="D172" s="272"/>
      <c r="E172" s="272"/>
      <c r="F172" s="295" t="s">
        <v>1024</v>
      </c>
      <c r="G172" s="272"/>
      <c r="H172" s="272" t="s">
        <v>1085</v>
      </c>
      <c r="I172" s="272" t="s">
        <v>1020</v>
      </c>
      <c r="J172" s="272">
        <v>50</v>
      </c>
      <c r="K172" s="320"/>
    </row>
    <row r="173" s="1" customFormat="1" ht="15" customHeight="1">
      <c r="B173" s="297"/>
      <c r="C173" s="272" t="s">
        <v>1026</v>
      </c>
      <c r="D173" s="272"/>
      <c r="E173" s="272"/>
      <c r="F173" s="295" t="s">
        <v>1018</v>
      </c>
      <c r="G173" s="272"/>
      <c r="H173" s="272" t="s">
        <v>1085</v>
      </c>
      <c r="I173" s="272" t="s">
        <v>1028</v>
      </c>
      <c r="J173" s="272"/>
      <c r="K173" s="320"/>
    </row>
    <row r="174" s="1" customFormat="1" ht="15" customHeight="1">
      <c r="B174" s="297"/>
      <c r="C174" s="272" t="s">
        <v>1037</v>
      </c>
      <c r="D174" s="272"/>
      <c r="E174" s="272"/>
      <c r="F174" s="295" t="s">
        <v>1024</v>
      </c>
      <c r="G174" s="272"/>
      <c r="H174" s="272" t="s">
        <v>1085</v>
      </c>
      <c r="I174" s="272" t="s">
        <v>1020</v>
      </c>
      <c r="J174" s="272">
        <v>50</v>
      </c>
      <c r="K174" s="320"/>
    </row>
    <row r="175" s="1" customFormat="1" ht="15" customHeight="1">
      <c r="B175" s="297"/>
      <c r="C175" s="272" t="s">
        <v>1045</v>
      </c>
      <c r="D175" s="272"/>
      <c r="E175" s="272"/>
      <c r="F175" s="295" t="s">
        <v>1024</v>
      </c>
      <c r="G175" s="272"/>
      <c r="H175" s="272" t="s">
        <v>1085</v>
      </c>
      <c r="I175" s="272" t="s">
        <v>1020</v>
      </c>
      <c r="J175" s="272">
        <v>50</v>
      </c>
      <c r="K175" s="320"/>
    </row>
    <row r="176" s="1" customFormat="1" ht="15" customHeight="1">
      <c r="B176" s="297"/>
      <c r="C176" s="272" t="s">
        <v>1043</v>
      </c>
      <c r="D176" s="272"/>
      <c r="E176" s="272"/>
      <c r="F176" s="295" t="s">
        <v>1024</v>
      </c>
      <c r="G176" s="272"/>
      <c r="H176" s="272" t="s">
        <v>1085</v>
      </c>
      <c r="I176" s="272" t="s">
        <v>1020</v>
      </c>
      <c r="J176" s="272">
        <v>50</v>
      </c>
      <c r="K176" s="320"/>
    </row>
    <row r="177" s="1" customFormat="1" ht="15" customHeight="1">
      <c r="B177" s="297"/>
      <c r="C177" s="272" t="s">
        <v>118</v>
      </c>
      <c r="D177" s="272"/>
      <c r="E177" s="272"/>
      <c r="F177" s="295" t="s">
        <v>1018</v>
      </c>
      <c r="G177" s="272"/>
      <c r="H177" s="272" t="s">
        <v>1086</v>
      </c>
      <c r="I177" s="272" t="s">
        <v>1087</v>
      </c>
      <c r="J177" s="272"/>
      <c r="K177" s="320"/>
    </row>
    <row r="178" s="1" customFormat="1" ht="15" customHeight="1">
      <c r="B178" s="297"/>
      <c r="C178" s="272" t="s">
        <v>58</v>
      </c>
      <c r="D178" s="272"/>
      <c r="E178" s="272"/>
      <c r="F178" s="295" t="s">
        <v>1018</v>
      </c>
      <c r="G178" s="272"/>
      <c r="H178" s="272" t="s">
        <v>1088</v>
      </c>
      <c r="I178" s="272" t="s">
        <v>1089</v>
      </c>
      <c r="J178" s="272">
        <v>1</v>
      </c>
      <c r="K178" s="320"/>
    </row>
    <row r="179" s="1" customFormat="1" ht="15" customHeight="1">
      <c r="B179" s="297"/>
      <c r="C179" s="272" t="s">
        <v>54</v>
      </c>
      <c r="D179" s="272"/>
      <c r="E179" s="272"/>
      <c r="F179" s="295" t="s">
        <v>1018</v>
      </c>
      <c r="G179" s="272"/>
      <c r="H179" s="272" t="s">
        <v>1090</v>
      </c>
      <c r="I179" s="272" t="s">
        <v>1020</v>
      </c>
      <c r="J179" s="272">
        <v>20</v>
      </c>
      <c r="K179" s="320"/>
    </row>
    <row r="180" s="1" customFormat="1" ht="15" customHeight="1">
      <c r="B180" s="297"/>
      <c r="C180" s="272" t="s">
        <v>55</v>
      </c>
      <c r="D180" s="272"/>
      <c r="E180" s="272"/>
      <c r="F180" s="295" t="s">
        <v>1018</v>
      </c>
      <c r="G180" s="272"/>
      <c r="H180" s="272" t="s">
        <v>1091</v>
      </c>
      <c r="I180" s="272" t="s">
        <v>1020</v>
      </c>
      <c r="J180" s="272">
        <v>255</v>
      </c>
      <c r="K180" s="320"/>
    </row>
    <row r="181" s="1" customFormat="1" ht="15" customHeight="1">
      <c r="B181" s="297"/>
      <c r="C181" s="272" t="s">
        <v>119</v>
      </c>
      <c r="D181" s="272"/>
      <c r="E181" s="272"/>
      <c r="F181" s="295" t="s">
        <v>1018</v>
      </c>
      <c r="G181" s="272"/>
      <c r="H181" s="272" t="s">
        <v>982</v>
      </c>
      <c r="I181" s="272" t="s">
        <v>1020</v>
      </c>
      <c r="J181" s="272">
        <v>10</v>
      </c>
      <c r="K181" s="320"/>
    </row>
    <row r="182" s="1" customFormat="1" ht="15" customHeight="1">
      <c r="B182" s="297"/>
      <c r="C182" s="272" t="s">
        <v>120</v>
      </c>
      <c r="D182" s="272"/>
      <c r="E182" s="272"/>
      <c r="F182" s="295" t="s">
        <v>1018</v>
      </c>
      <c r="G182" s="272"/>
      <c r="H182" s="272" t="s">
        <v>1092</v>
      </c>
      <c r="I182" s="272" t="s">
        <v>1053</v>
      </c>
      <c r="J182" s="272"/>
      <c r="K182" s="320"/>
    </row>
    <row r="183" s="1" customFormat="1" ht="15" customHeight="1">
      <c r="B183" s="297"/>
      <c r="C183" s="272" t="s">
        <v>1093</v>
      </c>
      <c r="D183" s="272"/>
      <c r="E183" s="272"/>
      <c r="F183" s="295" t="s">
        <v>1018</v>
      </c>
      <c r="G183" s="272"/>
      <c r="H183" s="272" t="s">
        <v>1094</v>
      </c>
      <c r="I183" s="272" t="s">
        <v>1053</v>
      </c>
      <c r="J183" s="272"/>
      <c r="K183" s="320"/>
    </row>
    <row r="184" s="1" customFormat="1" ht="15" customHeight="1">
      <c r="B184" s="297"/>
      <c r="C184" s="272" t="s">
        <v>1082</v>
      </c>
      <c r="D184" s="272"/>
      <c r="E184" s="272"/>
      <c r="F184" s="295" t="s">
        <v>1018</v>
      </c>
      <c r="G184" s="272"/>
      <c r="H184" s="272" t="s">
        <v>1095</v>
      </c>
      <c r="I184" s="272" t="s">
        <v>1053</v>
      </c>
      <c r="J184" s="272"/>
      <c r="K184" s="320"/>
    </row>
    <row r="185" s="1" customFormat="1" ht="15" customHeight="1">
      <c r="B185" s="297"/>
      <c r="C185" s="272" t="s">
        <v>122</v>
      </c>
      <c r="D185" s="272"/>
      <c r="E185" s="272"/>
      <c r="F185" s="295" t="s">
        <v>1024</v>
      </c>
      <c r="G185" s="272"/>
      <c r="H185" s="272" t="s">
        <v>1096</v>
      </c>
      <c r="I185" s="272" t="s">
        <v>1020</v>
      </c>
      <c r="J185" s="272">
        <v>50</v>
      </c>
      <c r="K185" s="320"/>
    </row>
    <row r="186" s="1" customFormat="1" ht="15" customHeight="1">
      <c r="B186" s="297"/>
      <c r="C186" s="272" t="s">
        <v>1097</v>
      </c>
      <c r="D186" s="272"/>
      <c r="E186" s="272"/>
      <c r="F186" s="295" t="s">
        <v>1024</v>
      </c>
      <c r="G186" s="272"/>
      <c r="H186" s="272" t="s">
        <v>1098</v>
      </c>
      <c r="I186" s="272" t="s">
        <v>1099</v>
      </c>
      <c r="J186" s="272"/>
      <c r="K186" s="320"/>
    </row>
    <row r="187" s="1" customFormat="1" ht="15" customHeight="1">
      <c r="B187" s="297"/>
      <c r="C187" s="272" t="s">
        <v>1100</v>
      </c>
      <c r="D187" s="272"/>
      <c r="E187" s="272"/>
      <c r="F187" s="295" t="s">
        <v>1024</v>
      </c>
      <c r="G187" s="272"/>
      <c r="H187" s="272" t="s">
        <v>1101</v>
      </c>
      <c r="I187" s="272" t="s">
        <v>1099</v>
      </c>
      <c r="J187" s="272"/>
      <c r="K187" s="320"/>
    </row>
    <row r="188" s="1" customFormat="1" ht="15" customHeight="1">
      <c r="B188" s="297"/>
      <c r="C188" s="272" t="s">
        <v>1102</v>
      </c>
      <c r="D188" s="272"/>
      <c r="E188" s="272"/>
      <c r="F188" s="295" t="s">
        <v>1024</v>
      </c>
      <c r="G188" s="272"/>
      <c r="H188" s="272" t="s">
        <v>1103</v>
      </c>
      <c r="I188" s="272" t="s">
        <v>1099</v>
      </c>
      <c r="J188" s="272"/>
      <c r="K188" s="320"/>
    </row>
    <row r="189" s="1" customFormat="1" ht="15" customHeight="1">
      <c r="B189" s="297"/>
      <c r="C189" s="333" t="s">
        <v>1104</v>
      </c>
      <c r="D189" s="272"/>
      <c r="E189" s="272"/>
      <c r="F189" s="295" t="s">
        <v>1024</v>
      </c>
      <c r="G189" s="272"/>
      <c r="H189" s="272" t="s">
        <v>1105</v>
      </c>
      <c r="I189" s="272" t="s">
        <v>1106</v>
      </c>
      <c r="J189" s="334" t="s">
        <v>1107</v>
      </c>
      <c r="K189" s="320"/>
    </row>
    <row r="190" s="1" customFormat="1" ht="15" customHeight="1">
      <c r="B190" s="297"/>
      <c r="C190" s="333" t="s">
        <v>43</v>
      </c>
      <c r="D190" s="272"/>
      <c r="E190" s="272"/>
      <c r="F190" s="295" t="s">
        <v>1018</v>
      </c>
      <c r="G190" s="272"/>
      <c r="H190" s="269" t="s">
        <v>1108</v>
      </c>
      <c r="I190" s="272" t="s">
        <v>1109</v>
      </c>
      <c r="J190" s="272"/>
      <c r="K190" s="320"/>
    </row>
    <row r="191" s="1" customFormat="1" ht="15" customHeight="1">
      <c r="B191" s="297"/>
      <c r="C191" s="333" t="s">
        <v>1110</v>
      </c>
      <c r="D191" s="272"/>
      <c r="E191" s="272"/>
      <c r="F191" s="295" t="s">
        <v>1018</v>
      </c>
      <c r="G191" s="272"/>
      <c r="H191" s="272" t="s">
        <v>1111</v>
      </c>
      <c r="I191" s="272" t="s">
        <v>1053</v>
      </c>
      <c r="J191" s="272"/>
      <c r="K191" s="320"/>
    </row>
    <row r="192" s="1" customFormat="1" ht="15" customHeight="1">
      <c r="B192" s="297"/>
      <c r="C192" s="333" t="s">
        <v>1112</v>
      </c>
      <c r="D192" s="272"/>
      <c r="E192" s="272"/>
      <c r="F192" s="295" t="s">
        <v>1018</v>
      </c>
      <c r="G192" s="272"/>
      <c r="H192" s="272" t="s">
        <v>1113</v>
      </c>
      <c r="I192" s="272" t="s">
        <v>1053</v>
      </c>
      <c r="J192" s="272"/>
      <c r="K192" s="320"/>
    </row>
    <row r="193" s="1" customFormat="1" ht="15" customHeight="1">
      <c r="B193" s="297"/>
      <c r="C193" s="333" t="s">
        <v>1114</v>
      </c>
      <c r="D193" s="272"/>
      <c r="E193" s="272"/>
      <c r="F193" s="295" t="s">
        <v>1024</v>
      </c>
      <c r="G193" s="272"/>
      <c r="H193" s="272" t="s">
        <v>1115</v>
      </c>
      <c r="I193" s="272" t="s">
        <v>1053</v>
      </c>
      <c r="J193" s="272"/>
      <c r="K193" s="320"/>
    </row>
    <row r="194" s="1" customFormat="1" ht="15" customHeight="1">
      <c r="B194" s="326"/>
      <c r="C194" s="335"/>
      <c r="D194" s="306"/>
      <c r="E194" s="306"/>
      <c r="F194" s="306"/>
      <c r="G194" s="306"/>
      <c r="H194" s="306"/>
      <c r="I194" s="306"/>
      <c r="J194" s="306"/>
      <c r="K194" s="327"/>
    </row>
    <row r="195" s="1" customFormat="1" ht="18.75" customHeight="1">
      <c r="B195" s="308"/>
      <c r="C195" s="318"/>
      <c r="D195" s="318"/>
      <c r="E195" s="318"/>
      <c r="F195" s="328"/>
      <c r="G195" s="318"/>
      <c r="H195" s="318"/>
      <c r="I195" s="318"/>
      <c r="J195" s="318"/>
      <c r="K195" s="308"/>
    </row>
    <row r="196" s="1" customFormat="1" ht="18.75" customHeight="1">
      <c r="B196" s="308"/>
      <c r="C196" s="318"/>
      <c r="D196" s="318"/>
      <c r="E196" s="318"/>
      <c r="F196" s="328"/>
      <c r="G196" s="318"/>
      <c r="H196" s="318"/>
      <c r="I196" s="318"/>
      <c r="J196" s="318"/>
      <c r="K196" s="308"/>
    </row>
    <row r="197" s="1" customFormat="1" ht="18.75" customHeight="1">
      <c r="B197" s="280"/>
      <c r="C197" s="280"/>
      <c r="D197" s="280"/>
      <c r="E197" s="280"/>
      <c r="F197" s="280"/>
      <c r="G197" s="280"/>
      <c r="H197" s="280"/>
      <c r="I197" s="280"/>
      <c r="J197" s="280"/>
      <c r="K197" s="280"/>
    </row>
    <row r="198" s="1" customFormat="1">
      <c r="B198" s="259"/>
      <c r="C198" s="260"/>
      <c r="D198" s="260"/>
      <c r="E198" s="260"/>
      <c r="F198" s="260"/>
      <c r="G198" s="260"/>
      <c r="H198" s="260"/>
      <c r="I198" s="260"/>
      <c r="J198" s="260"/>
      <c r="K198" s="261"/>
    </row>
    <row r="199" s="1" customFormat="1" ht="21">
      <c r="B199" s="262"/>
      <c r="C199" s="263" t="s">
        <v>1116</v>
      </c>
      <c r="D199" s="263"/>
      <c r="E199" s="263"/>
      <c r="F199" s="263"/>
      <c r="G199" s="263"/>
      <c r="H199" s="263"/>
      <c r="I199" s="263"/>
      <c r="J199" s="263"/>
      <c r="K199" s="264"/>
    </row>
    <row r="200" s="1" customFormat="1" ht="25.5" customHeight="1">
      <c r="B200" s="262"/>
      <c r="C200" s="336" t="s">
        <v>1117</v>
      </c>
      <c r="D200" s="336"/>
      <c r="E200" s="336"/>
      <c r="F200" s="336" t="s">
        <v>1118</v>
      </c>
      <c r="G200" s="337"/>
      <c r="H200" s="336" t="s">
        <v>1119</v>
      </c>
      <c r="I200" s="336"/>
      <c r="J200" s="336"/>
      <c r="K200" s="264"/>
    </row>
    <row r="201" s="1" customFormat="1" ht="5.25" customHeight="1">
      <c r="B201" s="297"/>
      <c r="C201" s="292"/>
      <c r="D201" s="292"/>
      <c r="E201" s="292"/>
      <c r="F201" s="292"/>
      <c r="G201" s="318"/>
      <c r="H201" s="292"/>
      <c r="I201" s="292"/>
      <c r="J201" s="292"/>
      <c r="K201" s="320"/>
    </row>
    <row r="202" s="1" customFormat="1" ht="15" customHeight="1">
      <c r="B202" s="297"/>
      <c r="C202" s="272" t="s">
        <v>1109</v>
      </c>
      <c r="D202" s="272"/>
      <c r="E202" s="272"/>
      <c r="F202" s="295" t="s">
        <v>44</v>
      </c>
      <c r="G202" s="272"/>
      <c r="H202" s="272" t="s">
        <v>1120</v>
      </c>
      <c r="I202" s="272"/>
      <c r="J202" s="272"/>
      <c r="K202" s="320"/>
    </row>
    <row r="203" s="1" customFormat="1" ht="15" customHeight="1">
      <c r="B203" s="297"/>
      <c r="C203" s="272"/>
      <c r="D203" s="272"/>
      <c r="E203" s="272"/>
      <c r="F203" s="295" t="s">
        <v>45</v>
      </c>
      <c r="G203" s="272"/>
      <c r="H203" s="272" t="s">
        <v>1121</v>
      </c>
      <c r="I203" s="272"/>
      <c r="J203" s="272"/>
      <c r="K203" s="320"/>
    </row>
    <row r="204" s="1" customFormat="1" ht="15" customHeight="1">
      <c r="B204" s="297"/>
      <c r="C204" s="272"/>
      <c r="D204" s="272"/>
      <c r="E204" s="272"/>
      <c r="F204" s="295" t="s">
        <v>48</v>
      </c>
      <c r="G204" s="272"/>
      <c r="H204" s="272" t="s">
        <v>1122</v>
      </c>
      <c r="I204" s="272"/>
      <c r="J204" s="272"/>
      <c r="K204" s="320"/>
    </row>
    <row r="205" s="1" customFormat="1" ht="15" customHeight="1">
      <c r="B205" s="297"/>
      <c r="C205" s="272"/>
      <c r="D205" s="272"/>
      <c r="E205" s="272"/>
      <c r="F205" s="295" t="s">
        <v>46</v>
      </c>
      <c r="G205" s="272"/>
      <c r="H205" s="272" t="s">
        <v>1123</v>
      </c>
      <c r="I205" s="272"/>
      <c r="J205" s="272"/>
      <c r="K205" s="320"/>
    </row>
    <row r="206" s="1" customFormat="1" ht="15" customHeight="1">
      <c r="B206" s="297"/>
      <c r="C206" s="272"/>
      <c r="D206" s="272"/>
      <c r="E206" s="272"/>
      <c r="F206" s="295" t="s">
        <v>47</v>
      </c>
      <c r="G206" s="272"/>
      <c r="H206" s="272" t="s">
        <v>1124</v>
      </c>
      <c r="I206" s="272"/>
      <c r="J206" s="272"/>
      <c r="K206" s="320"/>
    </row>
    <row r="207" s="1" customFormat="1" ht="15" customHeight="1">
      <c r="B207" s="297"/>
      <c r="C207" s="272"/>
      <c r="D207" s="272"/>
      <c r="E207" s="272"/>
      <c r="F207" s="295"/>
      <c r="G207" s="272"/>
      <c r="H207" s="272"/>
      <c r="I207" s="272"/>
      <c r="J207" s="272"/>
      <c r="K207" s="320"/>
    </row>
    <row r="208" s="1" customFormat="1" ht="15" customHeight="1">
      <c r="B208" s="297"/>
      <c r="C208" s="272" t="s">
        <v>1065</v>
      </c>
      <c r="D208" s="272"/>
      <c r="E208" s="272"/>
      <c r="F208" s="295" t="s">
        <v>80</v>
      </c>
      <c r="G208" s="272"/>
      <c r="H208" s="272" t="s">
        <v>1125</v>
      </c>
      <c r="I208" s="272"/>
      <c r="J208" s="272"/>
      <c r="K208" s="320"/>
    </row>
    <row r="209" s="1" customFormat="1" ht="15" customHeight="1">
      <c r="B209" s="297"/>
      <c r="C209" s="272"/>
      <c r="D209" s="272"/>
      <c r="E209" s="272"/>
      <c r="F209" s="295" t="s">
        <v>961</v>
      </c>
      <c r="G209" s="272"/>
      <c r="H209" s="272" t="s">
        <v>962</v>
      </c>
      <c r="I209" s="272"/>
      <c r="J209" s="272"/>
      <c r="K209" s="320"/>
    </row>
    <row r="210" s="1" customFormat="1" ht="15" customHeight="1">
      <c r="B210" s="297"/>
      <c r="C210" s="272"/>
      <c r="D210" s="272"/>
      <c r="E210" s="272"/>
      <c r="F210" s="295" t="s">
        <v>959</v>
      </c>
      <c r="G210" s="272"/>
      <c r="H210" s="272" t="s">
        <v>1126</v>
      </c>
      <c r="I210" s="272"/>
      <c r="J210" s="272"/>
      <c r="K210" s="320"/>
    </row>
    <row r="211" s="1" customFormat="1" ht="15" customHeight="1">
      <c r="B211" s="338"/>
      <c r="C211" s="272"/>
      <c r="D211" s="272"/>
      <c r="E211" s="272"/>
      <c r="F211" s="295" t="s">
        <v>963</v>
      </c>
      <c r="G211" s="333"/>
      <c r="H211" s="324" t="s">
        <v>94</v>
      </c>
      <c r="I211" s="324"/>
      <c r="J211" s="324"/>
      <c r="K211" s="339"/>
    </row>
    <row r="212" s="1" customFormat="1" ht="15" customHeight="1">
      <c r="B212" s="338"/>
      <c r="C212" s="272"/>
      <c r="D212" s="272"/>
      <c r="E212" s="272"/>
      <c r="F212" s="295" t="s">
        <v>964</v>
      </c>
      <c r="G212" s="333"/>
      <c r="H212" s="324" t="s">
        <v>1127</v>
      </c>
      <c r="I212" s="324"/>
      <c r="J212" s="324"/>
      <c r="K212" s="339"/>
    </row>
    <row r="213" s="1" customFormat="1" ht="15" customHeight="1">
      <c r="B213" s="338"/>
      <c r="C213" s="272"/>
      <c r="D213" s="272"/>
      <c r="E213" s="272"/>
      <c r="F213" s="295"/>
      <c r="G213" s="333"/>
      <c r="H213" s="324"/>
      <c r="I213" s="324"/>
      <c r="J213" s="324"/>
      <c r="K213" s="339"/>
    </row>
    <row r="214" s="1" customFormat="1" ht="15" customHeight="1">
      <c r="B214" s="338"/>
      <c r="C214" s="272" t="s">
        <v>1089</v>
      </c>
      <c r="D214" s="272"/>
      <c r="E214" s="272"/>
      <c r="F214" s="295">
        <v>1</v>
      </c>
      <c r="G214" s="333"/>
      <c r="H214" s="324" t="s">
        <v>1128</v>
      </c>
      <c r="I214" s="324"/>
      <c r="J214" s="324"/>
      <c r="K214" s="339"/>
    </row>
    <row r="215" s="1" customFormat="1" ht="15" customHeight="1">
      <c r="B215" s="338"/>
      <c r="C215" s="272"/>
      <c r="D215" s="272"/>
      <c r="E215" s="272"/>
      <c r="F215" s="295">
        <v>2</v>
      </c>
      <c r="G215" s="333"/>
      <c r="H215" s="324" t="s">
        <v>1129</v>
      </c>
      <c r="I215" s="324"/>
      <c r="J215" s="324"/>
      <c r="K215" s="339"/>
    </row>
    <row r="216" s="1" customFormat="1" ht="15" customHeight="1">
      <c r="B216" s="338"/>
      <c r="C216" s="272"/>
      <c r="D216" s="272"/>
      <c r="E216" s="272"/>
      <c r="F216" s="295">
        <v>3</v>
      </c>
      <c r="G216" s="333"/>
      <c r="H216" s="324" t="s">
        <v>1130</v>
      </c>
      <c r="I216" s="324"/>
      <c r="J216" s="324"/>
      <c r="K216" s="339"/>
    </row>
    <row r="217" s="1" customFormat="1" ht="15" customHeight="1">
      <c r="B217" s="338"/>
      <c r="C217" s="272"/>
      <c r="D217" s="272"/>
      <c r="E217" s="272"/>
      <c r="F217" s="295">
        <v>4</v>
      </c>
      <c r="G217" s="333"/>
      <c r="H217" s="324" t="s">
        <v>1131</v>
      </c>
      <c r="I217" s="324"/>
      <c r="J217" s="324"/>
      <c r="K217" s="339"/>
    </row>
    <row r="218" s="1" customFormat="1" ht="12.75" customHeight="1">
      <c r="B218" s="340"/>
      <c r="C218" s="341"/>
      <c r="D218" s="341"/>
      <c r="E218" s="341"/>
      <c r="F218" s="341"/>
      <c r="G218" s="341"/>
      <c r="H218" s="341"/>
      <c r="I218" s="341"/>
      <c r="J218" s="341"/>
      <c r="K218" s="342"/>
    </row>
  </sheetData>
  <sheetProtection autoFilter="0" deleteColumns="0" deleteRows="0" formatCells="0" formatColumns="0" formatRows="0" insertColumns="0" insertHyperlinks="0" insertRows="0" pivotTables="0" sort="0"/>
  <mergeCells count="77">
    <mergeCell ref="C102:J102"/>
    <mergeCell ref="C122:J122"/>
    <mergeCell ref="C147:J147"/>
    <mergeCell ref="C165:J165"/>
    <mergeCell ref="C199:J199"/>
    <mergeCell ref="H200:J200"/>
    <mergeCell ref="H202:J202"/>
    <mergeCell ref="H203:J203"/>
    <mergeCell ref="H204:J204"/>
    <mergeCell ref="H205:J205"/>
    <mergeCell ref="H206:J206"/>
    <mergeCell ref="H208:J208"/>
    <mergeCell ref="H209:J209"/>
    <mergeCell ref="H210:J210"/>
    <mergeCell ref="H211:J211"/>
    <mergeCell ref="H212:J212"/>
    <mergeCell ref="H214:J214"/>
    <mergeCell ref="H215:J215"/>
    <mergeCell ref="H216:J216"/>
    <mergeCell ref="H217:J217"/>
    <mergeCell ref="D47:J47"/>
    <mergeCell ref="E48:J48"/>
    <mergeCell ref="E49:J49"/>
    <mergeCell ref="E50:J50"/>
    <mergeCell ref="D51:J51"/>
    <mergeCell ref="C52:J52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C3:J3"/>
    <mergeCell ref="C4:J4"/>
    <mergeCell ref="C6:J6"/>
    <mergeCell ref="C7:J7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LAPTOP-J\Jitule</dc:creator>
  <cp:lastModifiedBy>LAPTOP-J\Jitule</cp:lastModifiedBy>
  <dcterms:created xsi:type="dcterms:W3CDTF">2020-10-05T11:01:16Z</dcterms:created>
  <dcterms:modified xsi:type="dcterms:W3CDTF">2020-10-05T11:01:24Z</dcterms:modified>
</cp:coreProperties>
</file>