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apitulace stavby" sheetId="1" r:id="rId4"/>
    <sheet state="visible" name="1 - zpevněné plochy" sheetId="2" r:id="rId5"/>
    <sheet state="visible" name="2 - vedlejší a ostatní ná..." sheetId="3" r:id="rId6"/>
  </sheets>
  <definedNames>
    <definedName hidden="1" localSheetId="1" name="_xlnm._FilterDatabase">'1 - zpevněné plochy'!$C$120:$K$178</definedName>
    <definedName hidden="1" localSheetId="2" name="_xlnm._FilterDatabase">'2 - vedlejší a ostatní ná...'!$C$117:$K$126</definedName>
  </definedNames>
  <calcPr/>
  <extLst>
    <ext uri="GoogleSheetsCustomDataVersion1">
      <go:sheetsCustomData xmlns:go="http://customooxmlschemas.google.com/" r:id="rId7" roundtripDataSignature="AMtx7mjWW/5XyCNISS36P8+iYVmAr+Lt7A=="/>
    </ext>
  </extLst>
</workbook>
</file>

<file path=xl/sharedStrings.xml><?xml version="1.0" encoding="utf-8"?>
<sst xmlns="http://schemas.openxmlformats.org/spreadsheetml/2006/main" count="1112" uniqueCount="270">
  <si>
    <t>Export Komplet</t>
  </si>
  <si>
    <t/>
  </si>
  <si>
    <t>2.0</t>
  </si>
  <si>
    <t>ZAMOK</t>
  </si>
  <si>
    <t>False</t>
  </si>
  <si>
    <t>{33810a47-5408-45fb-b5f3-de9c68248e6e}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</si>
  <si>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</si>
  <si>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</si>
  <si>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</si>
  <si>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</si>
  <si>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</si>
  <si>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</si>
  <si>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</si>
  <si>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</si>
  <si>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OUBUDIMERICE</t>
  </si>
  <si>
    <t>Měnit lze pouze buňky se žlutým podbarvením!
1) na prvním listu Rekapitulace stavby vyplňte v sestavě
    a) Souhrnný list
       - údaje o Uchazeči
         (přenesou se do ostatních sestav i v jiných listech)
    b) Rekapitulace objektů
       - potřebné Ostatní náklady
2) na vybraných listech vyplňte v sestavě
    a) Krycí list
       - údaje o Uchazeči, pokud se liší od údajů o Uchazeči na Souhrnném listu
         (údaje se přenesou do ostatních sestav v daném listu)
    b) Rekapitulace rozpočtu
       - potřebné Ostatní náklady
    c) Celkové náklady za stavbu
       - ceny u položek
       - množství, pokud má žluté podbarvení
       - a v případě potřeby poznámku (ta je ve skrytém sloupci)</t>
  </si>
  <si>
    <t>Stavba:</t>
  </si>
  <si>
    <t>Odstavné plochy u hřiště v obci Budiměřice</t>
  </si>
  <si>
    <t>KSO:</t>
  </si>
  <si>
    <t>CC-CZ:</t>
  </si>
  <si>
    <t>Místo:</t>
  </si>
  <si>
    <t>Budiměřice</t>
  </si>
  <si>
    <t>Datum:</t>
  </si>
  <si>
    <t>Zadavatel:</t>
  </si>
  <si>
    <t>IČ:</t>
  </si>
  <si>
    <t>Obec Budiměřice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</si>
  <si>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</si>
  <si>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</si>
  <si>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</si>
  <si>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</si>
  <si>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</si>
  <si>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</si>
  <si>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</si>
  <si>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</si>
  <si>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</si>
  <si>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</si>
  <si>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</si>
  <si>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</si>
  <si>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</si>
  <si>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</si>
  <si>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</si>
  <si>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</si>
  <si>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</si>
  <si>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</si>
  <si>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</si>
  <si>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</si>
  <si>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</si>
  <si>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</si>
  <si>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</si>
  <si>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</si>
  <si>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</si>
  <si>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</si>
  <si>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</si>
  <si>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</si>
  <si>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</si>
  <si>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</si>
  <si>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</si>
  <si>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</si>
  <si>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</si>
  <si>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</si>
  <si>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
náklady [CZK]</t>
  </si>
  <si>
    <t>DPH [CZK]</t>
  </si>
  <si>
    <t>Normohodiny [h]</t>
  </si>
  <si>
    <t>DPH základní [CZK]</t>
  </si>
  <si>
    <t>DPH snížená [CZK]</t>
  </si>
  <si>
    <t>DPH základní přenesená
[CZK]</t>
  </si>
  <si>
    <t>DPH snížená přenesená
[CZK]</t>
  </si>
  <si>
    <t>Základna
DPH základní</t>
  </si>
  <si>
    <t>Základna
DPH snížená</t>
  </si>
  <si>
    <t>Základna
DPH zákl. přenesená</t>
  </si>
  <si>
    <t>Základna
DPH sníž. přenesená</t>
  </si>
  <si>
    <t>Základna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</si>
  <si>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</si>
  <si>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</si>
  <si>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</si>
  <si>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</si>
  <si>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</si>
  <si>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</si>
  <si>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</si>
  <si>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</si>
  <si>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zpevněné plochy</t>
  </si>
  <si>
    <t>STA</t>
  </si>
  <si>
    <t>{72fb75a8-ebb1-41da-aa78-eed6bef47970}</t>
  </si>
  <si>
    <t>2</t>
  </si>
  <si>
    <t>vedlejší a ostatní náklady</t>
  </si>
  <si>
    <t>{a66a5ee4-e4f2-461d-aebf-30e3d8071e2d}</t>
  </si>
  <si>
    <t>KRYCÍ LIST SOUPISU PRACÍ</t>
  </si>
  <si>
    <t>Objekt:</t>
  </si>
  <si>
    <t>1 -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</si>
  <si>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</si>
  <si>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</si>
  <si>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</si>
  <si>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</si>
  <si>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</si>
  <si>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</si>
  <si>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</si>
  <si>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</si>
  <si>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práce-bourání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</si>
  <si>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</si>
  <si>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</si>
  <si>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</si>
  <si>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</si>
  <si>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</si>
  <si>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</si>
  <si>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</si>
  <si>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</si>
  <si>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</si>
  <si>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</si>
  <si>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</si>
  <si>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</si>
  <si>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</si>
  <si>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</si>
  <si>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</si>
  <si>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</si>
  <si>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</si>
  <si>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</si>
  <si>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</si>
  <si>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122251104</t>
  </si>
  <si>
    <t>Odkopávky a prokopávky nezapažené v hornině třídy těžitelnosti I, skupiny 3 objem do 500 m3 strojně</t>
  </si>
  <si>
    <t>m3</t>
  </si>
  <si>
    <t>CS ÚRS 2020 01</t>
  </si>
  <si>
    <t>4</t>
  </si>
  <si>
    <t>640367166</t>
  </si>
  <si>
    <t>VV</t>
  </si>
  <si>
    <t>"obslužná komunikace - 1. část" 88*1,1*0,45</t>
  </si>
  <si>
    <t>"obslužná komunikace - 2. část" 177*1,1*0,45</t>
  </si>
  <si>
    <t>"odstavné plochy" 298*1,1*0,45</t>
  </si>
  <si>
    <t>Součet</t>
  </si>
  <si>
    <t>162751117</t>
  </si>
  <si>
    <t>Vodorovné přemístění do 10000 m výkopku/sypaniny z horniny třídy těžitelnosti I, skupiny 1 až 3</t>
  </si>
  <si>
    <t>-1325397990</t>
  </si>
  <si>
    <t>278,685</t>
  </si>
  <si>
    <t>3</t>
  </si>
  <si>
    <t>162751119</t>
  </si>
  <si>
    <t>Příplatek k vodorovnému přemístění výkopku/sypaniny z horniny třídy těžitelnosti I, skupiny 1 až 3 ZKD 1000 m přes 10000 m</t>
  </si>
  <si>
    <t>-1153742804</t>
  </si>
  <si>
    <t>278,685*10</t>
  </si>
  <si>
    <t>171201231</t>
  </si>
  <si>
    <t>Poplatek za uložení zeminy a kamení na recyklační skládce (skládkovné) kód odpadu 17 05 04</t>
  </si>
  <si>
    <t>t</t>
  </si>
  <si>
    <t>1389226884</t>
  </si>
  <si>
    <t>278,685*1,7</t>
  </si>
  <si>
    <t>5</t>
  </si>
  <si>
    <t>171251201</t>
  </si>
  <si>
    <t>Uložení sypaniny na skládky nebo meziskládky</t>
  </si>
  <si>
    <t>1406283827</t>
  </si>
  <si>
    <t>6</t>
  </si>
  <si>
    <t>181111111</t>
  </si>
  <si>
    <t>Plošná úprava terénu do 500 m2 zemina tř 1 až 4 nerovnosti do 100 mm v rovinně a svahu do 1:5</t>
  </si>
  <si>
    <t>m2</t>
  </si>
  <si>
    <t>-440215332</t>
  </si>
  <si>
    <t>7</t>
  </si>
  <si>
    <t>181351103</t>
  </si>
  <si>
    <t>Rozprostření ornice tl vrstvy do 200 mm pl do 500 m2 v rovině nebo ve svahu do 1:5 strojně</t>
  </si>
  <si>
    <t>-2002743552</t>
  </si>
  <si>
    <t>8</t>
  </si>
  <si>
    <t>M</t>
  </si>
  <si>
    <t>10364100</t>
  </si>
  <si>
    <t>zemina pro terénní úpravy - tříděná</t>
  </si>
  <si>
    <t>635298609</t>
  </si>
  <si>
    <t>115*0,1*1,75</t>
  </si>
  <si>
    <t>9</t>
  </si>
  <si>
    <t>181411131</t>
  </si>
  <si>
    <t>Založení parkového trávníku výsevem plochy do 1000 m2 v rovině a ve svahu do 1:5</t>
  </si>
  <si>
    <t>-1102723479</t>
  </si>
  <si>
    <t>10</t>
  </si>
  <si>
    <t>00572410</t>
  </si>
  <si>
    <t>osivo směs travní parková</t>
  </si>
  <si>
    <t>kg</t>
  </si>
  <si>
    <t>-1653505469</t>
  </si>
  <si>
    <t>115/20</t>
  </si>
  <si>
    <t>11</t>
  </si>
  <si>
    <t>181951112</t>
  </si>
  <si>
    <t>Úprava pláně v hornině třídy těžitelnosti I, skupiny 1 až 3 se zhutněním</t>
  </si>
  <si>
    <t>-2141987444</t>
  </si>
  <si>
    <t>"obslužná komunikace - 1. část" 88*1,1</t>
  </si>
  <si>
    <t>"obslužná komunikace - 2. část" 177*1,1</t>
  </si>
  <si>
    <t>"odstavné plochy" 298*1,1</t>
  </si>
  <si>
    <t>Komunikace pozemní</t>
  </si>
  <si>
    <t>12</t>
  </si>
  <si>
    <t>564762113</t>
  </si>
  <si>
    <t>Podklad z vibrovaného štěrku VŠ tl 220 mm</t>
  </si>
  <si>
    <t>872760723</t>
  </si>
  <si>
    <t>"obslužná komunikace - 2. část" 177</t>
  </si>
  <si>
    <t>"odstavné plochy" 298</t>
  </si>
  <si>
    <t>13</t>
  </si>
  <si>
    <t>564851111</t>
  </si>
  <si>
    <t>Podklad ze štěrkodrtě ŠD tl 150 mm</t>
  </si>
  <si>
    <t>-1774555101</t>
  </si>
  <si>
    <t>14</t>
  </si>
  <si>
    <t>564861111</t>
  </si>
  <si>
    <t>Podklad ze štěrkodrtě ŠD tl 200 mm</t>
  </si>
  <si>
    <t>982366196</t>
  </si>
  <si>
    <t>564952111</t>
  </si>
  <si>
    <t>Podklad z mechanicky zpevněného kameniva MZK tl 150 mm</t>
  </si>
  <si>
    <t>-2031190668</t>
  </si>
  <si>
    <t>"obslužná komunikace - 1. část" 88*1,05</t>
  </si>
  <si>
    <t>16</t>
  </si>
  <si>
    <t>596212211</t>
  </si>
  <si>
    <t>Kladení zámkové dlažby pozemních komunikací tl 80 mm skupiny A pl do 100 m2</t>
  </si>
  <si>
    <t>380382408</t>
  </si>
  <si>
    <t>"obslužná komunikace - 1. část" 88</t>
  </si>
  <si>
    <t>17</t>
  </si>
  <si>
    <t>59245013</t>
  </si>
  <si>
    <t>dlažba zámková tvaru I 200x165x80mm přírodní</t>
  </si>
  <si>
    <t>-710322270</t>
  </si>
  <si>
    <t>88*1,01</t>
  </si>
  <si>
    <t>Ostatní konstrukce a práce-bourání</t>
  </si>
  <si>
    <t>18</t>
  </si>
  <si>
    <t>916231213</t>
  </si>
  <si>
    <t>Osazení chodníkového obrubníku betonového stojatého s boční opěrou do lože z betonu prostého</t>
  </si>
  <si>
    <t>m</t>
  </si>
  <si>
    <t>1287721333</t>
  </si>
  <si>
    <t>19</t>
  </si>
  <si>
    <t>59217017</t>
  </si>
  <si>
    <t>obrubník betonový chodníkový 1000x100x250mm</t>
  </si>
  <si>
    <t>-1498762075</t>
  </si>
  <si>
    <t>213*1,01</t>
  </si>
  <si>
    <t>20</t>
  </si>
  <si>
    <t>916991121</t>
  </si>
  <si>
    <t>Lože pod obrubníky, krajníky nebo obruby z dlažebních kostek z betonu prostého C20/25 XF1</t>
  </si>
  <si>
    <t>-242316902</t>
  </si>
  <si>
    <t>213*0,04</t>
  </si>
  <si>
    <t>919112233</t>
  </si>
  <si>
    <t>Řezání spár pro vytvoření komůrky š 20 mm hl 40 mm pro těsnící zálivku v živičném krytu</t>
  </si>
  <si>
    <t>-836635718</t>
  </si>
  <si>
    <t>22</t>
  </si>
  <si>
    <t>919121132</t>
  </si>
  <si>
    <t>Těsnění spár zálivkou za studena pro komůrky š 20 mm hl 40 mm s těsnicím profilem</t>
  </si>
  <si>
    <t>771598653</t>
  </si>
  <si>
    <t>23</t>
  </si>
  <si>
    <t>919726123</t>
  </si>
  <si>
    <t>Geotextilie pro ochranu, separaci a filtraci netkaná měrná hmotnost do 500 g/m2 - netkaná textilie hydrofobní NTRF z porézních a hydrofóbních vláken s velkým povrchem</t>
  </si>
  <si>
    <t>331404372</t>
  </si>
  <si>
    <t>2*34*6</t>
  </si>
  <si>
    <t>24</t>
  </si>
  <si>
    <t>919735113</t>
  </si>
  <si>
    <t>Řezání stávajícího živičného krytu hl do 150 mm</t>
  </si>
  <si>
    <t>-59160443</t>
  </si>
  <si>
    <t>998</t>
  </si>
  <si>
    <t>Přesun hmot</t>
  </si>
  <si>
    <t>25</t>
  </si>
  <si>
    <t>998223011</t>
  </si>
  <si>
    <t>Přesun hmot pro pozemní komunikace s krytem dlážděným</t>
  </si>
  <si>
    <t>828877407</t>
  </si>
  <si>
    <t>2 - vedlejší a ostatní náklady</t>
  </si>
  <si>
    <t xml:space="preserve">    OST - VRN</t>
  </si>
  <si>
    <t>OST</t>
  </si>
  <si>
    <t>VRN</t>
  </si>
  <si>
    <t>99911</t>
  </si>
  <si>
    <t>Vytyčení inženýrských sítí</t>
  </si>
  <si>
    <t>kpl</t>
  </si>
  <si>
    <t>512</t>
  </si>
  <si>
    <t>-1706090398</t>
  </si>
  <si>
    <t>99921</t>
  </si>
  <si>
    <t>Přechodné dopravní opatření - DIO během výstavby vč. projednání na PČR</t>
  </si>
  <si>
    <t>-2127825732</t>
  </si>
  <si>
    <t>99931</t>
  </si>
  <si>
    <t>Zařízení staveniště</t>
  </si>
  <si>
    <t>586882420</t>
  </si>
  <si>
    <t>99943</t>
  </si>
  <si>
    <t>Geodetické práce - vytyčení, geodetická dokumentace skutečného provedení, geodetické zaměření</t>
  </si>
  <si>
    <t>-850147644</t>
  </si>
  <si>
    <t>99951</t>
  </si>
  <si>
    <t>Zkoušky hutnění pláně - statická zkouška</t>
  </si>
  <si>
    <t>ks</t>
  </si>
  <si>
    <t>-1665428891</t>
  </si>
  <si>
    <t>99981</t>
  </si>
  <si>
    <t>Dokumentace skutečného provedení díla</t>
  </si>
  <si>
    <t>433069134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</si>
</sst>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.0"/>
      <color rgb="FF000000"/>
      <name val="Arial ce"/>
    </font>
    <font>
      <sz val="8.0"/>
      <color rgb="FFFFFFFF"/>
      <name val="Arial ce"/>
    </font>
    <font>
      <sz val="8.0"/>
      <color theme="1"/>
      <name val="Arial ce"/>
    </font>
    <font>
      <b/>
      <sz val="14.0"/>
      <color theme="1"/>
      <name val="Arial ce"/>
    </font>
    <font>
      <sz val="8.0"/>
      <color rgb="FF3366FF"/>
      <name val="Arial ce"/>
    </font>
    <font>
      <b/>
      <sz val="12.0"/>
      <color rgb="FF969696"/>
      <name val="Arial ce"/>
    </font>
    <font>
      <sz val="10.0"/>
      <color rgb="FF969696"/>
      <name val="Arial ce"/>
    </font>
    <font>
      <sz val="10.0"/>
      <color theme="1"/>
      <name val="Arial ce"/>
    </font>
    <font>
      <b/>
      <sz val="8.0"/>
      <color rgb="FF969696"/>
      <name val="Arial ce"/>
    </font>
    <font>
      <b/>
      <sz val="11.0"/>
      <color theme="1"/>
      <name val="Arial ce"/>
    </font>
    <font>
      <sz val="10.0"/>
      <name val="Arial ce"/>
    </font>
    <font>
      <b/>
      <sz val="10.0"/>
      <color theme="1"/>
      <name val="Arial ce"/>
    </font>
    <font/>
    <font>
      <b/>
      <sz val="10.0"/>
      <color rgb="FF969696"/>
      <name val="Arial ce"/>
    </font>
    <font>
      <b/>
      <sz val="12.0"/>
      <color theme="1"/>
      <name val="Arial ce"/>
    </font>
    <font>
      <b/>
      <sz val="10.0"/>
      <color rgb="FF464646"/>
      <name val="Arial ce"/>
    </font>
    <font>
      <sz val="12.0"/>
      <color rgb="FF969696"/>
      <name val="Arial ce"/>
    </font>
    <font>
      <sz val="9.0"/>
      <color theme="1"/>
      <name val="Arial ce"/>
    </font>
    <font>
      <sz val="9.0"/>
      <color rgb="FF969696"/>
      <name val="Arial ce"/>
    </font>
    <font>
      <b/>
      <sz val="12.0"/>
      <color rgb="FF960000"/>
      <name val="Arial ce"/>
    </font>
    <font>
      <sz val="12.0"/>
      <color theme="1"/>
      <name val="Arial ce"/>
    </font>
    <font>
      <u/>
      <sz val="18.0"/>
      <color theme="10"/>
      <name val="Noto Sans Symbols"/>
    </font>
    <font>
      <sz val="11.0"/>
      <color theme="1"/>
      <name val="Arial ce"/>
    </font>
    <font>
      <b/>
      <sz val="11.0"/>
      <color rgb="FF003366"/>
      <name val="Arial ce"/>
    </font>
    <font>
      <sz val="11.0"/>
      <color rgb="FF003366"/>
      <name val="Arial ce"/>
    </font>
    <font>
      <sz val="11.0"/>
      <color rgb="FF969696"/>
      <name val="Arial ce"/>
    </font>
    <font>
      <sz val="10.0"/>
      <color rgb="FF3366FF"/>
      <name val="Arial ce"/>
    </font>
    <font>
      <sz val="8.0"/>
      <color rgb="FF969696"/>
      <name val="Arial ce"/>
    </font>
    <font>
      <b/>
      <sz val="12.0"/>
      <color rgb="FF800000"/>
      <name val="Arial ce"/>
    </font>
    <font>
      <sz val="12.0"/>
      <color rgb="FF003366"/>
      <name val="Arial ce"/>
    </font>
    <font>
      <sz val="10.0"/>
      <color rgb="FF003366"/>
      <name val="Arial ce"/>
    </font>
    <font>
      <sz val="8.0"/>
      <color rgb="FF960000"/>
      <name val="Arial ce"/>
    </font>
    <font>
      <b/>
      <sz val="8.0"/>
      <color theme="1"/>
      <name val="Arial ce"/>
    </font>
    <font>
      <sz val="8.0"/>
      <color rgb="FF003366"/>
      <name val="Arial ce"/>
    </font>
    <font>
      <sz val="8.0"/>
      <color rgb="FF505050"/>
      <name val="Arial ce"/>
    </font>
    <font>
      <sz val="7.0"/>
      <color rgb="FF969696"/>
      <name val="Arial ce"/>
    </font>
    <font>
      <sz val="8.0"/>
      <color rgb="FFFF0000"/>
      <name val="Arial ce"/>
    </font>
    <font>
      <i/>
      <sz val="9.0"/>
      <color rgb="FF0000FF"/>
      <name val="Arial ce"/>
    </font>
    <font>
      <i/>
      <sz val="8.0"/>
      <color rgb="FF0000FF"/>
      <name val="Arial ce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BEBEBE"/>
        <bgColor rgb="FFBEBEBE"/>
      </patternFill>
    </fill>
    <fill>
      <patternFill patternType="solid">
        <fgColor rgb="FFD2D2D2"/>
        <b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1">
    <xf borderId="0" fillId="0" fontId="0" numFmtId="0" applyAlignment="1" applyFont="1"/>
  </cellStyleXfs>
  <cellXfs count="19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2" numFmtId="0" xfId="0" applyAlignment="1" applyFont="1">
      <alignment horizontal="left" vertical="center"/>
    </xf>
    <xf borderId="1" fillId="0" fontId="2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top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shrinkToFit="0" vertical="top" wrapText="1"/>
    </xf>
    <xf borderId="0" fillId="0" fontId="9" numFmtId="0" xfId="0" applyAlignment="1" applyFont="1">
      <alignment horizontal="left" vertical="top"/>
    </xf>
    <xf borderId="0" fillId="0" fontId="9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vertical="center"/>
    </xf>
    <xf borderId="0" fillId="2" fontId="10" numFmtId="0" xfId="0" applyAlignment="1" applyFill="1" applyFont="1">
      <alignment horizontal="left" vertical="center"/>
    </xf>
    <xf borderId="0" fillId="2" fontId="7" numFmtId="49" xfId="0" applyAlignment="1" applyFont="1" applyNumberFormat="1">
      <alignment horizontal="left" vertical="center"/>
    </xf>
    <xf borderId="0" fillId="0" fontId="7" numFmtId="0" xfId="0" applyAlignment="1" applyFont="1">
      <alignment horizontal="left" shrinkToFit="0" vertical="center" wrapText="1"/>
    </xf>
    <xf borderId="4" fillId="0" fontId="2" numFmtId="0" xfId="0" applyBorder="1" applyFont="1"/>
    <xf borderId="0" fillId="0" fontId="2" numFmtId="0" xfId="0" applyAlignment="1" applyFont="1">
      <alignment vertical="center"/>
    </xf>
    <xf borderId="3" fillId="0" fontId="2" numFmtId="0" xfId="0" applyAlignment="1" applyBorder="1" applyFont="1">
      <alignment vertical="center"/>
    </xf>
    <xf borderId="5" fillId="0" fontId="11" numFmtId="0" xfId="0" applyAlignment="1" applyBorder="1" applyFont="1">
      <alignment horizontal="left" vertical="center"/>
    </xf>
    <xf borderId="5" fillId="0" fontId="2" numFmtId="0" xfId="0" applyAlignment="1" applyBorder="1" applyFont="1">
      <alignment vertical="center"/>
    </xf>
    <xf borderId="5" fillId="0" fontId="11" numFmtId="4" xfId="0" applyAlignment="1" applyBorder="1" applyFont="1" applyNumberFormat="1">
      <alignment vertical="center"/>
    </xf>
    <xf borderId="5" fillId="0" fontId="12" numFmtId="0" xfId="0" applyBorder="1" applyFont="1"/>
    <xf borderId="0" fillId="0" fontId="6" numFmtId="0" xfId="0" applyAlignment="1" applyFont="1">
      <alignment horizontal="right" vertical="center"/>
    </xf>
    <xf borderId="0" fillId="0" fontId="6" numFmtId="0" xfId="0" applyAlignment="1" applyFont="1">
      <alignment vertical="center"/>
    </xf>
    <xf borderId="3" fillId="0" fontId="6" numFmtId="0" xfId="0" applyAlignment="1" applyBorder="1" applyFont="1">
      <alignment vertical="center"/>
    </xf>
    <xf borderId="0" fillId="0" fontId="6" numFmtId="164" xfId="0" applyAlignment="1" applyFont="1" applyNumberFormat="1">
      <alignment horizontal="left" vertical="center"/>
    </xf>
    <xf borderId="0" fillId="0" fontId="13" numFmtId="4" xfId="0" applyAlignment="1" applyFont="1" applyNumberFormat="1">
      <alignment vertical="center"/>
    </xf>
    <xf borderId="0" fillId="3" fontId="2" numFmtId="0" xfId="0" applyAlignment="1" applyFill="1" applyFont="1">
      <alignment vertical="center"/>
    </xf>
    <xf borderId="6" fillId="3" fontId="14" numFmtId="0" xfId="0" applyAlignment="1" applyBorder="1" applyFont="1">
      <alignment horizontal="left" vertical="center"/>
    </xf>
    <xf borderId="7" fillId="3" fontId="2" numFmtId="0" xfId="0" applyAlignment="1" applyBorder="1" applyFont="1">
      <alignment vertical="center"/>
    </xf>
    <xf borderId="7" fillId="3" fontId="14" numFmtId="0" xfId="0" applyAlignment="1" applyBorder="1" applyFont="1">
      <alignment horizontal="center" vertical="center"/>
    </xf>
    <xf borderId="7" fillId="3" fontId="14" numFmtId="0" xfId="0" applyAlignment="1" applyBorder="1" applyFont="1">
      <alignment horizontal="left" vertical="center"/>
    </xf>
    <xf borderId="7" fillId="0" fontId="12" numFmtId="0" xfId="0" applyBorder="1" applyFont="1"/>
    <xf borderId="7" fillId="3" fontId="14" numFmtId="4" xfId="0" applyAlignment="1" applyBorder="1" applyFont="1" applyNumberFormat="1">
      <alignment vertical="center"/>
    </xf>
    <xf borderId="8" fillId="0" fontId="12" numFmtId="0" xfId="0" applyBorder="1" applyFont="1"/>
    <xf borderId="4" fillId="0" fontId="15" numFmtId="0" xfId="0" applyAlignment="1" applyBorder="1" applyFont="1">
      <alignment horizontal="left" vertical="center"/>
    </xf>
    <xf borderId="4" fillId="0" fontId="2" numFmtId="0" xfId="0" applyAlignment="1" applyBorder="1" applyFont="1">
      <alignment vertical="center"/>
    </xf>
    <xf borderId="5" fillId="0" fontId="6" numFmtId="0" xfId="0" applyAlignment="1" applyBorder="1" applyFont="1">
      <alignment horizontal="left" vertical="center"/>
    </xf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3" fillId="0" fontId="7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3" fillId="0" fontId="9" numFmtId="0" xfId="0" applyAlignment="1" applyBorder="1" applyFont="1">
      <alignment vertical="center"/>
    </xf>
    <xf borderId="0" fillId="0" fontId="9" numFmtId="0" xfId="0" applyAlignment="1" applyFont="1">
      <alignment horizontal="left" vertical="center"/>
    </xf>
    <xf borderId="0" fillId="0" fontId="9" numFmtId="0" xfId="0" applyAlignment="1" applyFont="1">
      <alignment horizontal="left" shrinkToFit="0" vertical="center" wrapText="1"/>
    </xf>
    <xf borderId="0" fillId="0" fontId="11" numFmtId="0" xfId="0" applyAlignment="1" applyFont="1">
      <alignment vertical="center"/>
    </xf>
    <xf borderId="0" fillId="0" fontId="7" numFmtId="165" xfId="0" applyAlignment="1" applyFont="1" applyNumberFormat="1">
      <alignment horizontal="left" vertical="center"/>
    </xf>
    <xf borderId="0" fillId="0" fontId="7" numFmtId="0" xfId="0" applyAlignment="1" applyFont="1">
      <alignment shrinkToFit="0" vertical="center" wrapText="1"/>
    </xf>
    <xf borderId="11" fillId="0" fontId="16" numFmtId="0" xfId="0" applyAlignment="1" applyBorder="1" applyFont="1">
      <alignment horizontal="center" vertical="center"/>
    </xf>
    <xf borderId="12" fillId="0" fontId="12" numFmtId="0" xfId="0" applyBorder="1" applyFont="1"/>
    <xf borderId="12" fillId="0" fontId="2" numFmtId="0" xfId="0" applyAlignment="1" applyBorder="1" applyFont="1">
      <alignment vertical="center"/>
    </xf>
    <xf borderId="13" fillId="0" fontId="2" numFmtId="0" xfId="0" applyAlignment="1" applyBorder="1" applyFont="1">
      <alignment vertical="center"/>
    </xf>
    <xf borderId="14" fillId="0" fontId="12" numFmtId="0" xfId="0" applyBorder="1" applyFont="1"/>
    <xf borderId="15" fillId="0" fontId="2" numFmtId="0" xfId="0" applyAlignment="1" applyBorder="1" applyFont="1">
      <alignment vertical="center"/>
    </xf>
    <xf borderId="6" fillId="4" fontId="17" numFmtId="0" xfId="0" applyAlignment="1" applyBorder="1" applyFill="1" applyFont="1">
      <alignment horizontal="center" vertical="center"/>
    </xf>
    <xf borderId="7" fillId="4" fontId="2" numFmtId="0" xfId="0" applyAlignment="1" applyBorder="1" applyFont="1">
      <alignment vertical="center"/>
    </xf>
    <xf borderId="7" fillId="4" fontId="17" numFmtId="0" xfId="0" applyAlignment="1" applyBorder="1" applyFont="1">
      <alignment horizontal="center" vertical="center"/>
    </xf>
    <xf borderId="7" fillId="4" fontId="17" numFmtId="0" xfId="0" applyAlignment="1" applyBorder="1" applyFont="1">
      <alignment horizontal="right" vertical="center"/>
    </xf>
    <xf borderId="0" fillId="4" fontId="17" numFmtId="0" xfId="0" applyAlignment="1" applyFont="1">
      <alignment horizontal="center" vertical="center"/>
    </xf>
    <xf borderId="16" fillId="0" fontId="18" numFmtId="0" xfId="0" applyAlignment="1" applyBorder="1" applyFont="1">
      <alignment horizontal="center" shrinkToFit="0" vertical="center" wrapText="1"/>
    </xf>
    <xf borderId="17" fillId="0" fontId="18" numFmtId="0" xfId="0" applyAlignment="1" applyBorder="1" applyFont="1">
      <alignment horizontal="center" shrinkToFit="0" vertical="center" wrapText="1"/>
    </xf>
    <xf borderId="18" fillId="0" fontId="18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vertical="center"/>
    </xf>
    <xf borderId="0" fillId="0" fontId="14" numFmtId="0" xfId="0" applyAlignment="1" applyFont="1">
      <alignment vertical="center"/>
    </xf>
    <xf borderId="3" fillId="0" fontId="14" numFmtId="0" xfId="0" applyAlignment="1" applyBorder="1" applyFont="1">
      <alignment vertical="center"/>
    </xf>
    <xf borderId="0" fillId="0" fontId="19" numFmtId="0" xfId="0" applyAlignment="1" applyFont="1">
      <alignment horizontal="left" vertical="center"/>
    </xf>
    <xf borderId="0" fillId="0" fontId="19" numFmtId="0" xfId="0" applyAlignment="1" applyFont="1">
      <alignment vertical="center"/>
    </xf>
    <xf borderId="0" fillId="0" fontId="19" numFmtId="4" xfId="0" applyAlignment="1" applyFont="1" applyNumberFormat="1">
      <alignment horizontal="right" vertical="center"/>
    </xf>
    <xf borderId="0" fillId="0" fontId="19" numFmtId="4" xfId="0" applyAlignment="1" applyFont="1" applyNumberFormat="1">
      <alignment vertical="center"/>
    </xf>
    <xf borderId="0" fillId="0" fontId="14" numFmtId="0" xfId="0" applyAlignment="1" applyFont="1">
      <alignment horizontal="center" vertical="center"/>
    </xf>
    <xf borderId="14" fillId="0" fontId="16" numFmtId="4" xfId="0" applyAlignment="1" applyBorder="1" applyFont="1" applyNumberFormat="1">
      <alignment vertical="center"/>
    </xf>
    <xf borderId="0" fillId="0" fontId="16" numFmtId="4" xfId="0" applyAlignment="1" applyFont="1" applyNumberFormat="1">
      <alignment vertical="center"/>
    </xf>
    <xf borderId="0" fillId="0" fontId="16" numFmtId="166" xfId="0" applyAlignment="1" applyFont="1" applyNumberFormat="1">
      <alignment vertical="center"/>
    </xf>
    <xf borderId="15" fillId="0" fontId="16" numFmtId="4" xfId="0" applyAlignment="1" applyBorder="1" applyFont="1" applyNumberFormat="1">
      <alignment vertical="center"/>
    </xf>
    <xf borderId="0" fillId="0" fontId="14" numFmtId="0" xfId="0" applyAlignment="1" applyFont="1">
      <alignment horizontal="left" vertical="center"/>
    </xf>
    <xf borderId="0" fillId="0" fontId="20" numFmtId="0" xfId="0" applyAlignment="1" applyFont="1">
      <alignment horizontal="left" vertical="center"/>
    </xf>
    <xf borderId="0" fillId="0" fontId="21" numFmtId="0" xfId="0" applyAlignment="1" applyFont="1">
      <alignment horizontal="center" vertical="center"/>
    </xf>
    <xf borderId="3" fillId="0" fontId="22" numFmtId="0" xfId="0" applyAlignment="1" applyBorder="1" applyFont="1">
      <alignment vertical="center"/>
    </xf>
    <xf borderId="0" fillId="0" fontId="23" numFmtId="0" xfId="0" applyAlignment="1" applyFont="1">
      <alignment vertical="center"/>
    </xf>
    <xf borderId="0" fillId="0" fontId="23" numFmtId="0" xfId="0" applyAlignment="1" applyFont="1">
      <alignment horizontal="left" shrinkToFit="0" vertical="center" wrapText="1"/>
    </xf>
    <xf borderId="0" fillId="0" fontId="24" numFmtId="0" xfId="0" applyAlignment="1" applyFont="1">
      <alignment vertical="center"/>
    </xf>
    <xf borderId="0" fillId="0" fontId="24" numFmtId="4" xfId="0" applyAlignment="1" applyFont="1" applyNumberFormat="1">
      <alignment vertical="center"/>
    </xf>
    <xf borderId="0" fillId="0" fontId="9" numFmtId="0" xfId="0" applyAlignment="1" applyFont="1">
      <alignment horizontal="center" vertical="center"/>
    </xf>
    <xf borderId="14" fillId="0" fontId="25" numFmtId="4" xfId="0" applyAlignment="1" applyBorder="1" applyFont="1" applyNumberFormat="1">
      <alignment vertical="center"/>
    </xf>
    <xf borderId="0" fillId="0" fontId="25" numFmtId="4" xfId="0" applyAlignment="1" applyFont="1" applyNumberFormat="1">
      <alignment vertical="center"/>
    </xf>
    <xf borderId="0" fillId="0" fontId="25" numFmtId="166" xfId="0" applyAlignment="1" applyFont="1" applyNumberFormat="1">
      <alignment vertical="center"/>
    </xf>
    <xf borderId="15" fillId="0" fontId="25" numFmtId="4" xfId="0" applyAlignment="1" applyBorder="1" applyFont="1" applyNumberFormat="1">
      <alignment vertical="center"/>
    </xf>
    <xf borderId="0" fillId="0" fontId="22" numFmtId="0" xfId="0" applyAlignment="1" applyFont="1">
      <alignment vertical="center"/>
    </xf>
    <xf borderId="0" fillId="0" fontId="22" numFmtId="0" xfId="0" applyAlignment="1" applyFont="1">
      <alignment horizontal="left" vertical="center"/>
    </xf>
    <xf borderId="19" fillId="0" fontId="25" numFmtId="4" xfId="0" applyAlignment="1" applyBorder="1" applyFont="1" applyNumberFormat="1">
      <alignment vertical="center"/>
    </xf>
    <xf borderId="20" fillId="0" fontId="25" numFmtId="4" xfId="0" applyAlignment="1" applyBorder="1" applyFont="1" applyNumberFormat="1">
      <alignment vertical="center"/>
    </xf>
    <xf borderId="20" fillId="0" fontId="25" numFmtId="166" xfId="0" applyAlignment="1" applyBorder="1" applyFont="1" applyNumberFormat="1">
      <alignment vertical="center"/>
    </xf>
    <xf borderId="21" fillId="0" fontId="25" numFmtId="4" xfId="0" applyAlignment="1" applyBorder="1" applyFont="1" applyNumberFormat="1">
      <alignment vertical="center"/>
    </xf>
    <xf borderId="0" fillId="0" fontId="26" numFmtId="0" xfId="0" applyAlignment="1" applyFont="1">
      <alignment horizontal="left" vertical="center"/>
    </xf>
    <xf borderId="0" fillId="0" fontId="6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vertical="center" wrapText="1"/>
    </xf>
    <xf borderId="3" fillId="0" fontId="2" numFmtId="0" xfId="0" applyAlignment="1" applyBorder="1" applyFont="1">
      <alignment shrinkToFit="0" vertical="center" wrapText="1"/>
    </xf>
    <xf borderId="0" fillId="0" fontId="11" numFmtId="0" xfId="0" applyAlignment="1" applyFont="1">
      <alignment horizontal="left" vertical="center"/>
    </xf>
    <xf borderId="0" fillId="0" fontId="27" numFmtId="0" xfId="0" applyAlignment="1" applyFont="1">
      <alignment horizontal="left" vertical="center"/>
    </xf>
    <xf borderId="0" fillId="0" fontId="6" numFmtId="4" xfId="0" applyAlignment="1" applyFont="1" applyNumberFormat="1">
      <alignment vertical="center"/>
    </xf>
    <xf borderId="0" fillId="0" fontId="6" numFmtId="164" xfId="0" applyAlignment="1" applyFont="1" applyNumberFormat="1">
      <alignment horizontal="right" vertical="center"/>
    </xf>
    <xf borderId="0" fillId="4" fontId="2" numFmtId="0" xfId="0" applyAlignment="1" applyFont="1">
      <alignment vertical="center"/>
    </xf>
    <xf borderId="6" fillId="4" fontId="14" numFmtId="0" xfId="0" applyAlignment="1" applyBorder="1" applyFont="1">
      <alignment horizontal="left" vertical="center"/>
    </xf>
    <xf borderId="7" fillId="4" fontId="14" numFmtId="0" xfId="0" applyAlignment="1" applyBorder="1" applyFont="1">
      <alignment horizontal="right" vertical="center"/>
    </xf>
    <xf borderId="7" fillId="4" fontId="14" numFmtId="0" xfId="0" applyAlignment="1" applyBorder="1" applyFont="1">
      <alignment horizontal="center" vertical="center"/>
    </xf>
    <xf borderId="7" fillId="4" fontId="14" numFmtId="4" xfId="0" applyAlignment="1" applyBorder="1" applyFont="1" applyNumberFormat="1">
      <alignment vertical="center"/>
    </xf>
    <xf borderId="8" fillId="4" fontId="2" numFmtId="0" xfId="0" applyAlignment="1" applyBorder="1" applyFont="1">
      <alignment vertical="center"/>
    </xf>
    <xf borderId="5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right" vertical="center"/>
    </xf>
    <xf borderId="0" fillId="0" fontId="7" numFmtId="49" xfId="0" applyAlignment="1" applyFont="1" applyNumberFormat="1">
      <alignment horizontal="left" vertical="center"/>
    </xf>
    <xf borderId="0" fillId="4" fontId="17" numFmtId="0" xfId="0" applyAlignment="1" applyFont="1">
      <alignment horizontal="left" vertical="center"/>
    </xf>
    <xf borderId="0" fillId="4" fontId="17" numFmtId="0" xfId="0" applyAlignment="1" applyFont="1">
      <alignment horizontal="right" vertical="center"/>
    </xf>
    <xf borderId="0" fillId="0" fontId="28" numFmtId="0" xfId="0" applyAlignment="1" applyFont="1">
      <alignment horizontal="left" vertical="center"/>
    </xf>
    <xf borderId="0" fillId="0" fontId="29" numFmtId="0" xfId="0" applyAlignment="1" applyFont="1">
      <alignment vertical="center"/>
    </xf>
    <xf borderId="3" fillId="0" fontId="29" numFmtId="0" xfId="0" applyAlignment="1" applyBorder="1" applyFont="1">
      <alignment vertical="center"/>
    </xf>
    <xf borderId="20" fillId="0" fontId="29" numFmtId="0" xfId="0" applyAlignment="1" applyBorder="1" applyFont="1">
      <alignment horizontal="left" vertical="center"/>
    </xf>
    <xf borderId="20" fillId="0" fontId="29" numFmtId="0" xfId="0" applyAlignment="1" applyBorder="1" applyFont="1">
      <alignment vertical="center"/>
    </xf>
    <xf borderId="20" fillId="0" fontId="29" numFmtId="4" xfId="0" applyAlignment="1" applyBorder="1" applyFont="1" applyNumberFormat="1">
      <alignment vertical="center"/>
    </xf>
    <xf borderId="0" fillId="0" fontId="30" numFmtId="0" xfId="0" applyAlignment="1" applyFont="1">
      <alignment vertical="center"/>
    </xf>
    <xf borderId="3" fillId="0" fontId="30" numFmtId="0" xfId="0" applyAlignment="1" applyBorder="1" applyFont="1">
      <alignment vertical="center"/>
    </xf>
    <xf borderId="20" fillId="0" fontId="30" numFmtId="0" xfId="0" applyAlignment="1" applyBorder="1" applyFont="1">
      <alignment horizontal="left" vertical="center"/>
    </xf>
    <xf borderId="20" fillId="0" fontId="30" numFmtId="0" xfId="0" applyAlignment="1" applyBorder="1" applyFont="1">
      <alignment vertical="center"/>
    </xf>
    <xf borderId="20" fillId="0" fontId="30" numFmtId="4" xfId="0" applyAlignment="1" applyBorder="1" applyFont="1" applyNumberFormat="1">
      <alignment vertical="center"/>
    </xf>
    <xf borderId="0" fillId="0" fontId="2" numFmtId="0" xfId="0" applyAlignment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16" fillId="4" fontId="17" numFmtId="0" xfId="0" applyAlignment="1" applyBorder="1" applyFont="1">
      <alignment horizontal="center" shrinkToFit="0" vertical="center" wrapText="1"/>
    </xf>
    <xf borderId="17" fillId="4" fontId="17" numFmtId="0" xfId="0" applyAlignment="1" applyBorder="1" applyFont="1">
      <alignment horizontal="center" shrinkToFit="0" vertical="center" wrapText="1"/>
    </xf>
    <xf borderId="18" fillId="4" fontId="17" numFmtId="0" xfId="0" applyAlignment="1" applyBorder="1" applyFont="1">
      <alignment horizontal="center" shrinkToFit="0" vertical="center" wrapText="1"/>
    </xf>
    <xf borderId="0" fillId="0" fontId="19" numFmtId="4" xfId="0" applyFont="1" applyNumberFormat="1"/>
    <xf borderId="12" fillId="0" fontId="31" numFmtId="166" xfId="0" applyBorder="1" applyFont="1" applyNumberFormat="1"/>
    <xf borderId="13" fillId="0" fontId="31" numFmtId="166" xfId="0" applyBorder="1" applyFont="1" applyNumberFormat="1"/>
    <xf borderId="0" fillId="0" fontId="32" numFmtId="4" xfId="0" applyAlignment="1" applyFont="1" applyNumberFormat="1">
      <alignment vertical="center"/>
    </xf>
    <xf borderId="0" fillId="0" fontId="33" numFmtId="0" xfId="0" applyFont="1"/>
    <xf borderId="3" fillId="0" fontId="33" numFmtId="0" xfId="0" applyBorder="1" applyFont="1"/>
    <xf borderId="0" fillId="0" fontId="33" numFmtId="0" xfId="0" applyAlignment="1" applyFont="1">
      <alignment horizontal="left"/>
    </xf>
    <xf borderId="0" fillId="0" fontId="29" numFmtId="0" xfId="0" applyAlignment="1" applyFont="1">
      <alignment horizontal="left"/>
    </xf>
    <xf borderId="0" fillId="0" fontId="29" numFmtId="4" xfId="0" applyFont="1" applyNumberFormat="1"/>
    <xf borderId="14" fillId="0" fontId="33" numFmtId="0" xfId="0" applyBorder="1" applyFont="1"/>
    <xf borderId="0" fillId="0" fontId="33" numFmtId="166" xfId="0" applyFont="1" applyNumberFormat="1"/>
    <xf borderId="15" fillId="0" fontId="33" numFmtId="166" xfId="0" applyBorder="1" applyFont="1" applyNumberFormat="1"/>
    <xf borderId="0" fillId="0" fontId="33" numFmtId="0" xfId="0" applyAlignment="1" applyFont="1">
      <alignment horizontal="center"/>
    </xf>
    <xf borderId="0" fillId="0" fontId="33" numFmtId="4" xfId="0" applyAlignment="1" applyFont="1" applyNumberFormat="1">
      <alignment vertical="center"/>
    </xf>
    <xf borderId="0" fillId="0" fontId="30" numFmtId="0" xfId="0" applyAlignment="1" applyFont="1">
      <alignment horizontal="left"/>
    </xf>
    <xf borderId="0" fillId="0" fontId="30" numFmtId="4" xfId="0" applyFont="1" applyNumberFormat="1"/>
    <xf borderId="22" fillId="0" fontId="17" numFmtId="0" xfId="0" applyAlignment="1" applyBorder="1" applyFont="1">
      <alignment horizontal="center" vertical="center"/>
    </xf>
    <xf borderId="22" fillId="0" fontId="17" numFmtId="49" xfId="0" applyAlignment="1" applyBorder="1" applyFont="1" applyNumberFormat="1">
      <alignment horizontal="left" shrinkToFit="0" vertical="center" wrapText="1"/>
    </xf>
    <xf borderId="22" fillId="0" fontId="17" numFmtId="0" xfId="0" applyAlignment="1" applyBorder="1" applyFont="1">
      <alignment horizontal="left" shrinkToFit="0" vertical="center" wrapText="1"/>
    </xf>
    <xf borderId="22" fillId="0" fontId="17" numFmtId="0" xfId="0" applyAlignment="1" applyBorder="1" applyFont="1">
      <alignment horizontal="center" shrinkToFit="0" vertical="center" wrapText="1"/>
    </xf>
    <xf borderId="22" fillId="0" fontId="17" numFmtId="167" xfId="0" applyAlignment="1" applyBorder="1" applyFont="1" applyNumberFormat="1">
      <alignment vertical="center"/>
    </xf>
    <xf borderId="22" fillId="2" fontId="17" numFmtId="4" xfId="0" applyAlignment="1" applyBorder="1" applyFont="1" applyNumberFormat="1">
      <alignment vertical="center"/>
    </xf>
    <xf borderId="22" fillId="0" fontId="17" numFmtId="4" xfId="0" applyAlignment="1" applyBorder="1" applyFont="1" applyNumberFormat="1">
      <alignment vertical="center"/>
    </xf>
    <xf borderId="14" fillId="2" fontId="18" numFmtId="0" xfId="0" applyAlignment="1" applyBorder="1" applyFont="1">
      <alignment horizontal="left" vertical="center"/>
    </xf>
    <xf borderId="0" fillId="0" fontId="18" numFmtId="0" xfId="0" applyAlignment="1" applyFont="1">
      <alignment horizontal="center" vertical="center"/>
    </xf>
    <xf borderId="0" fillId="0" fontId="18" numFmtId="166" xfId="0" applyAlignment="1" applyFont="1" applyNumberFormat="1">
      <alignment vertical="center"/>
    </xf>
    <xf borderId="15" fillId="0" fontId="18" numFmtId="166" xfId="0" applyAlignment="1" applyBorder="1" applyFont="1" applyNumberFormat="1">
      <alignment vertical="center"/>
    </xf>
    <xf borderId="0" fillId="0" fontId="17" numFmtId="0" xfId="0" applyAlignment="1" applyFont="1">
      <alignment horizontal="left" vertical="center"/>
    </xf>
    <xf borderId="0" fillId="0" fontId="2" numFmtId="4" xfId="0" applyAlignment="1" applyFont="1" applyNumberFormat="1">
      <alignment vertical="center"/>
    </xf>
    <xf borderId="0" fillId="0" fontId="34" numFmtId="0" xfId="0" applyAlignment="1" applyFont="1">
      <alignment vertical="center"/>
    </xf>
    <xf borderId="3" fillId="0" fontId="34" numFmtId="0" xfId="0" applyAlignment="1" applyBorder="1" applyFont="1">
      <alignment vertical="center"/>
    </xf>
    <xf borderId="0" fillId="0" fontId="35" numFmtId="0" xfId="0" applyAlignment="1" applyFont="1">
      <alignment horizontal="left" vertical="center"/>
    </xf>
    <xf borderId="0" fillId="0" fontId="34" numFmtId="0" xfId="0" applyAlignment="1" applyFont="1">
      <alignment horizontal="left" vertical="center"/>
    </xf>
    <xf borderId="0" fillId="0" fontId="34" numFmtId="0" xfId="0" applyAlignment="1" applyFont="1">
      <alignment horizontal="left" shrinkToFit="0" vertical="center" wrapText="1"/>
    </xf>
    <xf borderId="0" fillId="0" fontId="34" numFmtId="167" xfId="0" applyAlignment="1" applyFont="1" applyNumberFormat="1">
      <alignment vertical="center"/>
    </xf>
    <xf borderId="14" fillId="0" fontId="34" numFmtId="0" xfId="0" applyAlignment="1" applyBorder="1" applyFont="1">
      <alignment vertical="center"/>
    </xf>
    <xf borderId="15" fillId="0" fontId="34" numFmtId="0" xfId="0" applyAlignment="1" applyBorder="1" applyFont="1">
      <alignment vertical="center"/>
    </xf>
    <xf borderId="0" fillId="0" fontId="36" numFmtId="0" xfId="0" applyAlignment="1" applyFont="1">
      <alignment vertical="center"/>
    </xf>
    <xf borderId="3" fillId="0" fontId="36" numFmtId="0" xfId="0" applyAlignment="1" applyBorder="1" applyFont="1">
      <alignment vertical="center"/>
    </xf>
    <xf borderId="0" fillId="0" fontId="36" numFmtId="0" xfId="0" applyAlignment="1" applyFont="1">
      <alignment horizontal="left" vertical="center"/>
    </xf>
    <xf borderId="0" fillId="0" fontId="36" numFmtId="0" xfId="0" applyAlignment="1" applyFont="1">
      <alignment horizontal="left" shrinkToFit="0" vertical="center" wrapText="1"/>
    </xf>
    <xf borderId="0" fillId="0" fontId="36" numFmtId="167" xfId="0" applyAlignment="1" applyFont="1" applyNumberFormat="1">
      <alignment vertical="center"/>
    </xf>
    <xf borderId="14" fillId="0" fontId="36" numFmtId="0" xfId="0" applyAlignment="1" applyBorder="1" applyFont="1">
      <alignment vertical="center"/>
    </xf>
    <xf borderId="15" fillId="0" fontId="36" numFmtId="0" xfId="0" applyAlignment="1" applyBorder="1" applyFont="1">
      <alignment vertical="center"/>
    </xf>
    <xf borderId="22" fillId="0" fontId="37" numFmtId="0" xfId="0" applyAlignment="1" applyBorder="1" applyFont="1">
      <alignment horizontal="center" vertical="center"/>
    </xf>
    <xf borderId="22" fillId="0" fontId="37" numFmtId="49" xfId="0" applyAlignment="1" applyBorder="1" applyFont="1" applyNumberFormat="1">
      <alignment horizontal="left" shrinkToFit="0" vertical="center" wrapText="1"/>
    </xf>
    <xf borderId="22" fillId="0" fontId="37" numFmtId="0" xfId="0" applyAlignment="1" applyBorder="1" applyFont="1">
      <alignment horizontal="left" shrinkToFit="0" vertical="center" wrapText="1"/>
    </xf>
    <xf borderId="22" fillId="0" fontId="37" numFmtId="0" xfId="0" applyAlignment="1" applyBorder="1" applyFont="1">
      <alignment horizontal="center" shrinkToFit="0" vertical="center" wrapText="1"/>
    </xf>
    <xf borderId="22" fillId="0" fontId="37" numFmtId="167" xfId="0" applyAlignment="1" applyBorder="1" applyFont="1" applyNumberFormat="1">
      <alignment vertical="center"/>
    </xf>
    <xf borderId="22" fillId="2" fontId="37" numFmtId="4" xfId="0" applyAlignment="1" applyBorder="1" applyFont="1" applyNumberFormat="1">
      <alignment vertical="center"/>
    </xf>
    <xf borderId="22" fillId="0" fontId="37" numFmtId="4" xfId="0" applyAlignment="1" applyBorder="1" applyFont="1" applyNumberFormat="1">
      <alignment vertical="center"/>
    </xf>
    <xf borderId="3" fillId="0" fontId="38" numFmtId="0" xfId="0" applyAlignment="1" applyBorder="1" applyFont="1">
      <alignment vertical="center"/>
    </xf>
    <xf borderId="14" fillId="2" fontId="37" numFmtId="0" xfId="0" applyAlignment="1" applyBorder="1" applyFont="1">
      <alignment horizontal="left" vertical="center"/>
    </xf>
    <xf borderId="0" fillId="0" fontId="37" numFmtId="0" xfId="0" applyAlignment="1" applyFont="1">
      <alignment horizontal="center" vertical="center"/>
    </xf>
    <xf borderId="19" fillId="2" fontId="18" numFmtId="0" xfId="0" applyAlignment="1" applyBorder="1" applyFont="1">
      <alignment horizontal="left" vertical="center"/>
    </xf>
    <xf borderId="20" fillId="0" fontId="18" numFmtId="0" xfId="0" applyAlignment="1" applyBorder="1" applyFont="1">
      <alignment horizontal="center" vertical="center"/>
    </xf>
    <xf borderId="20" fillId="0" fontId="2" numFmtId="0" xfId="0" applyAlignment="1" applyBorder="1" applyFont="1">
      <alignment vertical="center"/>
    </xf>
    <xf borderId="20" fillId="0" fontId="18" numFmtId="166" xfId="0" applyAlignment="1" applyBorder="1" applyFont="1" applyNumberFormat="1">
      <alignment vertical="center"/>
    </xf>
    <xf borderId="21" fillId="0" fontId="18" numFmtId="166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85750" cy="285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6.83" defaultRowHeight="15.0"/>
  <cols>
    <col customWidth="1" min="1" max="1" width="8.33"/>
    <col customWidth="1" min="2" max="2" width="1.67"/>
    <col customWidth="1" min="3" max="3" width="4.17"/>
    <col customWidth="1" min="4" max="33" width="2.67"/>
    <col customWidth="1" min="34" max="34" width="3.33"/>
    <col customWidth="1" min="35" max="35" width="31.67"/>
    <col customWidth="1" min="36" max="37" width="2.5"/>
    <col customWidth="1" min="38" max="38" width="8.33"/>
    <col customWidth="1" min="39" max="39" width="3.33"/>
    <col customWidth="1" min="40" max="40" width="13.33"/>
    <col customWidth="1" min="41" max="41" width="7.5"/>
    <col customWidth="1" min="42" max="42" width="4.17"/>
    <col customWidth="1" hidden="1" min="43" max="43" width="15.67"/>
    <col customWidth="1" min="44" max="44" width="13.67"/>
    <col customWidth="1" hidden="1" min="45" max="47" width="25.83"/>
    <col customWidth="1" hidden="1" min="48" max="49" width="21.67"/>
    <col customWidth="1" hidden="1" min="50" max="51" width="25.0"/>
    <col customWidth="1" hidden="1" min="52" max="52" width="21.67"/>
    <col customWidth="1" hidden="1" min="53" max="53" width="19.17"/>
    <col customWidth="1" hidden="1" min="54" max="54" width="25.0"/>
    <col customWidth="1" hidden="1" min="55" max="55" width="21.67"/>
    <col customWidth="1" hidden="1" min="56" max="56" width="19.17"/>
    <col customWidth="1" min="57" max="57" width="66.5"/>
    <col customWidth="1" hidden="1" min="71" max="91" width="9.3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1" t="s">
        <v>1</v>
      </c>
      <c r="BA1" s="1" t="s">
        <v>2</v>
      </c>
      <c r="BB1" s="1" t="s">
        <v>3</v>
      </c>
      <c r="BC1" s="2"/>
      <c r="BD1" s="2"/>
      <c r="BE1" s="2"/>
      <c r="BS1" s="2"/>
      <c r="BT1" s="1" t="s">
        <v>4</v>
      </c>
      <c r="BU1" s="1" t="s">
        <v>4</v>
      </c>
      <c r="BV1" s="1" t="s">
        <v>5</v>
      </c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3" t="s">
        <v>6</v>
      </c>
      <c r="BT2" s="3" t="s">
        <v>7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</row>
    <row r="3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3" t="s">
        <v>6</v>
      </c>
      <c r="BT3" s="3" t="s">
        <v>8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</row>
    <row r="4" ht="24.75" customHeight="1">
      <c r="A4" s="2"/>
      <c r="B4" s="6"/>
      <c r="C4" s="2"/>
      <c r="D4" s="7" t="s">
        <v>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6"/>
      <c r="AS4" s="8" t="s">
        <v>10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9" t="s">
        <v>11</v>
      </c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3" t="s">
        <v>12</v>
      </c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ht="12.0" customHeight="1">
      <c r="A5" s="2"/>
      <c r="B5" s="6"/>
      <c r="C5" s="2"/>
      <c r="D5" s="10" t="s">
        <v>13</v>
      </c>
      <c r="E5" s="2"/>
      <c r="F5" s="2"/>
      <c r="G5" s="2"/>
      <c r="H5" s="2"/>
      <c r="I5" s="2"/>
      <c r="J5" s="2"/>
      <c r="K5" s="11" t="s">
        <v>14</v>
      </c>
      <c r="AP5" s="2"/>
      <c r="AQ5" s="2"/>
      <c r="AR5" s="6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12" t="s">
        <v>15</v>
      </c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3" t="s">
        <v>6</v>
      </c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</row>
    <row r="6" ht="36.75" customHeight="1">
      <c r="A6" s="2"/>
      <c r="B6" s="6"/>
      <c r="C6" s="2"/>
      <c r="D6" s="13" t="s">
        <v>16</v>
      </c>
      <c r="E6" s="2"/>
      <c r="F6" s="2"/>
      <c r="G6" s="2"/>
      <c r="H6" s="2"/>
      <c r="I6" s="2"/>
      <c r="J6" s="2"/>
      <c r="K6" s="14" t="s">
        <v>17</v>
      </c>
      <c r="AP6" s="2"/>
      <c r="AQ6" s="2"/>
      <c r="AR6" s="6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3" t="s">
        <v>6</v>
      </c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</row>
    <row r="7" ht="12.0" customHeight="1">
      <c r="A7" s="2"/>
      <c r="B7" s="6"/>
      <c r="C7" s="2"/>
      <c r="D7" s="15" t="s">
        <v>18</v>
      </c>
      <c r="E7" s="2"/>
      <c r="F7" s="2"/>
      <c r="G7" s="2"/>
      <c r="H7" s="2"/>
      <c r="I7" s="2"/>
      <c r="J7" s="2"/>
      <c r="K7" s="11" t="s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5" t="s">
        <v>19</v>
      </c>
      <c r="AL7" s="2"/>
      <c r="AM7" s="2"/>
      <c r="AN7" s="11" t="s">
        <v>1</v>
      </c>
      <c r="AO7" s="2"/>
      <c r="AP7" s="2"/>
      <c r="AQ7" s="2"/>
      <c r="AR7" s="6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3" t="s">
        <v>6</v>
      </c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ht="12.0" customHeight="1">
      <c r="A8" s="2"/>
      <c r="B8" s="6"/>
      <c r="C8" s="2"/>
      <c r="D8" s="15" t="s">
        <v>20</v>
      </c>
      <c r="E8" s="2"/>
      <c r="F8" s="2"/>
      <c r="G8" s="2"/>
      <c r="H8" s="2"/>
      <c r="I8" s="2"/>
      <c r="J8" s="2"/>
      <c r="K8" s="11" t="s">
        <v>21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5" t="s">
        <v>22</v>
      </c>
      <c r="AL8" s="2"/>
      <c r="AM8" s="2"/>
      <c r="AN8" s="16"/>
      <c r="AO8" s="2"/>
      <c r="AP8" s="2"/>
      <c r="AQ8" s="2"/>
      <c r="AR8" s="6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3" t="s">
        <v>6</v>
      </c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</row>
    <row r="9" ht="14.25" customHeight="1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6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3" t="s">
        <v>6</v>
      </c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ht="12.0" customHeight="1">
      <c r="A10" s="2"/>
      <c r="B10" s="6"/>
      <c r="C10" s="2"/>
      <c r="D10" s="15" t="s">
        <v>23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15" t="s">
        <v>24</v>
      </c>
      <c r="AL10" s="2"/>
      <c r="AM10" s="2"/>
      <c r="AN10" s="11" t="s">
        <v>1</v>
      </c>
      <c r="AO10" s="2"/>
      <c r="AP10" s="2"/>
      <c r="AQ10" s="2"/>
      <c r="AR10" s="6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3" t="s">
        <v>6</v>
      </c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ht="18.0" customHeight="1">
      <c r="A11" s="2"/>
      <c r="B11" s="6"/>
      <c r="C11" s="2"/>
      <c r="D11" s="2"/>
      <c r="E11" s="11" t="s">
        <v>25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15" t="s">
        <v>26</v>
      </c>
      <c r="AL11" s="2"/>
      <c r="AM11" s="2"/>
      <c r="AN11" s="11" t="s">
        <v>1</v>
      </c>
      <c r="AO11" s="2"/>
      <c r="AP11" s="2"/>
      <c r="AQ11" s="2"/>
      <c r="AR11" s="6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3" t="s">
        <v>6</v>
      </c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ht="6.75" customHeight="1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6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3" t="s">
        <v>6</v>
      </c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ht="12.0" customHeight="1">
      <c r="A13" s="2"/>
      <c r="B13" s="6"/>
      <c r="C13" s="2"/>
      <c r="D13" s="15" t="s">
        <v>27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15" t="s">
        <v>24</v>
      </c>
      <c r="AL13" s="2"/>
      <c r="AM13" s="2"/>
      <c r="AN13" s="17" t="s">
        <v>28</v>
      </c>
      <c r="AO13" s="2"/>
      <c r="AP13" s="2"/>
      <c r="AQ13" s="2"/>
      <c r="AR13" s="6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3" t="s">
        <v>6</v>
      </c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>
      <c r="A14" s="2"/>
      <c r="B14" s="6"/>
      <c r="C14" s="2"/>
      <c r="D14" s="2"/>
      <c r="E14" s="17" t="s">
        <v>28</v>
      </c>
      <c r="AK14" s="15" t="s">
        <v>26</v>
      </c>
      <c r="AL14" s="2"/>
      <c r="AM14" s="2"/>
      <c r="AN14" s="17" t="s">
        <v>28</v>
      </c>
      <c r="AO14" s="2"/>
      <c r="AP14" s="2"/>
      <c r="AQ14" s="2"/>
      <c r="AR14" s="6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S14" s="3" t="s">
        <v>6</v>
      </c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</row>
    <row r="15" ht="6.75" customHeight="1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6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3" t="s">
        <v>4</v>
      </c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ht="12.0" customHeight="1">
      <c r="A16" s="2"/>
      <c r="B16" s="6"/>
      <c r="C16" s="2"/>
      <c r="D16" s="15" t="s">
        <v>29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15" t="s">
        <v>24</v>
      </c>
      <c r="AL16" s="2"/>
      <c r="AM16" s="2"/>
      <c r="AN16" s="11" t="s">
        <v>1</v>
      </c>
      <c r="AO16" s="2"/>
      <c r="AP16" s="2"/>
      <c r="AQ16" s="2"/>
      <c r="AR16" s="6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3" t="s">
        <v>4</v>
      </c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</row>
    <row r="17" ht="18.0" customHeight="1">
      <c r="A17" s="2"/>
      <c r="B17" s="6"/>
      <c r="C17" s="2"/>
      <c r="D17" s="2"/>
      <c r="E17" s="11" t="s">
        <v>30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15" t="s">
        <v>26</v>
      </c>
      <c r="AL17" s="2"/>
      <c r="AM17" s="2"/>
      <c r="AN17" s="11" t="s">
        <v>1</v>
      </c>
      <c r="AO17" s="2"/>
      <c r="AP17" s="2"/>
      <c r="AQ17" s="2"/>
      <c r="AR17" s="6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3" t="s">
        <v>31</v>
      </c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</row>
    <row r="18" ht="6.75" customHeight="1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6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3" t="s">
        <v>6</v>
      </c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ht="12.0" customHeight="1">
      <c r="A19" s="2"/>
      <c r="B19" s="6"/>
      <c r="C19" s="2"/>
      <c r="D19" s="15" t="s">
        <v>32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15" t="s">
        <v>24</v>
      </c>
      <c r="AL19" s="2"/>
      <c r="AM19" s="2"/>
      <c r="AN19" s="11" t="s">
        <v>1</v>
      </c>
      <c r="AO19" s="2"/>
      <c r="AP19" s="2"/>
      <c r="AQ19" s="2"/>
      <c r="AR19" s="6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3" t="s">
        <v>6</v>
      </c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</row>
    <row r="20" ht="18.0" customHeight="1">
      <c r="A20" s="2"/>
      <c r="B20" s="6"/>
      <c r="C20" s="2"/>
      <c r="D20" s="2"/>
      <c r="E20" s="11" t="s">
        <v>30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5" t="s">
        <v>26</v>
      </c>
      <c r="AL20" s="2"/>
      <c r="AM20" s="2"/>
      <c r="AN20" s="11" t="s">
        <v>1</v>
      </c>
      <c r="AO20" s="2"/>
      <c r="AP20" s="2"/>
      <c r="AQ20" s="2"/>
      <c r="AR20" s="6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3" t="s">
        <v>31</v>
      </c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ht="6.75" customHeight="1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6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ht="12.0" customHeight="1">
      <c r="A22" s="2"/>
      <c r="B22" s="6"/>
      <c r="C22" s="2"/>
      <c r="D22" s="15" t="s">
        <v>33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6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ht="16.5" customHeight="1">
      <c r="A23" s="2"/>
      <c r="B23" s="6"/>
      <c r="C23" s="2"/>
      <c r="D23" s="2"/>
      <c r="E23" s="18" t="s">
        <v>1</v>
      </c>
      <c r="AO23" s="2"/>
      <c r="AP23" s="2"/>
      <c r="AQ23" s="2"/>
      <c r="AR23" s="6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ht="6.75" customHeight="1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6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ht="6.75" customHeight="1">
      <c r="A25" s="2"/>
      <c r="B25" s="6"/>
      <c r="C25" s="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2"/>
      <c r="AQ25" s="2"/>
      <c r="AR25" s="6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ht="25.5" customHeight="1">
      <c r="A26" s="20"/>
      <c r="B26" s="21"/>
      <c r="C26" s="20"/>
      <c r="D26" s="22" t="s">
        <v>34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4">
        <f>ROUND(AG94,2)</f>
        <v>0</v>
      </c>
      <c r="AL26" s="25"/>
      <c r="AM26" s="25"/>
      <c r="AN26" s="25"/>
      <c r="AO26" s="25"/>
      <c r="AP26" s="20"/>
      <c r="AQ26" s="20"/>
      <c r="AR26" s="2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</row>
    <row r="27" ht="6.75" customHeight="1">
      <c r="A27" s="20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1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</row>
    <row r="28" ht="15.75" customHeight="1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6" t="s">
        <v>35</v>
      </c>
      <c r="Q28" s="20"/>
      <c r="R28" s="20"/>
      <c r="S28" s="20"/>
      <c r="T28" s="20"/>
      <c r="U28" s="20"/>
      <c r="V28" s="20"/>
      <c r="W28" s="26" t="s">
        <v>36</v>
      </c>
      <c r="AF28" s="20"/>
      <c r="AG28" s="20"/>
      <c r="AH28" s="20"/>
      <c r="AI28" s="20"/>
      <c r="AJ28" s="20"/>
      <c r="AK28" s="26" t="s">
        <v>37</v>
      </c>
      <c r="AP28" s="20"/>
      <c r="AQ28" s="20"/>
      <c r="AR28" s="21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</row>
    <row r="29" ht="14.25" customHeight="1">
      <c r="A29" s="27"/>
      <c r="B29" s="28"/>
      <c r="C29" s="27"/>
      <c r="D29" s="15" t="s">
        <v>38</v>
      </c>
      <c r="E29" s="27"/>
      <c r="F29" s="15" t="s">
        <v>39</v>
      </c>
      <c r="G29" s="27"/>
      <c r="H29" s="27"/>
      <c r="I29" s="27"/>
      <c r="J29" s="27"/>
      <c r="K29" s="27"/>
      <c r="L29" s="29">
        <v>0.21</v>
      </c>
      <c r="Q29" s="27"/>
      <c r="R29" s="27"/>
      <c r="S29" s="27"/>
      <c r="T29" s="27"/>
      <c r="U29" s="27"/>
      <c r="V29" s="27"/>
      <c r="W29" s="30">
        <f>ROUND(AZ94,2)</f>
        <v>0</v>
      </c>
      <c r="AF29" s="27"/>
      <c r="AG29" s="27"/>
      <c r="AH29" s="27"/>
      <c r="AI29" s="27"/>
      <c r="AJ29" s="27"/>
      <c r="AK29" s="30">
        <f>ROUND(AV94,2)</f>
        <v>0</v>
      </c>
      <c r="AP29" s="27"/>
      <c r="AQ29" s="27"/>
      <c r="AR29" s="28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</row>
    <row r="30" ht="14.25" customHeight="1">
      <c r="A30" s="27"/>
      <c r="B30" s="28"/>
      <c r="C30" s="27"/>
      <c r="D30" s="27"/>
      <c r="E30" s="27"/>
      <c r="F30" s="15" t="s">
        <v>40</v>
      </c>
      <c r="G30" s="27"/>
      <c r="H30" s="27"/>
      <c r="I30" s="27"/>
      <c r="J30" s="27"/>
      <c r="K30" s="27"/>
      <c r="L30" s="29">
        <v>0.15</v>
      </c>
      <c r="Q30" s="27"/>
      <c r="R30" s="27"/>
      <c r="S30" s="27"/>
      <c r="T30" s="27"/>
      <c r="U30" s="27"/>
      <c r="V30" s="27"/>
      <c r="W30" s="30">
        <f>ROUND(BA94,2)</f>
        <v>0</v>
      </c>
      <c r="AF30" s="27"/>
      <c r="AG30" s="27"/>
      <c r="AH30" s="27"/>
      <c r="AI30" s="27"/>
      <c r="AJ30" s="27"/>
      <c r="AK30" s="30">
        <f>ROUND(AW94,2)</f>
        <v>0</v>
      </c>
      <c r="AP30" s="27"/>
      <c r="AQ30" s="27"/>
      <c r="AR30" s="28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</row>
    <row r="31" ht="14.25" hidden="1" customHeight="1">
      <c r="A31" s="27"/>
      <c r="B31" s="28"/>
      <c r="C31" s="27"/>
      <c r="D31" s="27"/>
      <c r="E31" s="27"/>
      <c r="F31" s="15" t="s">
        <v>41</v>
      </c>
      <c r="G31" s="27"/>
      <c r="H31" s="27"/>
      <c r="I31" s="27"/>
      <c r="J31" s="27"/>
      <c r="K31" s="27"/>
      <c r="L31" s="29">
        <v>0.21</v>
      </c>
      <c r="Q31" s="27"/>
      <c r="R31" s="27"/>
      <c r="S31" s="27"/>
      <c r="T31" s="27"/>
      <c r="U31" s="27"/>
      <c r="V31" s="27"/>
      <c r="W31" s="30">
        <f>ROUND(BB94,2)</f>
        <v>0</v>
      </c>
      <c r="AF31" s="27"/>
      <c r="AG31" s="27"/>
      <c r="AH31" s="27"/>
      <c r="AI31" s="27"/>
      <c r="AJ31" s="27"/>
      <c r="AK31" s="30">
        <v>0.0</v>
      </c>
      <c r="AP31" s="27"/>
      <c r="AQ31" s="27"/>
      <c r="AR31" s="28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</row>
    <row r="32" ht="14.25" hidden="1" customHeight="1">
      <c r="A32" s="27"/>
      <c r="B32" s="28"/>
      <c r="C32" s="27"/>
      <c r="D32" s="27"/>
      <c r="E32" s="27"/>
      <c r="F32" s="15" t="s">
        <v>42</v>
      </c>
      <c r="G32" s="27"/>
      <c r="H32" s="27"/>
      <c r="I32" s="27"/>
      <c r="J32" s="27"/>
      <c r="K32" s="27"/>
      <c r="L32" s="29">
        <v>0.15</v>
      </c>
      <c r="Q32" s="27"/>
      <c r="R32" s="27"/>
      <c r="S32" s="27"/>
      <c r="T32" s="27"/>
      <c r="U32" s="27"/>
      <c r="V32" s="27"/>
      <c r="W32" s="30">
        <f>ROUND(BC94,2)</f>
        <v>0</v>
      </c>
      <c r="AF32" s="27"/>
      <c r="AG32" s="27"/>
      <c r="AH32" s="27"/>
      <c r="AI32" s="27"/>
      <c r="AJ32" s="27"/>
      <c r="AK32" s="30">
        <v>0.0</v>
      </c>
      <c r="AP32" s="27"/>
      <c r="AQ32" s="27"/>
      <c r="AR32" s="28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</row>
    <row r="33" ht="14.25" hidden="1" customHeight="1">
      <c r="A33" s="27"/>
      <c r="B33" s="28"/>
      <c r="C33" s="27"/>
      <c r="D33" s="27"/>
      <c r="E33" s="27"/>
      <c r="F33" s="15" t="s">
        <v>43</v>
      </c>
      <c r="G33" s="27"/>
      <c r="H33" s="27"/>
      <c r="I33" s="27"/>
      <c r="J33" s="27"/>
      <c r="K33" s="27"/>
      <c r="L33" s="29">
        <v>0.0</v>
      </c>
      <c r="Q33" s="27"/>
      <c r="R33" s="27"/>
      <c r="S33" s="27"/>
      <c r="T33" s="27"/>
      <c r="U33" s="27"/>
      <c r="V33" s="27"/>
      <c r="W33" s="30">
        <f>ROUND(BD94,2)</f>
        <v>0</v>
      </c>
      <c r="AF33" s="27"/>
      <c r="AG33" s="27"/>
      <c r="AH33" s="27"/>
      <c r="AI33" s="27"/>
      <c r="AJ33" s="27"/>
      <c r="AK33" s="30">
        <v>0.0</v>
      </c>
      <c r="AP33" s="27"/>
      <c r="AQ33" s="27"/>
      <c r="AR33" s="28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</row>
    <row r="34" ht="6.75" customHeight="1">
      <c r="A34" s="20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1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</row>
    <row r="35" ht="25.5" customHeight="1">
      <c r="A35" s="20"/>
      <c r="B35" s="21"/>
      <c r="C35" s="31"/>
      <c r="D35" s="32" t="s">
        <v>44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45</v>
      </c>
      <c r="U35" s="33"/>
      <c r="V35" s="33"/>
      <c r="W35" s="33"/>
      <c r="X35" s="35" t="s">
        <v>46</v>
      </c>
      <c r="Y35" s="36"/>
      <c r="Z35" s="36"/>
      <c r="AA35" s="36"/>
      <c r="AB35" s="36"/>
      <c r="AC35" s="33"/>
      <c r="AD35" s="33"/>
      <c r="AE35" s="33"/>
      <c r="AF35" s="33"/>
      <c r="AG35" s="33"/>
      <c r="AH35" s="33"/>
      <c r="AI35" s="33"/>
      <c r="AJ35" s="33"/>
      <c r="AK35" s="37">
        <f>SUM(AK26:AK33)</f>
        <v>0</v>
      </c>
      <c r="AL35" s="36"/>
      <c r="AM35" s="36"/>
      <c r="AN35" s="36"/>
      <c r="AO35" s="38"/>
      <c r="AP35" s="31"/>
      <c r="AQ35" s="31"/>
      <c r="AR35" s="21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</row>
    <row r="36" ht="6.75" customHeight="1">
      <c r="A36" s="20"/>
      <c r="B36" s="2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1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</row>
    <row r="37" ht="14.25" customHeight="1">
      <c r="A37" s="20"/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1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</row>
    <row r="38" ht="14.25" customHeight="1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6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</row>
    <row r="39" ht="14.25" customHeight="1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6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</row>
    <row r="40" ht="14.25" customHeight="1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6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</row>
    <row r="41" ht="14.25" customHeight="1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6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</row>
    <row r="42" ht="14.25" customHeight="1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6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</row>
    <row r="43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6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</row>
    <row r="44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6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</row>
    <row r="45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6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</row>
    <row r="4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6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</row>
    <row r="47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6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</row>
    <row r="48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6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</row>
    <row r="49" ht="14.25" customHeight="1">
      <c r="A49" s="20"/>
      <c r="B49" s="21"/>
      <c r="C49" s="20"/>
      <c r="D49" s="39" t="s">
        <v>47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48</v>
      </c>
      <c r="AI49" s="40"/>
      <c r="AJ49" s="40"/>
      <c r="AK49" s="40"/>
      <c r="AL49" s="40"/>
      <c r="AM49" s="40"/>
      <c r="AN49" s="40"/>
      <c r="AO49" s="40"/>
      <c r="AP49" s="20"/>
      <c r="AQ49" s="20"/>
      <c r="AR49" s="21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</row>
    <row r="50" ht="15.75" customHeight="1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6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</row>
    <row r="51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6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</row>
    <row r="52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6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</row>
    <row r="53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6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</row>
    <row r="54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6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</row>
    <row r="55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6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</row>
    <row r="5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6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</row>
    <row r="57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6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</row>
    <row r="58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6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</row>
    <row r="59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6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</row>
    <row r="60" ht="15.75" customHeight="1">
      <c r="A60" s="20"/>
      <c r="B60" s="21"/>
      <c r="C60" s="20"/>
      <c r="D60" s="41" t="s">
        <v>49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41" t="s">
        <v>50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41" t="s">
        <v>49</v>
      </c>
      <c r="AI60" s="23"/>
      <c r="AJ60" s="23"/>
      <c r="AK60" s="23"/>
      <c r="AL60" s="23"/>
      <c r="AM60" s="41" t="s">
        <v>50</v>
      </c>
      <c r="AN60" s="23"/>
      <c r="AO60" s="23"/>
      <c r="AP60" s="20"/>
      <c r="AQ60" s="20"/>
      <c r="AR60" s="21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</row>
    <row r="61" ht="15.75" customHeight="1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6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</row>
    <row r="62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6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</row>
    <row r="63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6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</row>
    <row r="64" ht="15.75" customHeight="1">
      <c r="A64" s="20"/>
      <c r="B64" s="21"/>
      <c r="C64" s="20"/>
      <c r="D64" s="39" t="s">
        <v>51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52</v>
      </c>
      <c r="AI64" s="40"/>
      <c r="AJ64" s="40"/>
      <c r="AK64" s="40"/>
      <c r="AL64" s="40"/>
      <c r="AM64" s="40"/>
      <c r="AN64" s="40"/>
      <c r="AO64" s="40"/>
      <c r="AP64" s="20"/>
      <c r="AQ64" s="20"/>
      <c r="AR64" s="21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</row>
    <row r="65" ht="15.75" customHeight="1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6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</row>
    <row r="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6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</row>
    <row r="67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6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</row>
    <row r="68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6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</row>
    <row r="69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6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</row>
    <row r="70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6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</row>
    <row r="71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6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</row>
    <row r="72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6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</row>
    <row r="73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6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</row>
    <row r="74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6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</row>
    <row r="75" ht="15.75" customHeight="1">
      <c r="A75" s="20"/>
      <c r="B75" s="21"/>
      <c r="C75" s="20"/>
      <c r="D75" s="41" t="s">
        <v>49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41" t="s">
        <v>50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41" t="s">
        <v>49</v>
      </c>
      <c r="AI75" s="23"/>
      <c r="AJ75" s="23"/>
      <c r="AK75" s="23"/>
      <c r="AL75" s="23"/>
      <c r="AM75" s="41" t="s">
        <v>50</v>
      </c>
      <c r="AN75" s="23"/>
      <c r="AO75" s="23"/>
      <c r="AP75" s="20"/>
      <c r="AQ75" s="20"/>
      <c r="AR75" s="21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</row>
    <row r="76" ht="15.75" customHeight="1">
      <c r="A76" s="20"/>
      <c r="B76" s="2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1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</row>
    <row r="77" ht="6.75" customHeight="1">
      <c r="A77" s="20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1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  <c r="CK77" s="20"/>
      <c r="CL77" s="20"/>
      <c r="CM77" s="20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</row>
    <row r="81" ht="6.75" customHeight="1">
      <c r="A81" s="20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1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</row>
    <row r="82" ht="24.75" customHeight="1">
      <c r="A82" s="20"/>
      <c r="B82" s="21"/>
      <c r="C82" s="7" t="s">
        <v>53</v>
      </c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1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</row>
    <row r="83" ht="6.75" customHeight="1">
      <c r="A83" s="20"/>
      <c r="B83" s="21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1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</row>
    <row r="84" ht="12.0" customHeight="1">
      <c r="A84" s="46"/>
      <c r="B84" s="47"/>
      <c r="C84" s="15" t="s">
        <v>13</v>
      </c>
      <c r="D84" s="46"/>
      <c r="E84" s="46"/>
      <c r="F84" s="46"/>
      <c r="G84" s="46"/>
      <c r="H84" s="46"/>
      <c r="I84" s="46"/>
      <c r="J84" s="46"/>
      <c r="K84" s="46"/>
      <c r="L84" s="46" t="str">
        <f t="shared" ref="L84:L85" si="1">K5</f>
        <v>OUBUDIMERICE</v>
      </c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7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</row>
    <row r="85" ht="36.75" customHeight="1">
      <c r="A85" s="48"/>
      <c r="B85" s="49"/>
      <c r="C85" s="50" t="s">
        <v>16</v>
      </c>
      <c r="D85" s="48"/>
      <c r="E85" s="48"/>
      <c r="F85" s="48"/>
      <c r="G85" s="48"/>
      <c r="H85" s="48"/>
      <c r="I85" s="48"/>
      <c r="J85" s="48"/>
      <c r="K85" s="48"/>
      <c r="L85" s="51" t="str">
        <f t="shared" si="1"/>
        <v>Odstavné plochy u hřiště v obci Budiměřice</v>
      </c>
      <c r="AP85" s="48"/>
      <c r="AQ85" s="48"/>
      <c r="AR85" s="49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</row>
    <row r="86" ht="6.75" customHeight="1">
      <c r="A86" s="20"/>
      <c r="B86" s="21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1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</row>
    <row r="87" ht="12.0" customHeight="1">
      <c r="A87" s="20"/>
      <c r="B87" s="21"/>
      <c r="C87" s="15" t="s">
        <v>20</v>
      </c>
      <c r="D87" s="20"/>
      <c r="E87" s="20"/>
      <c r="F87" s="20"/>
      <c r="G87" s="20"/>
      <c r="H87" s="20"/>
      <c r="I87" s="20"/>
      <c r="J87" s="20"/>
      <c r="K87" s="20"/>
      <c r="L87" s="52" t="str">
        <f>IF(K8="","",K8)</f>
        <v>Budiměřice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15" t="s">
        <v>22</v>
      </c>
      <c r="AJ87" s="20"/>
      <c r="AK87" s="20"/>
      <c r="AL87" s="20"/>
      <c r="AM87" s="53" t="str">
        <f>IF(AN8= "","",AN8)</f>
        <v/>
      </c>
      <c r="AO87" s="20"/>
      <c r="AP87" s="20"/>
      <c r="AQ87" s="20"/>
      <c r="AR87" s="21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</row>
    <row r="88" ht="6.75" customHeight="1">
      <c r="A88" s="20"/>
      <c r="B88" s="21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1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</row>
    <row r="89" ht="15.0" customHeight="1">
      <c r="A89" s="20"/>
      <c r="B89" s="21"/>
      <c r="C89" s="15" t="s">
        <v>23</v>
      </c>
      <c r="D89" s="20"/>
      <c r="E89" s="20"/>
      <c r="F89" s="20"/>
      <c r="G89" s="20"/>
      <c r="H89" s="20"/>
      <c r="I89" s="20"/>
      <c r="J89" s="20"/>
      <c r="K89" s="20"/>
      <c r="L89" s="46" t="str">
        <f>IF(E11= "","",E11)</f>
        <v>Obec Budiměřice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15" t="s">
        <v>29</v>
      </c>
      <c r="AJ89" s="20"/>
      <c r="AK89" s="20"/>
      <c r="AL89" s="20"/>
      <c r="AM89" s="54" t="str">
        <f>IF(E17="","",E17)</f>
        <v> </v>
      </c>
      <c r="AQ89" s="20"/>
      <c r="AR89" s="21"/>
      <c r="AS89" s="55" t="s">
        <v>54</v>
      </c>
      <c r="AT89" s="56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</row>
    <row r="90" ht="15.0" customHeight="1">
      <c r="A90" s="20"/>
      <c r="B90" s="21"/>
      <c r="C90" s="15" t="s">
        <v>27</v>
      </c>
      <c r="D90" s="20"/>
      <c r="E90" s="20"/>
      <c r="F90" s="20"/>
      <c r="G90" s="20"/>
      <c r="H90" s="20"/>
      <c r="I90" s="20"/>
      <c r="J90" s="20"/>
      <c r="K90" s="20"/>
      <c r="L90" s="46" t="str">
        <f>IF(E14= "Vyplň údaj","",E14)</f>
        <v/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15" t="s">
        <v>32</v>
      </c>
      <c r="AJ90" s="20"/>
      <c r="AK90" s="20"/>
      <c r="AL90" s="20"/>
      <c r="AM90" s="54" t="str">
        <f>IF(E20="","",E20)</f>
        <v> </v>
      </c>
      <c r="AQ90" s="20"/>
      <c r="AR90" s="21"/>
      <c r="AS90" s="59"/>
      <c r="AU90" s="20"/>
      <c r="AV90" s="20"/>
      <c r="AW90" s="20"/>
      <c r="AX90" s="20"/>
      <c r="AY90" s="20"/>
      <c r="AZ90" s="20"/>
      <c r="BA90" s="20"/>
      <c r="BB90" s="20"/>
      <c r="BC90" s="20"/>
      <c r="BD90" s="6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</row>
    <row r="91" ht="10.5" customHeight="1">
      <c r="A91" s="20"/>
      <c r="B91" s="2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1"/>
      <c r="AS91" s="59"/>
      <c r="AU91" s="20"/>
      <c r="AV91" s="20"/>
      <c r="AW91" s="20"/>
      <c r="AX91" s="20"/>
      <c r="AY91" s="20"/>
      <c r="AZ91" s="20"/>
      <c r="BA91" s="20"/>
      <c r="BB91" s="20"/>
      <c r="BC91" s="20"/>
      <c r="BD91" s="6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</row>
    <row r="92" ht="29.25" customHeight="1">
      <c r="A92" s="20"/>
      <c r="B92" s="21"/>
      <c r="C92" s="61" t="s">
        <v>55</v>
      </c>
      <c r="D92" s="36"/>
      <c r="E92" s="36"/>
      <c r="F92" s="36"/>
      <c r="G92" s="36"/>
      <c r="H92" s="62"/>
      <c r="I92" s="63" t="s">
        <v>56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64" t="s">
        <v>57</v>
      </c>
      <c r="AH92" s="36"/>
      <c r="AI92" s="36"/>
      <c r="AJ92" s="36"/>
      <c r="AK92" s="36"/>
      <c r="AL92" s="36"/>
      <c r="AM92" s="36"/>
      <c r="AN92" s="63" t="s">
        <v>58</v>
      </c>
      <c r="AO92" s="36"/>
      <c r="AP92" s="38"/>
      <c r="AQ92" s="65" t="s">
        <v>59</v>
      </c>
      <c r="AR92" s="21"/>
      <c r="AS92" s="66" t="s">
        <v>60</v>
      </c>
      <c r="AT92" s="67" t="s">
        <v>61</v>
      </c>
      <c r="AU92" s="67" t="s">
        <v>62</v>
      </c>
      <c r="AV92" s="67" t="s">
        <v>63</v>
      </c>
      <c r="AW92" s="67" t="s">
        <v>64</v>
      </c>
      <c r="AX92" s="67" t="s">
        <v>65</v>
      </c>
      <c r="AY92" s="67" t="s">
        <v>66</v>
      </c>
      <c r="AZ92" s="67" t="s">
        <v>67</v>
      </c>
      <c r="BA92" s="67" t="s">
        <v>68</v>
      </c>
      <c r="BB92" s="67" t="s">
        <v>69</v>
      </c>
      <c r="BC92" s="67" t="s">
        <v>70</v>
      </c>
      <c r="BD92" s="68" t="s">
        <v>71</v>
      </c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</row>
    <row r="93" ht="10.5" customHeight="1">
      <c r="A93" s="20"/>
      <c r="B93" s="21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1"/>
      <c r="AS93" s="69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8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</row>
    <row r="94" ht="32.25" customHeight="1">
      <c r="A94" s="70"/>
      <c r="B94" s="71"/>
      <c r="C94" s="72" t="s">
        <v>72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4">
        <f>ROUND(SUM(AG95:AG96),2)</f>
        <v>0</v>
      </c>
      <c r="AN94" s="75">
        <f t="shared" ref="AN94:AN96" si="3">SUM(AG94,AT94)</f>
        <v>0</v>
      </c>
      <c r="AQ94" s="76" t="s">
        <v>1</v>
      </c>
      <c r="AR94" s="71"/>
      <c r="AS94" s="77">
        <f>ROUND(SUM(AS95:AS96),2)</f>
        <v>0</v>
      </c>
      <c r="AT94" s="78">
        <f t="shared" ref="AT94:AT96" si="4">ROUND(SUM(AV94:AW94),2)</f>
        <v>0</v>
      </c>
      <c r="AU94" s="79">
        <f>ROUND(SUM(AU95:AU96),5)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 t="shared" ref="AZ94:BD94" si="2">ROUND(SUM(AZ95:AZ96),2)</f>
        <v>0</v>
      </c>
      <c r="BA94" s="78">
        <f t="shared" si="2"/>
        <v>0</v>
      </c>
      <c r="BB94" s="78">
        <f t="shared" si="2"/>
        <v>0</v>
      </c>
      <c r="BC94" s="78">
        <f t="shared" si="2"/>
        <v>0</v>
      </c>
      <c r="BD94" s="80">
        <f t="shared" si="2"/>
        <v>0</v>
      </c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81" t="s">
        <v>73</v>
      </c>
      <c r="BT94" s="81" t="s">
        <v>74</v>
      </c>
      <c r="BU94" s="82" t="s">
        <v>75</v>
      </c>
      <c r="BV94" s="81" t="s">
        <v>76</v>
      </c>
      <c r="BW94" s="81" t="s">
        <v>5</v>
      </c>
      <c r="BX94" s="81" t="s">
        <v>77</v>
      </c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81" t="s">
        <v>1</v>
      </c>
      <c r="CM94" s="70"/>
    </row>
    <row r="95" ht="16.5" customHeight="1">
      <c r="A95" s="83" t="s">
        <v>78</v>
      </c>
      <c r="B95" s="84"/>
      <c r="C95" s="85"/>
      <c r="D95" s="86" t="s">
        <v>79</v>
      </c>
      <c r="I95" s="87"/>
      <c r="J95" s="86" t="s">
        <v>80</v>
      </c>
      <c r="AG95" s="88">
        <f>'1 - zpevněné plochy'!J30</f>
        <v>0</v>
      </c>
      <c r="AN95" s="88">
        <f t="shared" si="3"/>
        <v>0</v>
      </c>
      <c r="AQ95" s="89" t="s">
        <v>81</v>
      </c>
      <c r="AR95" s="84"/>
      <c r="AS95" s="90">
        <v>0.0</v>
      </c>
      <c r="AT95" s="91">
        <f t="shared" si="4"/>
        <v>0</v>
      </c>
      <c r="AU95" s="92">
        <f>'1 - zpevněné plochy'!P121</f>
        <v>0</v>
      </c>
      <c r="AV95" s="91">
        <f>'1 - zpevněné plochy'!J33</f>
        <v>0</v>
      </c>
      <c r="AW95" s="91">
        <f>'1 - zpevněné plochy'!J34</f>
        <v>0</v>
      </c>
      <c r="AX95" s="91">
        <f>'1 - zpevněné plochy'!J35</f>
        <v>0</v>
      </c>
      <c r="AY95" s="91">
        <f>'1 - zpevněné plochy'!J36</f>
        <v>0</v>
      </c>
      <c r="AZ95" s="91">
        <f>'1 - zpevněné plochy'!F33</f>
        <v>0</v>
      </c>
      <c r="BA95" s="91">
        <f>'1 - zpevněné plochy'!F34</f>
        <v>0</v>
      </c>
      <c r="BB95" s="91">
        <f>'1 - zpevněné plochy'!F35</f>
        <v>0</v>
      </c>
      <c r="BC95" s="91">
        <f>'1 - zpevněné plochy'!F36</f>
        <v>0</v>
      </c>
      <c r="BD95" s="93">
        <f>'1 - zpevněné plochy'!F37</f>
        <v>0</v>
      </c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5" t="s">
        <v>79</v>
      </c>
      <c r="BU95" s="94"/>
      <c r="BV95" s="95" t="s">
        <v>76</v>
      </c>
      <c r="BW95" s="95" t="s">
        <v>82</v>
      </c>
      <c r="BX95" s="95" t="s">
        <v>5</v>
      </c>
      <c r="BY95" s="94"/>
      <c r="BZ95" s="94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5" t="s">
        <v>1</v>
      </c>
      <c r="CM95" s="95" t="s">
        <v>83</v>
      </c>
    </row>
    <row r="96" ht="16.5" customHeight="1">
      <c r="A96" s="83" t="s">
        <v>78</v>
      </c>
      <c r="B96" s="84"/>
      <c r="C96" s="85"/>
      <c r="D96" s="86" t="s">
        <v>83</v>
      </c>
      <c r="I96" s="87"/>
      <c r="J96" s="86" t="s">
        <v>84</v>
      </c>
      <c r="AG96" s="88">
        <f>'2 - vedlejší a ostatní ná...'!J30</f>
        <v>0</v>
      </c>
      <c r="AN96" s="88">
        <f t="shared" si="3"/>
        <v>0</v>
      </c>
      <c r="AQ96" s="89" t="s">
        <v>81</v>
      </c>
      <c r="AR96" s="84"/>
      <c r="AS96" s="96">
        <v>0.0</v>
      </c>
      <c r="AT96" s="97">
        <f t="shared" si="4"/>
        <v>0</v>
      </c>
      <c r="AU96" s="98">
        <f>'2 - vedlejší a ostatní ná...'!P118</f>
        <v>0</v>
      </c>
      <c r="AV96" s="97">
        <f>'2 - vedlejší a ostatní ná...'!J33</f>
        <v>0</v>
      </c>
      <c r="AW96" s="97">
        <f>'2 - vedlejší a ostatní ná...'!J34</f>
        <v>0</v>
      </c>
      <c r="AX96" s="97">
        <f>'2 - vedlejší a ostatní ná...'!J35</f>
        <v>0</v>
      </c>
      <c r="AY96" s="97">
        <f>'2 - vedlejší a ostatní ná...'!J36</f>
        <v>0</v>
      </c>
      <c r="AZ96" s="97">
        <f>'2 - vedlejší a ostatní ná...'!F33</f>
        <v>0</v>
      </c>
      <c r="BA96" s="97">
        <f>'2 - vedlejší a ostatní ná...'!F34</f>
        <v>0</v>
      </c>
      <c r="BB96" s="97">
        <f>'2 - vedlejší a ostatní ná...'!F35</f>
        <v>0</v>
      </c>
      <c r="BC96" s="97">
        <f>'2 - vedlejší a ostatní ná...'!F36</f>
        <v>0</v>
      </c>
      <c r="BD96" s="99">
        <f>'2 - vedlejší a ostatní ná...'!F37</f>
        <v>0</v>
      </c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  <c r="BR96" s="94"/>
      <c r="BS96" s="94"/>
      <c r="BT96" s="95" t="s">
        <v>79</v>
      </c>
      <c r="BU96" s="94"/>
      <c r="BV96" s="95" t="s">
        <v>76</v>
      </c>
      <c r="BW96" s="95" t="s">
        <v>85</v>
      </c>
      <c r="BX96" s="95" t="s">
        <v>5</v>
      </c>
      <c r="BY96" s="94"/>
      <c r="BZ96" s="94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5" t="s">
        <v>1</v>
      </c>
      <c r="CM96" s="95" t="s">
        <v>83</v>
      </c>
    </row>
    <row r="97" ht="30.0" customHeight="1">
      <c r="A97" s="20"/>
      <c r="B97" s="21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1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</row>
    <row r="98" ht="6.75" customHeight="1">
      <c r="A98" s="20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21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</row>
  </sheetData>
  <mergeCells count="46">
    <mergeCell ref="AK32:AO32"/>
    <mergeCell ref="L33:P33"/>
    <mergeCell ref="W33:AE33"/>
    <mergeCell ref="AK33:AO33"/>
    <mergeCell ref="AG94:AM94"/>
    <mergeCell ref="AN94:AP94"/>
    <mergeCell ref="X35:AB35"/>
    <mergeCell ref="AK35:AO35"/>
    <mergeCell ref="L85:AO85"/>
    <mergeCell ref="AM87:AN87"/>
    <mergeCell ref="AM89:AP89"/>
    <mergeCell ref="AS89:AT91"/>
    <mergeCell ref="AM90:AP90"/>
    <mergeCell ref="J96:AF96"/>
    <mergeCell ref="AG96:AM96"/>
    <mergeCell ref="AN96:AP96"/>
    <mergeCell ref="C92:G92"/>
    <mergeCell ref="I92:AF92"/>
    <mergeCell ref="AG92:AM92"/>
    <mergeCell ref="AN92:AP92"/>
    <mergeCell ref="J95:AF95"/>
    <mergeCell ref="AG95:AM95"/>
    <mergeCell ref="AN95:AP95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R2:BE2"/>
    <mergeCell ref="K5:AO5"/>
    <mergeCell ref="BE5:BE34"/>
    <mergeCell ref="K6:AO6"/>
    <mergeCell ref="E14:AJ14"/>
    <mergeCell ref="E23:AN23"/>
    <mergeCell ref="AK26:AO26"/>
    <mergeCell ref="D95:H95"/>
    <mergeCell ref="D96:H96"/>
  </mergeCells>
  <hyperlinks>
    <hyperlink display="/" location="1 - zpevněné plochy!C2" ref="A95"/>
    <hyperlink display="/" location="2 - vedlejší a ostatní ná...!C2" ref="A96"/>
  </hyperlinks>
  <printOptions/>
  <pageMargins bottom="0.39375" footer="0.0" header="0.0" left="0.39375" right="0.39375" top="0.39375"/>
  <pageSetup paperSize="9" orientation="portrait"/>
  <headerFooter>
    <oddFooter>&amp;CStrana &amp;P z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6.83" defaultRowHeight="15.0"/>
  <cols>
    <col customWidth="1" min="1" max="1" width="8.33"/>
    <col customWidth="1" min="2" max="2" width="1.67"/>
    <col customWidth="1" min="3" max="3" width="4.17"/>
    <col customWidth="1" min="4" max="4" width="4.33"/>
    <col customWidth="1" min="5" max="5" width="17.17"/>
    <col customWidth="1" min="6" max="6" width="50.83"/>
    <col customWidth="1" min="7" max="7" width="7.0"/>
    <col customWidth="1" min="8" max="8" width="11.5"/>
    <col customWidth="1" min="9" max="11" width="20.17"/>
    <col customWidth="1" min="12" max="12" width="9.33"/>
    <col customWidth="1" hidden="1" min="13" max="13" width="10.83"/>
    <col customWidth="1" hidden="1" min="14" max="14" width="9.33"/>
    <col customWidth="1" hidden="1" min="15" max="20" width="14.17"/>
    <col customWidth="1" hidden="1" min="21" max="21" width="16.33"/>
    <col customWidth="1" min="22" max="22" width="12.33"/>
    <col customWidth="1" min="23" max="23" width="16.33"/>
    <col customWidth="1" min="24" max="24" width="12.33"/>
    <col customWidth="1" min="25" max="25" width="15.0"/>
    <col customWidth="1" min="26" max="26" width="11.0"/>
    <col customWidth="1" min="27" max="27" width="15.0"/>
    <col customWidth="1" min="28" max="28" width="16.33"/>
    <col customWidth="1" min="29" max="29" width="11.0"/>
    <col customWidth="1" min="30" max="30" width="15.0"/>
    <col customWidth="1" min="31" max="31" width="16.33"/>
    <col customWidth="1" hidden="1" min="44" max="65" width="9.3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3" t="s">
        <v>82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3" t="s">
        <v>83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ht="24.75" customHeight="1">
      <c r="A4" s="2"/>
      <c r="B4" s="6"/>
      <c r="C4" s="2"/>
      <c r="D4" s="7" t="s">
        <v>86</v>
      </c>
      <c r="E4" s="2"/>
      <c r="F4" s="2"/>
      <c r="G4" s="2"/>
      <c r="H4" s="2"/>
      <c r="I4" s="2"/>
      <c r="J4" s="2"/>
      <c r="K4" s="2"/>
      <c r="L4" s="6"/>
      <c r="M4" s="100" t="s">
        <v>10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3" t="s">
        <v>4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ht="12.0" customHeight="1">
      <c r="A6" s="2"/>
      <c r="B6" s="6"/>
      <c r="C6" s="2"/>
      <c r="D6" s="15" t="s">
        <v>16</v>
      </c>
      <c r="E6" s="2"/>
      <c r="F6" s="2"/>
      <c r="G6" s="2"/>
      <c r="H6" s="2"/>
      <c r="I6" s="2"/>
      <c r="J6" s="2"/>
      <c r="K6" s="2"/>
      <c r="L6" s="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6.5" customHeight="1">
      <c r="A7" s="2"/>
      <c r="B7" s="6"/>
      <c r="C7" s="2"/>
      <c r="D7" s="2"/>
      <c r="E7" s="101" t="str">
        <f>'Rekapitulace stavby'!K6</f>
        <v>Odstavné plochy u hřiště v obci Budiměřice</v>
      </c>
      <c r="I7" s="2"/>
      <c r="J7" s="2"/>
      <c r="K7" s="2"/>
      <c r="L7" s="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ht="12.0" customHeight="1">
      <c r="A8" s="20"/>
      <c r="B8" s="21"/>
      <c r="C8" s="20"/>
      <c r="D8" s="15" t="s">
        <v>87</v>
      </c>
      <c r="E8" s="20"/>
      <c r="F8" s="20"/>
      <c r="G8" s="20"/>
      <c r="H8" s="20"/>
      <c r="I8" s="20"/>
      <c r="J8" s="20"/>
      <c r="K8" s="20"/>
      <c r="L8" s="21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</row>
    <row r="9" ht="16.5" customHeight="1">
      <c r="A9" s="20"/>
      <c r="B9" s="21"/>
      <c r="C9" s="20"/>
      <c r="D9" s="20"/>
      <c r="E9" s="51" t="s">
        <v>88</v>
      </c>
      <c r="I9" s="20"/>
      <c r="J9" s="20"/>
      <c r="K9" s="20"/>
      <c r="L9" s="21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</row>
    <row r="10">
      <c r="A10" s="20"/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</row>
    <row r="11" ht="12.0" customHeight="1">
      <c r="A11" s="20"/>
      <c r="B11" s="21"/>
      <c r="C11" s="20"/>
      <c r="D11" s="15" t="s">
        <v>18</v>
      </c>
      <c r="E11" s="20"/>
      <c r="F11" s="11" t="s">
        <v>1</v>
      </c>
      <c r="G11" s="20"/>
      <c r="H11" s="20"/>
      <c r="I11" s="15" t="s">
        <v>19</v>
      </c>
      <c r="J11" s="11" t="s">
        <v>1</v>
      </c>
      <c r="K11" s="20"/>
      <c r="L11" s="21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</row>
    <row r="12" ht="12.0" customHeight="1">
      <c r="A12" s="20"/>
      <c r="B12" s="21"/>
      <c r="C12" s="20"/>
      <c r="D12" s="15" t="s">
        <v>20</v>
      </c>
      <c r="E12" s="20"/>
      <c r="F12" s="11" t="s">
        <v>21</v>
      </c>
      <c r="G12" s="20"/>
      <c r="H12" s="20"/>
      <c r="I12" s="15" t="s">
        <v>22</v>
      </c>
      <c r="J12" s="53" t="str">
        <f>'Rekapitulace stavby'!AN8</f>
        <v/>
      </c>
      <c r="K12" s="20"/>
      <c r="L12" s="21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</row>
    <row r="13" ht="10.5" customHeight="1">
      <c r="A13" s="20"/>
      <c r="B13" s="21"/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</row>
    <row r="14" ht="12.0" customHeight="1">
      <c r="A14" s="20"/>
      <c r="B14" s="21"/>
      <c r="C14" s="20"/>
      <c r="D14" s="15" t="s">
        <v>23</v>
      </c>
      <c r="E14" s="20"/>
      <c r="F14" s="20"/>
      <c r="G14" s="20"/>
      <c r="H14" s="20"/>
      <c r="I14" s="15" t="s">
        <v>24</v>
      </c>
      <c r="J14" s="11" t="s">
        <v>1</v>
      </c>
      <c r="K14" s="20"/>
      <c r="L14" s="21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</row>
    <row r="15" ht="18.0" customHeight="1">
      <c r="A15" s="20"/>
      <c r="B15" s="21"/>
      <c r="C15" s="20"/>
      <c r="D15" s="20"/>
      <c r="E15" s="11" t="s">
        <v>25</v>
      </c>
      <c r="F15" s="20"/>
      <c r="G15" s="20"/>
      <c r="H15" s="20"/>
      <c r="I15" s="15" t="s">
        <v>26</v>
      </c>
      <c r="J15" s="11" t="s">
        <v>1</v>
      </c>
      <c r="K15" s="20"/>
      <c r="L15" s="21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</row>
    <row r="16" ht="6.75" customHeight="1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</row>
    <row r="17" ht="12.0" customHeight="1">
      <c r="A17" s="20"/>
      <c r="B17" s="21"/>
      <c r="C17" s="20"/>
      <c r="D17" s="15" t="s">
        <v>27</v>
      </c>
      <c r="E17" s="20"/>
      <c r="F17" s="20"/>
      <c r="G17" s="20"/>
      <c r="H17" s="20"/>
      <c r="I17" s="15" t="s">
        <v>24</v>
      </c>
      <c r="J17" s="17" t="str">
        <f>'Rekapitulace stavby'!AN13</f>
        <v>Vyplň údaj</v>
      </c>
      <c r="K17" s="20"/>
      <c r="L17" s="21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</row>
    <row r="18" ht="18.0" customHeight="1">
      <c r="A18" s="20"/>
      <c r="B18" s="21"/>
      <c r="C18" s="20"/>
      <c r="D18" s="20"/>
      <c r="E18" s="17" t="str">
        <f>'Rekapitulace stavby'!E14</f>
        <v>Vyplň údaj</v>
      </c>
      <c r="I18" s="15" t="s">
        <v>26</v>
      </c>
      <c r="J18" s="17" t="str">
        <f>'Rekapitulace stavby'!AN14</f>
        <v>Vyplň údaj</v>
      </c>
      <c r="K18" s="20"/>
      <c r="L18" s="21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</row>
    <row r="19" ht="6.75" customHeight="1">
      <c r="A19" s="20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</row>
    <row r="20" ht="12.0" customHeight="1">
      <c r="A20" s="20"/>
      <c r="B20" s="21"/>
      <c r="C20" s="20"/>
      <c r="D20" s="15" t="s">
        <v>29</v>
      </c>
      <c r="E20" s="20"/>
      <c r="F20" s="20"/>
      <c r="G20" s="20"/>
      <c r="H20" s="20"/>
      <c r="I20" s="15" t="s">
        <v>24</v>
      </c>
      <c r="J20" s="11" t="str">
        <f>IF('Rekapitulace stavby'!AN16="","",'Rekapitulace stavby'!AN16)</f>
        <v/>
      </c>
      <c r="K20" s="20"/>
      <c r="L20" s="21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</row>
    <row r="21" ht="18.0" customHeight="1">
      <c r="A21" s="20"/>
      <c r="B21" s="21"/>
      <c r="C21" s="20"/>
      <c r="D21" s="20"/>
      <c r="E21" s="11" t="str">
        <f>IF('Rekapitulace stavby'!E17="","",'Rekapitulace stavby'!E17)</f>
        <v> </v>
      </c>
      <c r="F21" s="20"/>
      <c r="G21" s="20"/>
      <c r="H21" s="20"/>
      <c r="I21" s="15" t="s">
        <v>26</v>
      </c>
      <c r="J21" s="11" t="str">
        <f>IF('Rekapitulace stavby'!AN17="","",'Rekapitulace stavby'!AN17)</f>
        <v/>
      </c>
      <c r="K21" s="20"/>
      <c r="L21" s="21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ht="6.75" customHeight="1">
      <c r="A22" s="20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</row>
    <row r="23" ht="12.0" customHeight="1">
      <c r="A23" s="20"/>
      <c r="B23" s="21"/>
      <c r="C23" s="20"/>
      <c r="D23" s="15" t="s">
        <v>32</v>
      </c>
      <c r="E23" s="20"/>
      <c r="F23" s="20"/>
      <c r="G23" s="20"/>
      <c r="H23" s="20"/>
      <c r="I23" s="15" t="s">
        <v>24</v>
      </c>
      <c r="J23" s="11" t="str">
        <f>IF('Rekapitulace stavby'!AN19="","",'Rekapitulace stavby'!AN19)</f>
        <v/>
      </c>
      <c r="K23" s="20"/>
      <c r="L23" s="21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ht="18.0" customHeight="1">
      <c r="A24" s="20"/>
      <c r="B24" s="21"/>
      <c r="C24" s="20"/>
      <c r="D24" s="20"/>
      <c r="E24" s="11" t="str">
        <f>IF('Rekapitulace stavby'!E20="","",'Rekapitulace stavby'!E20)</f>
        <v> </v>
      </c>
      <c r="F24" s="20"/>
      <c r="G24" s="20"/>
      <c r="H24" s="20"/>
      <c r="I24" s="15" t="s">
        <v>26</v>
      </c>
      <c r="J24" s="11" t="str">
        <f>IF('Rekapitulace stavby'!AN20="","",'Rekapitulace stavby'!AN20)</f>
        <v/>
      </c>
      <c r="K24" s="20"/>
      <c r="L24" s="21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</row>
    <row r="25" ht="6.75" customHeight="1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ht="12.0" customHeight="1">
      <c r="A26" s="20"/>
      <c r="B26" s="21"/>
      <c r="C26" s="20"/>
      <c r="D26" s="15" t="s">
        <v>33</v>
      </c>
      <c r="E26" s="20"/>
      <c r="F26" s="20"/>
      <c r="G26" s="20"/>
      <c r="H26" s="20"/>
      <c r="I26" s="20"/>
      <c r="J26" s="20"/>
      <c r="K26" s="20"/>
      <c r="L26" s="21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ht="16.5" customHeight="1">
      <c r="A27" s="102"/>
      <c r="B27" s="103"/>
      <c r="C27" s="102"/>
      <c r="D27" s="102"/>
      <c r="E27" s="18" t="s">
        <v>1</v>
      </c>
      <c r="I27" s="102"/>
      <c r="J27" s="102"/>
      <c r="K27" s="102"/>
      <c r="L27" s="103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</row>
    <row r="28" ht="6.75" customHeight="1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</row>
    <row r="29" ht="6.75" customHeight="1">
      <c r="A29" s="20"/>
      <c r="B29" s="21"/>
      <c r="C29" s="20"/>
      <c r="D29" s="57"/>
      <c r="E29" s="57"/>
      <c r="F29" s="57"/>
      <c r="G29" s="57"/>
      <c r="H29" s="57"/>
      <c r="I29" s="57"/>
      <c r="J29" s="57"/>
      <c r="K29" s="57"/>
      <c r="L29" s="21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</row>
    <row r="30" ht="24.75" customHeight="1">
      <c r="A30" s="20"/>
      <c r="B30" s="21"/>
      <c r="C30" s="20"/>
      <c r="D30" s="104" t="s">
        <v>34</v>
      </c>
      <c r="E30" s="20"/>
      <c r="F30" s="20"/>
      <c r="G30" s="20"/>
      <c r="H30" s="20"/>
      <c r="I30" s="20"/>
      <c r="J30" s="75">
        <f>ROUND(J121, 2)</f>
        <v>0</v>
      </c>
      <c r="K30" s="20"/>
      <c r="L30" s="21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</row>
    <row r="31" ht="6.75" customHeight="1">
      <c r="A31" s="20"/>
      <c r="B31" s="21"/>
      <c r="C31" s="20"/>
      <c r="D31" s="57"/>
      <c r="E31" s="57"/>
      <c r="F31" s="57"/>
      <c r="G31" s="57"/>
      <c r="H31" s="57"/>
      <c r="I31" s="57"/>
      <c r="J31" s="57"/>
      <c r="K31" s="57"/>
      <c r="L31" s="21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</row>
    <row r="32" ht="14.25" customHeight="1">
      <c r="A32" s="20"/>
      <c r="B32" s="21"/>
      <c r="C32" s="20"/>
      <c r="D32" s="20"/>
      <c r="E32" s="20"/>
      <c r="F32" s="26" t="s">
        <v>36</v>
      </c>
      <c r="G32" s="20"/>
      <c r="H32" s="20"/>
      <c r="I32" s="26" t="s">
        <v>35</v>
      </c>
      <c r="J32" s="26" t="s">
        <v>37</v>
      </c>
      <c r="K32" s="20"/>
      <c r="L32" s="21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</row>
    <row r="33" ht="14.25" customHeight="1">
      <c r="A33" s="20"/>
      <c r="B33" s="21"/>
      <c r="C33" s="20"/>
      <c r="D33" s="105" t="s">
        <v>38</v>
      </c>
      <c r="E33" s="15" t="s">
        <v>39</v>
      </c>
      <c r="F33" s="106">
        <f>ROUND((SUM(BE121:BE178)),  2)</f>
        <v>0</v>
      </c>
      <c r="G33" s="20"/>
      <c r="H33" s="20"/>
      <c r="I33" s="107">
        <v>0.21</v>
      </c>
      <c r="J33" s="106">
        <f>ROUND(((SUM(BE121:BE178))*I33),  2)</f>
        <v>0</v>
      </c>
      <c r="K33" s="20"/>
      <c r="L33" s="21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</row>
    <row r="34" ht="14.25" customHeight="1">
      <c r="A34" s="20"/>
      <c r="B34" s="21"/>
      <c r="C34" s="20"/>
      <c r="D34" s="20"/>
      <c r="E34" s="15" t="s">
        <v>40</v>
      </c>
      <c r="F34" s="106">
        <f>ROUND((SUM(BF121:BF178)),  2)</f>
        <v>0</v>
      </c>
      <c r="G34" s="20"/>
      <c r="H34" s="20"/>
      <c r="I34" s="107">
        <v>0.15</v>
      </c>
      <c r="J34" s="106">
        <f>ROUND(((SUM(BF121:BF178))*I34),  2)</f>
        <v>0</v>
      </c>
      <c r="K34" s="20"/>
      <c r="L34" s="21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</row>
    <row r="35" ht="14.25" hidden="1" customHeight="1">
      <c r="A35" s="20"/>
      <c r="B35" s="21"/>
      <c r="C35" s="20"/>
      <c r="D35" s="20"/>
      <c r="E35" s="15" t="s">
        <v>41</v>
      </c>
      <c r="F35" s="106">
        <f>ROUND((SUM(BG121:BG178)),  2)</f>
        <v>0</v>
      </c>
      <c r="G35" s="20"/>
      <c r="H35" s="20"/>
      <c r="I35" s="107">
        <v>0.21</v>
      </c>
      <c r="J35" s="106">
        <f t="shared" ref="J35:J37" si="1">0</f>
        <v>0</v>
      </c>
      <c r="K35" s="20"/>
      <c r="L35" s="21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</row>
    <row r="36" ht="14.25" hidden="1" customHeight="1">
      <c r="A36" s="20"/>
      <c r="B36" s="21"/>
      <c r="C36" s="20"/>
      <c r="D36" s="20"/>
      <c r="E36" s="15" t="s">
        <v>42</v>
      </c>
      <c r="F36" s="106">
        <f>ROUND((SUM(BH121:BH178)),  2)</f>
        <v>0</v>
      </c>
      <c r="G36" s="20"/>
      <c r="H36" s="20"/>
      <c r="I36" s="107">
        <v>0.15</v>
      </c>
      <c r="J36" s="106">
        <f t="shared" si="1"/>
        <v>0</v>
      </c>
      <c r="K36" s="20"/>
      <c r="L36" s="21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</row>
    <row r="37" ht="14.25" hidden="1" customHeight="1">
      <c r="A37" s="20"/>
      <c r="B37" s="21"/>
      <c r="C37" s="20"/>
      <c r="D37" s="20"/>
      <c r="E37" s="15" t="s">
        <v>43</v>
      </c>
      <c r="F37" s="106">
        <f>ROUND((SUM(BI121:BI178)),  2)</f>
        <v>0</v>
      </c>
      <c r="G37" s="20"/>
      <c r="H37" s="20"/>
      <c r="I37" s="107">
        <v>0.0</v>
      </c>
      <c r="J37" s="106">
        <f t="shared" si="1"/>
        <v>0</v>
      </c>
      <c r="K37" s="20"/>
      <c r="L37" s="21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</row>
    <row r="38" ht="6.75" customHeight="1">
      <c r="A38" s="20"/>
      <c r="B38" s="21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</row>
    <row r="39" ht="24.75" customHeight="1">
      <c r="A39" s="20"/>
      <c r="B39" s="21"/>
      <c r="C39" s="108"/>
      <c r="D39" s="109" t="s">
        <v>44</v>
      </c>
      <c r="E39" s="62"/>
      <c r="F39" s="62"/>
      <c r="G39" s="110" t="s">
        <v>45</v>
      </c>
      <c r="H39" s="111" t="s">
        <v>46</v>
      </c>
      <c r="I39" s="62"/>
      <c r="J39" s="112">
        <f>SUM(J30:J37)</f>
        <v>0</v>
      </c>
      <c r="K39" s="113"/>
      <c r="L39" s="21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</row>
    <row r="40" ht="14.25" customHeight="1">
      <c r="A40" s="20"/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</row>
    <row r="41" ht="14.25" customHeight="1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ht="14.25" customHeight="1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ht="14.25" customHeight="1">
      <c r="A50" s="20"/>
      <c r="B50" s="21"/>
      <c r="C50" s="20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1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</row>
    <row r="51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ht="15.75" customHeight="1">
      <c r="A61" s="20"/>
      <c r="B61" s="21"/>
      <c r="C61" s="20"/>
      <c r="D61" s="41" t="s">
        <v>49</v>
      </c>
      <c r="E61" s="23"/>
      <c r="F61" s="114" t="s">
        <v>50</v>
      </c>
      <c r="G61" s="41" t="s">
        <v>49</v>
      </c>
      <c r="H61" s="23"/>
      <c r="I61" s="23"/>
      <c r="J61" s="115" t="s">
        <v>50</v>
      </c>
      <c r="K61" s="23"/>
      <c r="L61" s="21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</row>
    <row r="62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ht="15.75" customHeight="1">
      <c r="A65" s="20"/>
      <c r="B65" s="21"/>
      <c r="C65" s="20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1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</row>
    <row r="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ht="15.75" customHeight="1">
      <c r="A76" s="20"/>
      <c r="B76" s="21"/>
      <c r="C76" s="20"/>
      <c r="D76" s="41" t="s">
        <v>49</v>
      </c>
      <c r="E76" s="23"/>
      <c r="F76" s="114" t="s">
        <v>50</v>
      </c>
      <c r="G76" s="41" t="s">
        <v>49</v>
      </c>
      <c r="H76" s="23"/>
      <c r="I76" s="23"/>
      <c r="J76" s="115" t="s">
        <v>50</v>
      </c>
      <c r="K76" s="23"/>
      <c r="L76" s="21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</row>
    <row r="77" ht="14.25" customHeight="1">
      <c r="A77" s="20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1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ht="6.75" customHeight="1">
      <c r="A81" s="20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1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</row>
    <row r="82" ht="24.75" customHeight="1">
      <c r="A82" s="20"/>
      <c r="B82" s="21"/>
      <c r="C82" s="7" t="s">
        <v>89</v>
      </c>
      <c r="D82" s="20"/>
      <c r="E82" s="20"/>
      <c r="F82" s="20"/>
      <c r="G82" s="20"/>
      <c r="H82" s="20"/>
      <c r="I82" s="20"/>
      <c r="J82" s="20"/>
      <c r="K82" s="20"/>
      <c r="L82" s="21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</row>
    <row r="83" ht="6.75" customHeight="1">
      <c r="A83" s="20"/>
      <c r="B83" s="21"/>
      <c r="C83" s="20"/>
      <c r="D83" s="20"/>
      <c r="E83" s="20"/>
      <c r="F83" s="20"/>
      <c r="G83" s="20"/>
      <c r="H83" s="20"/>
      <c r="I83" s="20"/>
      <c r="J83" s="20"/>
      <c r="K83" s="20"/>
      <c r="L83" s="21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</row>
    <row r="84" ht="12.0" customHeight="1">
      <c r="A84" s="20"/>
      <c r="B84" s="21"/>
      <c r="C84" s="15" t="s">
        <v>16</v>
      </c>
      <c r="D84" s="20"/>
      <c r="E84" s="20"/>
      <c r="F84" s="20"/>
      <c r="G84" s="20"/>
      <c r="H84" s="20"/>
      <c r="I84" s="20"/>
      <c r="J84" s="20"/>
      <c r="K84" s="20"/>
      <c r="L84" s="21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</row>
    <row r="85" ht="16.5" customHeight="1">
      <c r="A85" s="20"/>
      <c r="B85" s="21"/>
      <c r="C85" s="20"/>
      <c r="D85" s="20"/>
      <c r="E85" s="101" t="str">
        <f>E7</f>
        <v>Odstavné plochy u hřiště v obci Budiměřice</v>
      </c>
      <c r="I85" s="20"/>
      <c r="J85" s="20"/>
      <c r="K85" s="20"/>
      <c r="L85" s="21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</row>
    <row r="86" ht="12.0" customHeight="1">
      <c r="A86" s="20"/>
      <c r="B86" s="21"/>
      <c r="C86" s="15" t="s">
        <v>87</v>
      </c>
      <c r="D86" s="20"/>
      <c r="E86" s="20"/>
      <c r="F86" s="20"/>
      <c r="G86" s="20"/>
      <c r="H86" s="20"/>
      <c r="I86" s="20"/>
      <c r="J86" s="20"/>
      <c r="K86" s="20"/>
      <c r="L86" s="21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</row>
    <row r="87" ht="16.5" customHeight="1">
      <c r="A87" s="20"/>
      <c r="B87" s="21"/>
      <c r="C87" s="20"/>
      <c r="D87" s="20"/>
      <c r="E87" s="51" t="str">
        <f>E9</f>
        <v>1 - zpevněné plochy</v>
      </c>
      <c r="I87" s="20"/>
      <c r="J87" s="20"/>
      <c r="K87" s="20"/>
      <c r="L87" s="21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</row>
    <row r="88" ht="6.75" customHeight="1">
      <c r="A88" s="20"/>
      <c r="B88" s="21"/>
      <c r="C88" s="20"/>
      <c r="D88" s="20"/>
      <c r="E88" s="20"/>
      <c r="F88" s="20"/>
      <c r="G88" s="20"/>
      <c r="H88" s="20"/>
      <c r="I88" s="20"/>
      <c r="J88" s="20"/>
      <c r="K88" s="20"/>
      <c r="L88" s="21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</row>
    <row r="89" ht="12.0" customHeight="1">
      <c r="A89" s="20"/>
      <c r="B89" s="21"/>
      <c r="C89" s="15" t="s">
        <v>20</v>
      </c>
      <c r="D89" s="20"/>
      <c r="E89" s="20"/>
      <c r="F89" s="11" t="str">
        <f>F12</f>
        <v>Budiměřice</v>
      </c>
      <c r="G89" s="20"/>
      <c r="H89" s="20"/>
      <c r="I89" s="15" t="s">
        <v>22</v>
      </c>
      <c r="J89" s="53" t="str">
        <f>IF(J12="","",J12)</f>
        <v/>
      </c>
      <c r="K89" s="20"/>
      <c r="L89" s="21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</row>
    <row r="90" ht="6.75" customHeight="1">
      <c r="A90" s="20"/>
      <c r="B90" s="21"/>
      <c r="C90" s="20"/>
      <c r="D90" s="20"/>
      <c r="E90" s="20"/>
      <c r="F90" s="20"/>
      <c r="G90" s="20"/>
      <c r="H90" s="20"/>
      <c r="I90" s="20"/>
      <c r="J90" s="20"/>
      <c r="K90" s="20"/>
      <c r="L90" s="21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</row>
    <row r="91" ht="15.0" customHeight="1">
      <c r="A91" s="20"/>
      <c r="B91" s="21"/>
      <c r="C91" s="15" t="s">
        <v>23</v>
      </c>
      <c r="D91" s="20"/>
      <c r="E91" s="20"/>
      <c r="F91" s="11" t="str">
        <f>E15</f>
        <v>Obec Budiměřice</v>
      </c>
      <c r="G91" s="20"/>
      <c r="H91" s="20"/>
      <c r="I91" s="15" t="s">
        <v>29</v>
      </c>
      <c r="J91" s="18" t="str">
        <f>E21</f>
        <v> </v>
      </c>
      <c r="K91" s="20"/>
      <c r="L91" s="21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</row>
    <row r="92" ht="15.0" customHeight="1">
      <c r="A92" s="20"/>
      <c r="B92" s="21"/>
      <c r="C92" s="15" t="s">
        <v>27</v>
      </c>
      <c r="D92" s="20"/>
      <c r="E92" s="20"/>
      <c r="F92" s="116" t="str">
        <f>IF(E18="","",E18)</f>
        <v>Vyplň údaj</v>
      </c>
      <c r="G92" s="20"/>
      <c r="H92" s="20"/>
      <c r="I92" s="15" t="s">
        <v>32</v>
      </c>
      <c r="J92" s="18" t="str">
        <f>E24</f>
        <v> </v>
      </c>
      <c r="K92" s="20"/>
      <c r="L92" s="21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</row>
    <row r="93" ht="9.75" customHeight="1">
      <c r="A93" s="20"/>
      <c r="B93" s="21"/>
      <c r="C93" s="20"/>
      <c r="D93" s="20"/>
      <c r="E93" s="20"/>
      <c r="F93" s="20"/>
      <c r="G93" s="20"/>
      <c r="H93" s="20"/>
      <c r="I93" s="20"/>
      <c r="J93" s="20"/>
      <c r="K93" s="20"/>
      <c r="L93" s="21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</row>
    <row r="94" ht="29.25" customHeight="1">
      <c r="A94" s="20"/>
      <c r="B94" s="21"/>
      <c r="C94" s="117" t="s">
        <v>90</v>
      </c>
      <c r="D94" s="108"/>
      <c r="E94" s="108"/>
      <c r="F94" s="108"/>
      <c r="G94" s="108"/>
      <c r="H94" s="108"/>
      <c r="I94" s="108"/>
      <c r="J94" s="118" t="s">
        <v>91</v>
      </c>
      <c r="K94" s="108"/>
      <c r="L94" s="21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</row>
    <row r="95" ht="9.75" customHeight="1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1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</row>
    <row r="96" ht="22.5" customHeight="1">
      <c r="A96" s="20"/>
      <c r="B96" s="21"/>
      <c r="C96" s="119" t="s">
        <v>92</v>
      </c>
      <c r="D96" s="20"/>
      <c r="E96" s="20"/>
      <c r="F96" s="20"/>
      <c r="G96" s="20"/>
      <c r="H96" s="20"/>
      <c r="I96" s="20"/>
      <c r="J96" s="75">
        <f t="shared" ref="J96:J98" si="2">J121</f>
        <v>0</v>
      </c>
      <c r="K96" s="20"/>
      <c r="L96" s="21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3" t="s">
        <v>93</v>
      </c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</row>
    <row r="97" ht="24.75" customHeight="1">
      <c r="A97" s="120"/>
      <c r="B97" s="121"/>
      <c r="C97" s="120"/>
      <c r="D97" s="122" t="s">
        <v>94</v>
      </c>
      <c r="E97" s="123"/>
      <c r="F97" s="123"/>
      <c r="G97" s="123"/>
      <c r="H97" s="123"/>
      <c r="I97" s="123"/>
      <c r="J97" s="124">
        <f t="shared" si="2"/>
        <v>0</v>
      </c>
      <c r="K97" s="120"/>
      <c r="L97" s="121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20"/>
      <c r="BH97" s="120"/>
      <c r="BI97" s="120"/>
      <c r="BJ97" s="120"/>
      <c r="BK97" s="120"/>
      <c r="BL97" s="120"/>
      <c r="BM97" s="120"/>
    </row>
    <row r="98" ht="19.5" customHeight="1">
      <c r="A98" s="125"/>
      <c r="B98" s="126"/>
      <c r="C98" s="125"/>
      <c r="D98" s="127" t="s">
        <v>95</v>
      </c>
      <c r="E98" s="128"/>
      <c r="F98" s="128"/>
      <c r="G98" s="128"/>
      <c r="H98" s="128"/>
      <c r="I98" s="128"/>
      <c r="J98" s="129">
        <f t="shared" si="2"/>
        <v>0</v>
      </c>
      <c r="K98" s="125"/>
      <c r="L98" s="126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</row>
    <row r="99" ht="19.5" customHeight="1">
      <c r="A99" s="125"/>
      <c r="B99" s="126"/>
      <c r="C99" s="125"/>
      <c r="D99" s="127" t="s">
        <v>96</v>
      </c>
      <c r="E99" s="128"/>
      <c r="F99" s="128"/>
      <c r="G99" s="128"/>
      <c r="H99" s="128"/>
      <c r="I99" s="128"/>
      <c r="J99" s="129">
        <f>J149</f>
        <v>0</v>
      </c>
      <c r="K99" s="125"/>
      <c r="L99" s="126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</row>
    <row r="100" ht="19.5" customHeight="1">
      <c r="A100" s="125"/>
      <c r="B100" s="126"/>
      <c r="C100" s="125"/>
      <c r="D100" s="127" t="s">
        <v>97</v>
      </c>
      <c r="E100" s="128"/>
      <c r="F100" s="128"/>
      <c r="G100" s="128"/>
      <c r="H100" s="128"/>
      <c r="I100" s="128"/>
      <c r="J100" s="129">
        <f>J166</f>
        <v>0</v>
      </c>
      <c r="K100" s="125"/>
      <c r="L100" s="126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</row>
    <row r="101" ht="19.5" customHeight="1">
      <c r="A101" s="125"/>
      <c r="B101" s="126"/>
      <c r="C101" s="125"/>
      <c r="D101" s="127" t="s">
        <v>98</v>
      </c>
      <c r="E101" s="128"/>
      <c r="F101" s="128"/>
      <c r="G101" s="128"/>
      <c r="H101" s="128"/>
      <c r="I101" s="128"/>
      <c r="J101" s="129">
        <f>J177</f>
        <v>0</v>
      </c>
      <c r="K101" s="125"/>
      <c r="L101" s="126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</row>
    <row r="102" ht="21.75" customHeight="1">
      <c r="A102" s="20"/>
      <c r="B102" s="21"/>
      <c r="C102" s="20"/>
      <c r="D102" s="20"/>
      <c r="E102" s="20"/>
      <c r="F102" s="20"/>
      <c r="G102" s="20"/>
      <c r="H102" s="20"/>
      <c r="I102" s="20"/>
      <c r="J102" s="20"/>
      <c r="K102" s="20"/>
      <c r="L102" s="21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</row>
    <row r="103" ht="6.75" customHeight="1">
      <c r="A103" s="20"/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21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</row>
    <row r="107" ht="6.75" customHeight="1">
      <c r="A107" s="20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21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</row>
    <row r="108" ht="24.75" customHeight="1">
      <c r="A108" s="20"/>
      <c r="B108" s="21"/>
      <c r="C108" s="7" t="s">
        <v>99</v>
      </c>
      <c r="D108" s="20"/>
      <c r="E108" s="20"/>
      <c r="F108" s="20"/>
      <c r="G108" s="20"/>
      <c r="H108" s="20"/>
      <c r="I108" s="20"/>
      <c r="J108" s="20"/>
      <c r="K108" s="20"/>
      <c r="L108" s="21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</row>
    <row r="109" ht="6.75" customHeight="1">
      <c r="A109" s="20"/>
      <c r="B109" s="21"/>
      <c r="C109" s="20"/>
      <c r="D109" s="20"/>
      <c r="E109" s="20"/>
      <c r="F109" s="20"/>
      <c r="G109" s="20"/>
      <c r="H109" s="20"/>
      <c r="I109" s="20"/>
      <c r="J109" s="20"/>
      <c r="K109" s="20"/>
      <c r="L109" s="21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</row>
    <row r="110" ht="12.0" customHeight="1">
      <c r="A110" s="20"/>
      <c r="B110" s="21"/>
      <c r="C110" s="15" t="s">
        <v>16</v>
      </c>
      <c r="D110" s="20"/>
      <c r="E110" s="20"/>
      <c r="F110" s="20"/>
      <c r="G110" s="20"/>
      <c r="H110" s="20"/>
      <c r="I110" s="20"/>
      <c r="J110" s="20"/>
      <c r="K110" s="20"/>
      <c r="L110" s="21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</row>
    <row r="111" ht="16.5" customHeight="1">
      <c r="A111" s="20"/>
      <c r="B111" s="21"/>
      <c r="C111" s="20"/>
      <c r="D111" s="20"/>
      <c r="E111" s="101" t="str">
        <f>E7</f>
        <v>Odstavné plochy u hřiště v obci Budiměřice</v>
      </c>
      <c r="I111" s="20"/>
      <c r="J111" s="20"/>
      <c r="K111" s="20"/>
      <c r="L111" s="21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</row>
    <row r="112" ht="12.0" customHeight="1">
      <c r="A112" s="20"/>
      <c r="B112" s="21"/>
      <c r="C112" s="15" t="s">
        <v>87</v>
      </c>
      <c r="D112" s="20"/>
      <c r="E112" s="20"/>
      <c r="F112" s="20"/>
      <c r="G112" s="20"/>
      <c r="H112" s="20"/>
      <c r="I112" s="20"/>
      <c r="J112" s="20"/>
      <c r="K112" s="20"/>
      <c r="L112" s="21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</row>
    <row r="113" ht="16.5" customHeight="1">
      <c r="A113" s="20"/>
      <c r="B113" s="21"/>
      <c r="C113" s="20"/>
      <c r="D113" s="20"/>
      <c r="E113" s="51" t="str">
        <f>E9</f>
        <v>1 - zpevněné plochy</v>
      </c>
      <c r="I113" s="20"/>
      <c r="J113" s="20"/>
      <c r="K113" s="20"/>
      <c r="L113" s="21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</row>
    <row r="114" ht="6.75" customHeight="1">
      <c r="A114" s="20"/>
      <c r="B114" s="21"/>
      <c r="C114" s="20"/>
      <c r="D114" s="20"/>
      <c r="E114" s="20"/>
      <c r="F114" s="20"/>
      <c r="G114" s="20"/>
      <c r="H114" s="20"/>
      <c r="I114" s="20"/>
      <c r="J114" s="20"/>
      <c r="K114" s="20"/>
      <c r="L114" s="21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</row>
    <row r="115" ht="12.0" customHeight="1">
      <c r="A115" s="20"/>
      <c r="B115" s="21"/>
      <c r="C115" s="15" t="s">
        <v>20</v>
      </c>
      <c r="D115" s="20"/>
      <c r="E115" s="20"/>
      <c r="F115" s="11" t="str">
        <f>F12</f>
        <v>Budiměřice</v>
      </c>
      <c r="G115" s="20"/>
      <c r="H115" s="20"/>
      <c r="I115" s="15" t="s">
        <v>22</v>
      </c>
      <c r="J115" s="53" t="str">
        <f>IF(J12="","",J12)</f>
        <v/>
      </c>
      <c r="K115" s="20"/>
      <c r="L115" s="21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</row>
    <row r="116" ht="6.75" customHeight="1">
      <c r="A116" s="20"/>
      <c r="B116" s="21"/>
      <c r="C116" s="20"/>
      <c r="D116" s="20"/>
      <c r="E116" s="20"/>
      <c r="F116" s="20"/>
      <c r="G116" s="20"/>
      <c r="H116" s="20"/>
      <c r="I116" s="20"/>
      <c r="J116" s="20"/>
      <c r="K116" s="20"/>
      <c r="L116" s="21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</row>
    <row r="117" ht="15.0" customHeight="1">
      <c r="A117" s="20"/>
      <c r="B117" s="21"/>
      <c r="C117" s="15" t="s">
        <v>23</v>
      </c>
      <c r="D117" s="20"/>
      <c r="E117" s="20"/>
      <c r="F117" s="11" t="str">
        <f>E15</f>
        <v>Obec Budiměřice</v>
      </c>
      <c r="G117" s="20"/>
      <c r="H117" s="20"/>
      <c r="I117" s="15" t="s">
        <v>29</v>
      </c>
      <c r="J117" s="18" t="str">
        <f>E21</f>
        <v> </v>
      </c>
      <c r="K117" s="20"/>
      <c r="L117" s="21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</row>
    <row r="118" ht="15.0" customHeight="1">
      <c r="A118" s="20"/>
      <c r="B118" s="21"/>
      <c r="C118" s="15" t="s">
        <v>27</v>
      </c>
      <c r="D118" s="20"/>
      <c r="E118" s="20"/>
      <c r="F118" s="116" t="str">
        <f>IF(E18="","",E18)</f>
        <v>Vyplň údaj</v>
      </c>
      <c r="G118" s="20"/>
      <c r="H118" s="20"/>
      <c r="I118" s="15" t="s">
        <v>32</v>
      </c>
      <c r="J118" s="18" t="str">
        <f>E24</f>
        <v> </v>
      </c>
      <c r="K118" s="20"/>
      <c r="L118" s="21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</row>
    <row r="119" ht="9.75" customHeight="1">
      <c r="A119" s="20"/>
      <c r="B119" s="21"/>
      <c r="C119" s="20"/>
      <c r="D119" s="20"/>
      <c r="E119" s="20"/>
      <c r="F119" s="20"/>
      <c r="G119" s="20"/>
      <c r="H119" s="20"/>
      <c r="I119" s="20"/>
      <c r="J119" s="20"/>
      <c r="K119" s="20"/>
      <c r="L119" s="21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</row>
    <row r="120" ht="29.25" customHeight="1">
      <c r="A120" s="130"/>
      <c r="B120" s="131"/>
      <c r="C120" s="132" t="s">
        <v>100</v>
      </c>
      <c r="D120" s="133" t="s">
        <v>59</v>
      </c>
      <c r="E120" s="133" t="s">
        <v>55</v>
      </c>
      <c r="F120" s="133" t="s">
        <v>56</v>
      </c>
      <c r="G120" s="133" t="s">
        <v>101</v>
      </c>
      <c r="H120" s="133" t="s">
        <v>102</v>
      </c>
      <c r="I120" s="133" t="s">
        <v>103</v>
      </c>
      <c r="J120" s="133" t="s">
        <v>91</v>
      </c>
      <c r="K120" s="134" t="s">
        <v>104</v>
      </c>
      <c r="L120" s="131"/>
      <c r="M120" s="66" t="s">
        <v>1</v>
      </c>
      <c r="N120" s="67" t="s">
        <v>38</v>
      </c>
      <c r="O120" s="67" t="s">
        <v>105</v>
      </c>
      <c r="P120" s="67" t="s">
        <v>106</v>
      </c>
      <c r="Q120" s="67" t="s">
        <v>107</v>
      </c>
      <c r="R120" s="67" t="s">
        <v>108</v>
      </c>
      <c r="S120" s="67" t="s">
        <v>109</v>
      </c>
      <c r="T120" s="68" t="s">
        <v>110</v>
      </c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</row>
    <row r="121" ht="22.5" customHeight="1">
      <c r="A121" s="20"/>
      <c r="B121" s="21"/>
      <c r="C121" s="72" t="s">
        <v>111</v>
      </c>
      <c r="D121" s="20"/>
      <c r="E121" s="20"/>
      <c r="F121" s="20"/>
      <c r="G121" s="20"/>
      <c r="H121" s="20"/>
      <c r="I121" s="20"/>
      <c r="J121" s="135">
        <f t="shared" ref="J121:J123" si="3">BK121</f>
        <v>0</v>
      </c>
      <c r="K121" s="20"/>
      <c r="L121" s="21"/>
      <c r="M121" s="69"/>
      <c r="N121" s="57"/>
      <c r="O121" s="57"/>
      <c r="P121" s="136">
        <f>P122</f>
        <v>0</v>
      </c>
      <c r="Q121" s="57"/>
      <c r="R121" s="136">
        <f>R122</f>
        <v>101.9275024</v>
      </c>
      <c r="S121" s="57"/>
      <c r="T121" s="137">
        <f>T122</f>
        <v>0</v>
      </c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3" t="s">
        <v>73</v>
      </c>
      <c r="AU121" s="3" t="s">
        <v>93</v>
      </c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138">
        <f>BK122</f>
        <v>0</v>
      </c>
      <c r="BL121" s="20"/>
      <c r="BM121" s="20"/>
    </row>
    <row r="122" ht="25.5" customHeight="1">
      <c r="A122" s="139"/>
      <c r="B122" s="140"/>
      <c r="C122" s="139"/>
      <c r="D122" s="141" t="s">
        <v>73</v>
      </c>
      <c r="E122" s="142" t="s">
        <v>112</v>
      </c>
      <c r="F122" s="142" t="s">
        <v>113</v>
      </c>
      <c r="G122" s="139"/>
      <c r="H122" s="139"/>
      <c r="I122" s="139"/>
      <c r="J122" s="143">
        <f t="shared" si="3"/>
        <v>0</v>
      </c>
      <c r="K122" s="139"/>
      <c r="L122" s="140"/>
      <c r="M122" s="144"/>
      <c r="N122" s="139"/>
      <c r="O122" s="139"/>
      <c r="P122" s="145">
        <f>P123+P149+P166+P177</f>
        <v>0</v>
      </c>
      <c r="Q122" s="139"/>
      <c r="R122" s="145">
        <f>R123+R149+R166+R177</f>
        <v>101.9275024</v>
      </c>
      <c r="S122" s="139"/>
      <c r="T122" s="146">
        <f>T123+T149+T166+T177</f>
        <v>0</v>
      </c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41" t="s">
        <v>79</v>
      </c>
      <c r="AS122" s="139"/>
      <c r="AT122" s="147" t="s">
        <v>73</v>
      </c>
      <c r="AU122" s="147" t="s">
        <v>74</v>
      </c>
      <c r="AV122" s="139"/>
      <c r="AW122" s="139"/>
      <c r="AX122" s="139"/>
      <c r="AY122" s="141" t="s">
        <v>114</v>
      </c>
      <c r="AZ122" s="139"/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48">
        <f>BK123+BK149+BK166+BK177</f>
        <v>0</v>
      </c>
      <c r="BL122" s="139"/>
      <c r="BM122" s="139"/>
    </row>
    <row r="123" ht="22.5" customHeight="1">
      <c r="A123" s="139"/>
      <c r="B123" s="140"/>
      <c r="C123" s="139"/>
      <c r="D123" s="141" t="s">
        <v>73</v>
      </c>
      <c r="E123" s="149" t="s">
        <v>79</v>
      </c>
      <c r="F123" s="149" t="s">
        <v>115</v>
      </c>
      <c r="G123" s="139"/>
      <c r="H123" s="139"/>
      <c r="I123" s="139"/>
      <c r="J123" s="150">
        <f t="shared" si="3"/>
        <v>0</v>
      </c>
      <c r="K123" s="139"/>
      <c r="L123" s="140"/>
      <c r="M123" s="144"/>
      <c r="N123" s="139"/>
      <c r="O123" s="139"/>
      <c r="P123" s="145">
        <f>SUM(P124:P148)</f>
        <v>0</v>
      </c>
      <c r="Q123" s="139"/>
      <c r="R123" s="145">
        <f>SUM(R124:R148)</f>
        <v>20.13075</v>
      </c>
      <c r="S123" s="139"/>
      <c r="T123" s="146">
        <f>SUM(T124:T148)</f>
        <v>0</v>
      </c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41" t="s">
        <v>79</v>
      </c>
      <c r="AS123" s="139"/>
      <c r="AT123" s="147" t="s">
        <v>73</v>
      </c>
      <c r="AU123" s="147" t="s">
        <v>79</v>
      </c>
      <c r="AV123" s="139"/>
      <c r="AW123" s="139"/>
      <c r="AX123" s="139"/>
      <c r="AY123" s="141" t="s">
        <v>114</v>
      </c>
      <c r="AZ123" s="139"/>
      <c r="BA123" s="139"/>
      <c r="BB123" s="139"/>
      <c r="BC123" s="139"/>
      <c r="BD123" s="139"/>
      <c r="BE123" s="139"/>
      <c r="BF123" s="139"/>
      <c r="BG123" s="139"/>
      <c r="BH123" s="139"/>
      <c r="BI123" s="139"/>
      <c r="BJ123" s="139"/>
      <c r="BK123" s="148">
        <f>SUM(BK124:BK148)</f>
        <v>0</v>
      </c>
      <c r="BL123" s="139"/>
      <c r="BM123" s="139"/>
    </row>
    <row r="124" ht="21.75" customHeight="1">
      <c r="A124" s="20"/>
      <c r="B124" s="21"/>
      <c r="C124" s="151" t="s">
        <v>79</v>
      </c>
      <c r="D124" s="151" t="s">
        <v>116</v>
      </c>
      <c r="E124" s="152" t="s">
        <v>117</v>
      </c>
      <c r="F124" s="153" t="s">
        <v>118</v>
      </c>
      <c r="G124" s="154" t="s">
        <v>119</v>
      </c>
      <c r="H124" s="155">
        <v>278.685</v>
      </c>
      <c r="I124" s="156"/>
      <c r="J124" s="157">
        <f>ROUND(I124*H124,2)</f>
        <v>0</v>
      </c>
      <c r="K124" s="153" t="s">
        <v>120</v>
      </c>
      <c r="L124" s="21"/>
      <c r="M124" s="158" t="s">
        <v>1</v>
      </c>
      <c r="N124" s="159" t="s">
        <v>39</v>
      </c>
      <c r="O124" s="20"/>
      <c r="P124" s="160">
        <f>O124*H124</f>
        <v>0</v>
      </c>
      <c r="Q124" s="160">
        <v>0.0</v>
      </c>
      <c r="R124" s="160">
        <f>Q124*H124</f>
        <v>0</v>
      </c>
      <c r="S124" s="160">
        <v>0.0</v>
      </c>
      <c r="T124" s="161">
        <f>S124*H124</f>
        <v>0</v>
      </c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162" t="s">
        <v>121</v>
      </c>
      <c r="AS124" s="20"/>
      <c r="AT124" s="162" t="s">
        <v>116</v>
      </c>
      <c r="AU124" s="162" t="s">
        <v>83</v>
      </c>
      <c r="AV124" s="20"/>
      <c r="AW124" s="20"/>
      <c r="AX124" s="20"/>
      <c r="AY124" s="3" t="s">
        <v>114</v>
      </c>
      <c r="AZ124" s="20"/>
      <c r="BA124" s="20"/>
      <c r="BB124" s="20"/>
      <c r="BC124" s="20"/>
      <c r="BD124" s="20"/>
      <c r="BE124" s="163">
        <f>IF(N124="základní",J124,0)</f>
        <v>0</v>
      </c>
      <c r="BF124" s="163">
        <f>IF(N124="snížená",J124,0)</f>
        <v>0</v>
      </c>
      <c r="BG124" s="163">
        <f>IF(N124="zákl. přenesená",J124,0)</f>
        <v>0</v>
      </c>
      <c r="BH124" s="163">
        <f>IF(N124="sníž. přenesená",J124,0)</f>
        <v>0</v>
      </c>
      <c r="BI124" s="163">
        <f>IF(N124="nulová",J124,0)</f>
        <v>0</v>
      </c>
      <c r="BJ124" s="3" t="s">
        <v>79</v>
      </c>
      <c r="BK124" s="163">
        <f>ROUND(I124*H124,2)</f>
        <v>0</v>
      </c>
      <c r="BL124" s="3" t="s">
        <v>121</v>
      </c>
      <c r="BM124" s="162" t="s">
        <v>122</v>
      </c>
    </row>
    <row r="125" ht="15.75" customHeight="1">
      <c r="A125" s="164"/>
      <c r="B125" s="165"/>
      <c r="C125" s="164"/>
      <c r="D125" s="166" t="s">
        <v>123</v>
      </c>
      <c r="E125" s="167" t="s">
        <v>1</v>
      </c>
      <c r="F125" s="168" t="s">
        <v>124</v>
      </c>
      <c r="G125" s="164"/>
      <c r="H125" s="169">
        <v>43.56</v>
      </c>
      <c r="I125" s="164"/>
      <c r="J125" s="164"/>
      <c r="K125" s="164"/>
      <c r="L125" s="165"/>
      <c r="M125" s="170"/>
      <c r="N125" s="164"/>
      <c r="O125" s="164"/>
      <c r="P125" s="164"/>
      <c r="Q125" s="164"/>
      <c r="R125" s="164"/>
      <c r="S125" s="164"/>
      <c r="T125" s="171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7" t="s">
        <v>123</v>
      </c>
      <c r="AU125" s="167" t="s">
        <v>83</v>
      </c>
      <c r="AV125" s="164" t="s">
        <v>83</v>
      </c>
      <c r="AW125" s="164" t="s">
        <v>31</v>
      </c>
      <c r="AX125" s="164" t="s">
        <v>74</v>
      </c>
      <c r="AY125" s="167" t="s">
        <v>114</v>
      </c>
      <c r="AZ125" s="164"/>
      <c r="BA125" s="164"/>
      <c r="BB125" s="164"/>
      <c r="BC125" s="164"/>
      <c r="BD125" s="164"/>
      <c r="BE125" s="164"/>
      <c r="BF125" s="164"/>
      <c r="BG125" s="164"/>
      <c r="BH125" s="164"/>
      <c r="BI125" s="164"/>
      <c r="BJ125" s="164"/>
      <c r="BK125" s="164"/>
      <c r="BL125" s="164"/>
      <c r="BM125" s="164"/>
    </row>
    <row r="126" ht="15.75" customHeight="1">
      <c r="A126" s="164"/>
      <c r="B126" s="165"/>
      <c r="C126" s="164"/>
      <c r="D126" s="166" t="s">
        <v>123</v>
      </c>
      <c r="E126" s="167" t="s">
        <v>1</v>
      </c>
      <c r="F126" s="168" t="s">
        <v>125</v>
      </c>
      <c r="G126" s="164"/>
      <c r="H126" s="169">
        <v>87.615</v>
      </c>
      <c r="I126" s="164"/>
      <c r="J126" s="164"/>
      <c r="K126" s="164"/>
      <c r="L126" s="165"/>
      <c r="M126" s="170"/>
      <c r="N126" s="164"/>
      <c r="O126" s="164"/>
      <c r="P126" s="164"/>
      <c r="Q126" s="164"/>
      <c r="R126" s="164"/>
      <c r="S126" s="164"/>
      <c r="T126" s="171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7" t="s">
        <v>123</v>
      </c>
      <c r="AU126" s="167" t="s">
        <v>83</v>
      </c>
      <c r="AV126" s="164" t="s">
        <v>83</v>
      </c>
      <c r="AW126" s="164" t="s">
        <v>31</v>
      </c>
      <c r="AX126" s="164" t="s">
        <v>74</v>
      </c>
      <c r="AY126" s="167" t="s">
        <v>114</v>
      </c>
      <c r="AZ126" s="164"/>
      <c r="BA126" s="164"/>
      <c r="BB126" s="164"/>
      <c r="BC126" s="164"/>
      <c r="BD126" s="164"/>
      <c r="BE126" s="164"/>
      <c r="BF126" s="164"/>
      <c r="BG126" s="164"/>
      <c r="BH126" s="164"/>
      <c r="BI126" s="164"/>
      <c r="BJ126" s="164"/>
      <c r="BK126" s="164"/>
      <c r="BL126" s="164"/>
      <c r="BM126" s="164"/>
    </row>
    <row r="127" ht="15.75" customHeight="1">
      <c r="A127" s="164"/>
      <c r="B127" s="165"/>
      <c r="C127" s="164"/>
      <c r="D127" s="166" t="s">
        <v>123</v>
      </c>
      <c r="E127" s="167" t="s">
        <v>1</v>
      </c>
      <c r="F127" s="168" t="s">
        <v>126</v>
      </c>
      <c r="G127" s="164"/>
      <c r="H127" s="169">
        <v>147.51</v>
      </c>
      <c r="I127" s="164"/>
      <c r="J127" s="164"/>
      <c r="K127" s="164"/>
      <c r="L127" s="165"/>
      <c r="M127" s="170"/>
      <c r="N127" s="164"/>
      <c r="O127" s="164"/>
      <c r="P127" s="164"/>
      <c r="Q127" s="164"/>
      <c r="R127" s="164"/>
      <c r="S127" s="164"/>
      <c r="T127" s="171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7" t="s">
        <v>123</v>
      </c>
      <c r="AU127" s="167" t="s">
        <v>83</v>
      </c>
      <c r="AV127" s="164" t="s">
        <v>83</v>
      </c>
      <c r="AW127" s="164" t="s">
        <v>31</v>
      </c>
      <c r="AX127" s="164" t="s">
        <v>74</v>
      </c>
      <c r="AY127" s="167" t="s">
        <v>114</v>
      </c>
      <c r="AZ127" s="164"/>
      <c r="BA127" s="164"/>
      <c r="BB127" s="164"/>
      <c r="BC127" s="164"/>
      <c r="BD127" s="164"/>
      <c r="BE127" s="164"/>
      <c r="BF127" s="164"/>
      <c r="BG127" s="164"/>
      <c r="BH127" s="164"/>
      <c r="BI127" s="164"/>
      <c r="BJ127" s="164"/>
      <c r="BK127" s="164"/>
      <c r="BL127" s="164"/>
      <c r="BM127" s="164"/>
    </row>
    <row r="128" ht="15.75" customHeight="1">
      <c r="A128" s="172"/>
      <c r="B128" s="173"/>
      <c r="C128" s="172"/>
      <c r="D128" s="166" t="s">
        <v>123</v>
      </c>
      <c r="E128" s="174" t="s">
        <v>1</v>
      </c>
      <c r="F128" s="175" t="s">
        <v>127</v>
      </c>
      <c r="G128" s="172"/>
      <c r="H128" s="176">
        <v>278.685</v>
      </c>
      <c r="I128" s="172"/>
      <c r="J128" s="172"/>
      <c r="K128" s="172"/>
      <c r="L128" s="173"/>
      <c r="M128" s="177"/>
      <c r="N128" s="172"/>
      <c r="O128" s="172"/>
      <c r="P128" s="172"/>
      <c r="Q128" s="172"/>
      <c r="R128" s="172"/>
      <c r="S128" s="172"/>
      <c r="T128" s="178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72"/>
      <c r="AT128" s="174" t="s">
        <v>123</v>
      </c>
      <c r="AU128" s="174" t="s">
        <v>83</v>
      </c>
      <c r="AV128" s="172" t="s">
        <v>121</v>
      </c>
      <c r="AW128" s="172" t="s">
        <v>31</v>
      </c>
      <c r="AX128" s="172" t="s">
        <v>79</v>
      </c>
      <c r="AY128" s="174" t="s">
        <v>114</v>
      </c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</row>
    <row r="129" ht="21.75" customHeight="1">
      <c r="A129" s="20"/>
      <c r="B129" s="21"/>
      <c r="C129" s="151" t="s">
        <v>83</v>
      </c>
      <c r="D129" s="151" t="s">
        <v>116</v>
      </c>
      <c r="E129" s="152" t="s">
        <v>128</v>
      </c>
      <c r="F129" s="153" t="s">
        <v>129</v>
      </c>
      <c r="G129" s="154" t="s">
        <v>119</v>
      </c>
      <c r="H129" s="155">
        <v>278.685</v>
      </c>
      <c r="I129" s="156"/>
      <c r="J129" s="157">
        <f>ROUND(I129*H129,2)</f>
        <v>0</v>
      </c>
      <c r="K129" s="153" t="s">
        <v>120</v>
      </c>
      <c r="L129" s="21"/>
      <c r="M129" s="158" t="s">
        <v>1</v>
      </c>
      <c r="N129" s="159" t="s">
        <v>39</v>
      </c>
      <c r="O129" s="20"/>
      <c r="P129" s="160">
        <f>O129*H129</f>
        <v>0</v>
      </c>
      <c r="Q129" s="160">
        <v>0.0</v>
      </c>
      <c r="R129" s="160">
        <f>Q129*H129</f>
        <v>0</v>
      </c>
      <c r="S129" s="160">
        <v>0.0</v>
      </c>
      <c r="T129" s="161">
        <f>S129*H129</f>
        <v>0</v>
      </c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162" t="s">
        <v>121</v>
      </c>
      <c r="AS129" s="20"/>
      <c r="AT129" s="162" t="s">
        <v>116</v>
      </c>
      <c r="AU129" s="162" t="s">
        <v>83</v>
      </c>
      <c r="AV129" s="20"/>
      <c r="AW129" s="20"/>
      <c r="AX129" s="20"/>
      <c r="AY129" s="3" t="s">
        <v>114</v>
      </c>
      <c r="AZ129" s="20"/>
      <c r="BA129" s="20"/>
      <c r="BB129" s="20"/>
      <c r="BC129" s="20"/>
      <c r="BD129" s="20"/>
      <c r="BE129" s="163">
        <f>IF(N129="základní",J129,0)</f>
        <v>0</v>
      </c>
      <c r="BF129" s="163">
        <f>IF(N129="snížená",J129,0)</f>
        <v>0</v>
      </c>
      <c r="BG129" s="163">
        <f>IF(N129="zákl. přenesená",J129,0)</f>
        <v>0</v>
      </c>
      <c r="BH129" s="163">
        <f>IF(N129="sníž. přenesená",J129,0)</f>
        <v>0</v>
      </c>
      <c r="BI129" s="163">
        <f>IF(N129="nulová",J129,0)</f>
        <v>0</v>
      </c>
      <c r="BJ129" s="3" t="s">
        <v>79</v>
      </c>
      <c r="BK129" s="163">
        <f>ROUND(I129*H129,2)</f>
        <v>0</v>
      </c>
      <c r="BL129" s="3" t="s">
        <v>121</v>
      </c>
      <c r="BM129" s="162" t="s">
        <v>130</v>
      </c>
    </row>
    <row r="130" ht="15.75" customHeight="1">
      <c r="A130" s="164"/>
      <c r="B130" s="165"/>
      <c r="C130" s="164"/>
      <c r="D130" s="166" t="s">
        <v>123</v>
      </c>
      <c r="E130" s="167" t="s">
        <v>1</v>
      </c>
      <c r="F130" s="168" t="s">
        <v>131</v>
      </c>
      <c r="G130" s="164"/>
      <c r="H130" s="169">
        <v>278.685</v>
      </c>
      <c r="I130" s="164"/>
      <c r="J130" s="164"/>
      <c r="K130" s="164"/>
      <c r="L130" s="165"/>
      <c r="M130" s="170"/>
      <c r="N130" s="164"/>
      <c r="O130" s="164"/>
      <c r="P130" s="164"/>
      <c r="Q130" s="164"/>
      <c r="R130" s="164"/>
      <c r="S130" s="164"/>
      <c r="T130" s="171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7" t="s">
        <v>123</v>
      </c>
      <c r="AU130" s="167" t="s">
        <v>83</v>
      </c>
      <c r="AV130" s="164" t="s">
        <v>83</v>
      </c>
      <c r="AW130" s="164" t="s">
        <v>31</v>
      </c>
      <c r="AX130" s="164" t="s">
        <v>79</v>
      </c>
      <c r="AY130" s="167" t="s">
        <v>114</v>
      </c>
      <c r="AZ130" s="164"/>
      <c r="BA130" s="164"/>
      <c r="BB130" s="164"/>
      <c r="BC130" s="164"/>
      <c r="BD130" s="164"/>
      <c r="BE130" s="164"/>
      <c r="BF130" s="164"/>
      <c r="BG130" s="164"/>
      <c r="BH130" s="164"/>
      <c r="BI130" s="164"/>
      <c r="BJ130" s="164"/>
      <c r="BK130" s="164"/>
      <c r="BL130" s="164"/>
      <c r="BM130" s="164"/>
    </row>
    <row r="131" ht="33.0" customHeight="1">
      <c r="A131" s="20"/>
      <c r="B131" s="21"/>
      <c r="C131" s="151" t="s">
        <v>132</v>
      </c>
      <c r="D131" s="151" t="s">
        <v>116</v>
      </c>
      <c r="E131" s="152" t="s">
        <v>133</v>
      </c>
      <c r="F131" s="153" t="s">
        <v>134</v>
      </c>
      <c r="G131" s="154" t="s">
        <v>119</v>
      </c>
      <c r="H131" s="155">
        <v>2786.85</v>
      </c>
      <c r="I131" s="156"/>
      <c r="J131" s="157">
        <f>ROUND(I131*H131,2)</f>
        <v>0</v>
      </c>
      <c r="K131" s="153" t="s">
        <v>120</v>
      </c>
      <c r="L131" s="21"/>
      <c r="M131" s="158" t="s">
        <v>1</v>
      </c>
      <c r="N131" s="159" t="s">
        <v>39</v>
      </c>
      <c r="O131" s="20"/>
      <c r="P131" s="160">
        <f>O131*H131</f>
        <v>0</v>
      </c>
      <c r="Q131" s="160">
        <v>0.0</v>
      </c>
      <c r="R131" s="160">
        <f>Q131*H131</f>
        <v>0</v>
      </c>
      <c r="S131" s="160">
        <v>0.0</v>
      </c>
      <c r="T131" s="161">
        <f>S131*H131</f>
        <v>0</v>
      </c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162" t="s">
        <v>121</v>
      </c>
      <c r="AS131" s="20"/>
      <c r="AT131" s="162" t="s">
        <v>116</v>
      </c>
      <c r="AU131" s="162" t="s">
        <v>83</v>
      </c>
      <c r="AV131" s="20"/>
      <c r="AW131" s="20"/>
      <c r="AX131" s="20"/>
      <c r="AY131" s="3" t="s">
        <v>114</v>
      </c>
      <c r="AZ131" s="20"/>
      <c r="BA131" s="20"/>
      <c r="BB131" s="20"/>
      <c r="BC131" s="20"/>
      <c r="BD131" s="20"/>
      <c r="BE131" s="163">
        <f>IF(N131="základní",J131,0)</f>
        <v>0</v>
      </c>
      <c r="BF131" s="163">
        <f>IF(N131="snížená",J131,0)</f>
        <v>0</v>
      </c>
      <c r="BG131" s="163">
        <f>IF(N131="zákl. přenesená",J131,0)</f>
        <v>0</v>
      </c>
      <c r="BH131" s="163">
        <f>IF(N131="sníž. přenesená",J131,0)</f>
        <v>0</v>
      </c>
      <c r="BI131" s="163">
        <f>IF(N131="nulová",J131,0)</f>
        <v>0</v>
      </c>
      <c r="BJ131" s="3" t="s">
        <v>79</v>
      </c>
      <c r="BK131" s="163">
        <f>ROUND(I131*H131,2)</f>
        <v>0</v>
      </c>
      <c r="BL131" s="3" t="s">
        <v>121</v>
      </c>
      <c r="BM131" s="162" t="s">
        <v>135</v>
      </c>
    </row>
    <row r="132" ht="15.75" customHeight="1">
      <c r="A132" s="164"/>
      <c r="B132" s="165"/>
      <c r="C132" s="164"/>
      <c r="D132" s="166" t="s">
        <v>123</v>
      </c>
      <c r="E132" s="167" t="s">
        <v>1</v>
      </c>
      <c r="F132" s="168" t="s">
        <v>136</v>
      </c>
      <c r="G132" s="164"/>
      <c r="H132" s="169">
        <v>2786.85</v>
      </c>
      <c r="I132" s="164"/>
      <c r="J132" s="164"/>
      <c r="K132" s="164"/>
      <c r="L132" s="165"/>
      <c r="M132" s="170"/>
      <c r="N132" s="164"/>
      <c r="O132" s="164"/>
      <c r="P132" s="164"/>
      <c r="Q132" s="164"/>
      <c r="R132" s="164"/>
      <c r="S132" s="164"/>
      <c r="T132" s="171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7" t="s">
        <v>123</v>
      </c>
      <c r="AU132" s="167" t="s">
        <v>83</v>
      </c>
      <c r="AV132" s="164" t="s">
        <v>83</v>
      </c>
      <c r="AW132" s="164" t="s">
        <v>31</v>
      </c>
      <c r="AX132" s="164" t="s">
        <v>79</v>
      </c>
      <c r="AY132" s="167" t="s">
        <v>114</v>
      </c>
      <c r="AZ132" s="164"/>
      <c r="BA132" s="164"/>
      <c r="BB132" s="164"/>
      <c r="BC132" s="164"/>
      <c r="BD132" s="164"/>
      <c r="BE132" s="164"/>
      <c r="BF132" s="164"/>
      <c r="BG132" s="164"/>
      <c r="BH132" s="164"/>
      <c r="BI132" s="164"/>
      <c r="BJ132" s="164"/>
      <c r="BK132" s="164"/>
      <c r="BL132" s="164"/>
      <c r="BM132" s="164"/>
    </row>
    <row r="133" ht="21.75" customHeight="1">
      <c r="A133" s="20"/>
      <c r="B133" s="21"/>
      <c r="C133" s="151" t="s">
        <v>121</v>
      </c>
      <c r="D133" s="151" t="s">
        <v>116</v>
      </c>
      <c r="E133" s="152" t="s">
        <v>137</v>
      </c>
      <c r="F133" s="153" t="s">
        <v>138</v>
      </c>
      <c r="G133" s="154" t="s">
        <v>139</v>
      </c>
      <c r="H133" s="155">
        <v>473.765</v>
      </c>
      <c r="I133" s="156"/>
      <c r="J133" s="157">
        <f>ROUND(I133*H133,2)</f>
        <v>0</v>
      </c>
      <c r="K133" s="153" t="s">
        <v>120</v>
      </c>
      <c r="L133" s="21"/>
      <c r="M133" s="158" t="s">
        <v>1</v>
      </c>
      <c r="N133" s="159" t="s">
        <v>39</v>
      </c>
      <c r="O133" s="20"/>
      <c r="P133" s="160">
        <f>O133*H133</f>
        <v>0</v>
      </c>
      <c r="Q133" s="160">
        <v>0.0</v>
      </c>
      <c r="R133" s="160">
        <f>Q133*H133</f>
        <v>0</v>
      </c>
      <c r="S133" s="160">
        <v>0.0</v>
      </c>
      <c r="T133" s="161">
        <f>S133*H133</f>
        <v>0</v>
      </c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162" t="s">
        <v>121</v>
      </c>
      <c r="AS133" s="20"/>
      <c r="AT133" s="162" t="s">
        <v>116</v>
      </c>
      <c r="AU133" s="162" t="s">
        <v>83</v>
      </c>
      <c r="AV133" s="20"/>
      <c r="AW133" s="20"/>
      <c r="AX133" s="20"/>
      <c r="AY133" s="3" t="s">
        <v>114</v>
      </c>
      <c r="AZ133" s="20"/>
      <c r="BA133" s="20"/>
      <c r="BB133" s="20"/>
      <c r="BC133" s="20"/>
      <c r="BD133" s="20"/>
      <c r="BE133" s="163">
        <f>IF(N133="základní",J133,0)</f>
        <v>0</v>
      </c>
      <c r="BF133" s="163">
        <f>IF(N133="snížená",J133,0)</f>
        <v>0</v>
      </c>
      <c r="BG133" s="163">
        <f>IF(N133="zákl. přenesená",J133,0)</f>
        <v>0</v>
      </c>
      <c r="BH133" s="163">
        <f>IF(N133="sníž. přenesená",J133,0)</f>
        <v>0</v>
      </c>
      <c r="BI133" s="163">
        <f>IF(N133="nulová",J133,0)</f>
        <v>0</v>
      </c>
      <c r="BJ133" s="3" t="s">
        <v>79</v>
      </c>
      <c r="BK133" s="163">
        <f>ROUND(I133*H133,2)</f>
        <v>0</v>
      </c>
      <c r="BL133" s="3" t="s">
        <v>121</v>
      </c>
      <c r="BM133" s="162" t="s">
        <v>140</v>
      </c>
    </row>
    <row r="134" ht="15.75" customHeight="1">
      <c r="A134" s="164"/>
      <c r="B134" s="165"/>
      <c r="C134" s="164"/>
      <c r="D134" s="166" t="s">
        <v>123</v>
      </c>
      <c r="E134" s="167" t="s">
        <v>1</v>
      </c>
      <c r="F134" s="168" t="s">
        <v>141</v>
      </c>
      <c r="G134" s="164"/>
      <c r="H134" s="169">
        <v>473.765</v>
      </c>
      <c r="I134" s="164"/>
      <c r="J134" s="164"/>
      <c r="K134" s="164"/>
      <c r="L134" s="165"/>
      <c r="M134" s="170"/>
      <c r="N134" s="164"/>
      <c r="O134" s="164"/>
      <c r="P134" s="164"/>
      <c r="Q134" s="164"/>
      <c r="R134" s="164"/>
      <c r="S134" s="164"/>
      <c r="T134" s="171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7" t="s">
        <v>123</v>
      </c>
      <c r="AU134" s="167" t="s">
        <v>83</v>
      </c>
      <c r="AV134" s="164" t="s">
        <v>83</v>
      </c>
      <c r="AW134" s="164" t="s">
        <v>31</v>
      </c>
      <c r="AX134" s="164" t="s">
        <v>79</v>
      </c>
      <c r="AY134" s="167" t="s">
        <v>114</v>
      </c>
      <c r="AZ134" s="164"/>
      <c r="BA134" s="164"/>
      <c r="BB134" s="164"/>
      <c r="BC134" s="164"/>
      <c r="BD134" s="164"/>
      <c r="BE134" s="164"/>
      <c r="BF134" s="164"/>
      <c r="BG134" s="164"/>
      <c r="BH134" s="164"/>
      <c r="BI134" s="164"/>
      <c r="BJ134" s="164"/>
      <c r="BK134" s="164"/>
      <c r="BL134" s="164"/>
      <c r="BM134" s="164"/>
    </row>
    <row r="135" ht="16.5" customHeight="1">
      <c r="A135" s="20"/>
      <c r="B135" s="21"/>
      <c r="C135" s="151" t="s">
        <v>142</v>
      </c>
      <c r="D135" s="151" t="s">
        <v>116</v>
      </c>
      <c r="E135" s="152" t="s">
        <v>143</v>
      </c>
      <c r="F135" s="153" t="s">
        <v>144</v>
      </c>
      <c r="G135" s="154" t="s">
        <v>119</v>
      </c>
      <c r="H135" s="155">
        <v>278.685</v>
      </c>
      <c r="I135" s="156"/>
      <c r="J135" s="157">
        <f>ROUND(I135*H135,2)</f>
        <v>0</v>
      </c>
      <c r="K135" s="153" t="s">
        <v>120</v>
      </c>
      <c r="L135" s="21"/>
      <c r="M135" s="158" t="s">
        <v>1</v>
      </c>
      <c r="N135" s="159" t="s">
        <v>39</v>
      </c>
      <c r="O135" s="20"/>
      <c r="P135" s="160">
        <f>O135*H135</f>
        <v>0</v>
      </c>
      <c r="Q135" s="160">
        <v>0.0</v>
      </c>
      <c r="R135" s="160">
        <f>Q135*H135</f>
        <v>0</v>
      </c>
      <c r="S135" s="160">
        <v>0.0</v>
      </c>
      <c r="T135" s="161">
        <f>S135*H135</f>
        <v>0</v>
      </c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162" t="s">
        <v>121</v>
      </c>
      <c r="AS135" s="20"/>
      <c r="AT135" s="162" t="s">
        <v>116</v>
      </c>
      <c r="AU135" s="162" t="s">
        <v>83</v>
      </c>
      <c r="AV135" s="20"/>
      <c r="AW135" s="20"/>
      <c r="AX135" s="20"/>
      <c r="AY135" s="3" t="s">
        <v>114</v>
      </c>
      <c r="AZ135" s="20"/>
      <c r="BA135" s="20"/>
      <c r="BB135" s="20"/>
      <c r="BC135" s="20"/>
      <c r="BD135" s="20"/>
      <c r="BE135" s="163">
        <f>IF(N135="základní",J135,0)</f>
        <v>0</v>
      </c>
      <c r="BF135" s="163">
        <f>IF(N135="snížená",J135,0)</f>
        <v>0</v>
      </c>
      <c r="BG135" s="163">
        <f>IF(N135="zákl. přenesená",J135,0)</f>
        <v>0</v>
      </c>
      <c r="BH135" s="163">
        <f>IF(N135="sníž. přenesená",J135,0)</f>
        <v>0</v>
      </c>
      <c r="BI135" s="163">
        <f>IF(N135="nulová",J135,0)</f>
        <v>0</v>
      </c>
      <c r="BJ135" s="3" t="s">
        <v>79</v>
      </c>
      <c r="BK135" s="163">
        <f>ROUND(I135*H135,2)</f>
        <v>0</v>
      </c>
      <c r="BL135" s="3" t="s">
        <v>121</v>
      </c>
      <c r="BM135" s="162" t="s">
        <v>145</v>
      </c>
    </row>
    <row r="136" ht="15.75" customHeight="1">
      <c r="A136" s="164"/>
      <c r="B136" s="165"/>
      <c r="C136" s="164"/>
      <c r="D136" s="166" t="s">
        <v>123</v>
      </c>
      <c r="E136" s="167" t="s">
        <v>1</v>
      </c>
      <c r="F136" s="168" t="s">
        <v>131</v>
      </c>
      <c r="G136" s="164"/>
      <c r="H136" s="169">
        <v>278.685</v>
      </c>
      <c r="I136" s="164"/>
      <c r="J136" s="164"/>
      <c r="K136" s="164"/>
      <c r="L136" s="165"/>
      <c r="M136" s="170"/>
      <c r="N136" s="164"/>
      <c r="O136" s="164"/>
      <c r="P136" s="164"/>
      <c r="Q136" s="164"/>
      <c r="R136" s="164"/>
      <c r="S136" s="164"/>
      <c r="T136" s="171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7" t="s">
        <v>123</v>
      </c>
      <c r="AU136" s="167" t="s">
        <v>83</v>
      </c>
      <c r="AV136" s="164" t="s">
        <v>83</v>
      </c>
      <c r="AW136" s="164" t="s">
        <v>31</v>
      </c>
      <c r="AX136" s="164" t="s">
        <v>79</v>
      </c>
      <c r="AY136" s="167" t="s">
        <v>114</v>
      </c>
      <c r="AZ136" s="164"/>
      <c r="BA136" s="164"/>
      <c r="BB136" s="164"/>
      <c r="BC136" s="164"/>
      <c r="BD136" s="164"/>
      <c r="BE136" s="164"/>
      <c r="BF136" s="164"/>
      <c r="BG136" s="164"/>
      <c r="BH136" s="164"/>
      <c r="BI136" s="164"/>
      <c r="BJ136" s="164"/>
      <c r="BK136" s="164"/>
      <c r="BL136" s="164"/>
      <c r="BM136" s="164"/>
    </row>
    <row r="137" ht="21.75" customHeight="1">
      <c r="A137" s="20"/>
      <c r="B137" s="21"/>
      <c r="C137" s="151" t="s">
        <v>146</v>
      </c>
      <c r="D137" s="151" t="s">
        <v>116</v>
      </c>
      <c r="E137" s="152" t="s">
        <v>147</v>
      </c>
      <c r="F137" s="153" t="s">
        <v>148</v>
      </c>
      <c r="G137" s="154" t="s">
        <v>149</v>
      </c>
      <c r="H137" s="155">
        <v>115.0</v>
      </c>
      <c r="I137" s="156"/>
      <c r="J137" s="157">
        <f t="shared" ref="J137:J139" si="4">ROUND(I137*H137,2)</f>
        <v>0</v>
      </c>
      <c r="K137" s="153" t="s">
        <v>120</v>
      </c>
      <c r="L137" s="21"/>
      <c r="M137" s="158" t="s">
        <v>1</v>
      </c>
      <c r="N137" s="159" t="s">
        <v>39</v>
      </c>
      <c r="O137" s="20"/>
      <c r="P137" s="160">
        <f t="shared" ref="P137:P139" si="5">O137*H137</f>
        <v>0</v>
      </c>
      <c r="Q137" s="160">
        <v>0.0</v>
      </c>
      <c r="R137" s="160">
        <f t="shared" ref="R137:R139" si="6">Q137*H137</f>
        <v>0</v>
      </c>
      <c r="S137" s="160">
        <v>0.0</v>
      </c>
      <c r="T137" s="161">
        <f t="shared" ref="T137:T139" si="7">S137*H137</f>
        <v>0</v>
      </c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162" t="s">
        <v>121</v>
      </c>
      <c r="AS137" s="20"/>
      <c r="AT137" s="162" t="s">
        <v>116</v>
      </c>
      <c r="AU137" s="162" t="s">
        <v>83</v>
      </c>
      <c r="AV137" s="20"/>
      <c r="AW137" s="20"/>
      <c r="AX137" s="20"/>
      <c r="AY137" s="3" t="s">
        <v>114</v>
      </c>
      <c r="AZ137" s="20"/>
      <c r="BA137" s="20"/>
      <c r="BB137" s="20"/>
      <c r="BC137" s="20"/>
      <c r="BD137" s="20"/>
      <c r="BE137" s="163">
        <f t="shared" ref="BE137:BE139" si="8">IF(N137="základní",J137,0)</f>
        <v>0</v>
      </c>
      <c r="BF137" s="163">
        <f t="shared" ref="BF137:BF139" si="9">IF(N137="snížená",J137,0)</f>
        <v>0</v>
      </c>
      <c r="BG137" s="163">
        <f t="shared" ref="BG137:BG139" si="10">IF(N137="zákl. přenesená",J137,0)</f>
        <v>0</v>
      </c>
      <c r="BH137" s="163">
        <f t="shared" ref="BH137:BH139" si="11">IF(N137="sníž. přenesená",J137,0)</f>
        <v>0</v>
      </c>
      <c r="BI137" s="163">
        <f t="shared" ref="BI137:BI139" si="12">IF(N137="nulová",J137,0)</f>
        <v>0</v>
      </c>
      <c r="BJ137" s="3" t="s">
        <v>79</v>
      </c>
      <c r="BK137" s="163">
        <f t="shared" ref="BK137:BK139" si="13">ROUND(I137*H137,2)</f>
        <v>0</v>
      </c>
      <c r="BL137" s="3" t="s">
        <v>121</v>
      </c>
      <c r="BM137" s="162" t="s">
        <v>150</v>
      </c>
    </row>
    <row r="138" ht="21.75" customHeight="1">
      <c r="A138" s="20"/>
      <c r="B138" s="21"/>
      <c r="C138" s="151" t="s">
        <v>151</v>
      </c>
      <c r="D138" s="151" t="s">
        <v>116</v>
      </c>
      <c r="E138" s="152" t="s">
        <v>152</v>
      </c>
      <c r="F138" s="153" t="s">
        <v>153</v>
      </c>
      <c r="G138" s="154" t="s">
        <v>149</v>
      </c>
      <c r="H138" s="155">
        <v>115.0</v>
      </c>
      <c r="I138" s="156"/>
      <c r="J138" s="157">
        <f t="shared" si="4"/>
        <v>0</v>
      </c>
      <c r="K138" s="153" t="s">
        <v>120</v>
      </c>
      <c r="L138" s="21"/>
      <c r="M138" s="158" t="s">
        <v>1</v>
      </c>
      <c r="N138" s="159" t="s">
        <v>39</v>
      </c>
      <c r="O138" s="20"/>
      <c r="P138" s="160">
        <f t="shared" si="5"/>
        <v>0</v>
      </c>
      <c r="Q138" s="160">
        <v>0.0</v>
      </c>
      <c r="R138" s="160">
        <f t="shared" si="6"/>
        <v>0</v>
      </c>
      <c r="S138" s="160">
        <v>0.0</v>
      </c>
      <c r="T138" s="161">
        <f t="shared" si="7"/>
        <v>0</v>
      </c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162" t="s">
        <v>121</v>
      </c>
      <c r="AS138" s="20"/>
      <c r="AT138" s="162" t="s">
        <v>116</v>
      </c>
      <c r="AU138" s="162" t="s">
        <v>83</v>
      </c>
      <c r="AV138" s="20"/>
      <c r="AW138" s="20"/>
      <c r="AX138" s="20"/>
      <c r="AY138" s="3" t="s">
        <v>114</v>
      </c>
      <c r="AZ138" s="20"/>
      <c r="BA138" s="20"/>
      <c r="BB138" s="20"/>
      <c r="BC138" s="20"/>
      <c r="BD138" s="20"/>
      <c r="BE138" s="163">
        <f t="shared" si="8"/>
        <v>0</v>
      </c>
      <c r="BF138" s="163">
        <f t="shared" si="9"/>
        <v>0</v>
      </c>
      <c r="BG138" s="163">
        <f t="shared" si="10"/>
        <v>0</v>
      </c>
      <c r="BH138" s="163">
        <f t="shared" si="11"/>
        <v>0</v>
      </c>
      <c r="BI138" s="163">
        <f t="shared" si="12"/>
        <v>0</v>
      </c>
      <c r="BJ138" s="3" t="s">
        <v>79</v>
      </c>
      <c r="BK138" s="163">
        <f t="shared" si="13"/>
        <v>0</v>
      </c>
      <c r="BL138" s="3" t="s">
        <v>121</v>
      </c>
      <c r="BM138" s="162" t="s">
        <v>154</v>
      </c>
    </row>
    <row r="139" ht="16.5" customHeight="1">
      <c r="A139" s="20"/>
      <c r="B139" s="21"/>
      <c r="C139" s="179" t="s">
        <v>155</v>
      </c>
      <c r="D139" s="179" t="s">
        <v>156</v>
      </c>
      <c r="E139" s="180" t="s">
        <v>157</v>
      </c>
      <c r="F139" s="181" t="s">
        <v>158</v>
      </c>
      <c r="G139" s="182" t="s">
        <v>139</v>
      </c>
      <c r="H139" s="183">
        <v>20.125</v>
      </c>
      <c r="I139" s="184"/>
      <c r="J139" s="185">
        <f t="shared" si="4"/>
        <v>0</v>
      </c>
      <c r="K139" s="181" t="s">
        <v>120</v>
      </c>
      <c r="L139" s="186"/>
      <c r="M139" s="187" t="s">
        <v>1</v>
      </c>
      <c r="N139" s="188" t="s">
        <v>39</v>
      </c>
      <c r="O139" s="20"/>
      <c r="P139" s="160">
        <f t="shared" si="5"/>
        <v>0</v>
      </c>
      <c r="Q139" s="160">
        <v>1.0</v>
      </c>
      <c r="R139" s="160">
        <f t="shared" si="6"/>
        <v>20.125</v>
      </c>
      <c r="S139" s="160">
        <v>0.0</v>
      </c>
      <c r="T139" s="161">
        <f t="shared" si="7"/>
        <v>0</v>
      </c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162" t="s">
        <v>155</v>
      </c>
      <c r="AS139" s="20"/>
      <c r="AT139" s="162" t="s">
        <v>156</v>
      </c>
      <c r="AU139" s="162" t="s">
        <v>83</v>
      </c>
      <c r="AV139" s="20"/>
      <c r="AW139" s="20"/>
      <c r="AX139" s="20"/>
      <c r="AY139" s="3" t="s">
        <v>114</v>
      </c>
      <c r="AZ139" s="20"/>
      <c r="BA139" s="20"/>
      <c r="BB139" s="20"/>
      <c r="BC139" s="20"/>
      <c r="BD139" s="20"/>
      <c r="BE139" s="163">
        <f t="shared" si="8"/>
        <v>0</v>
      </c>
      <c r="BF139" s="163">
        <f t="shared" si="9"/>
        <v>0</v>
      </c>
      <c r="BG139" s="163">
        <f t="shared" si="10"/>
        <v>0</v>
      </c>
      <c r="BH139" s="163">
        <f t="shared" si="11"/>
        <v>0</v>
      </c>
      <c r="BI139" s="163">
        <f t="shared" si="12"/>
        <v>0</v>
      </c>
      <c r="BJ139" s="3" t="s">
        <v>79</v>
      </c>
      <c r="BK139" s="163">
        <f t="shared" si="13"/>
        <v>0</v>
      </c>
      <c r="BL139" s="3" t="s">
        <v>121</v>
      </c>
      <c r="BM139" s="162" t="s">
        <v>159</v>
      </c>
    </row>
    <row r="140" ht="15.75" customHeight="1">
      <c r="A140" s="164"/>
      <c r="B140" s="165"/>
      <c r="C140" s="164"/>
      <c r="D140" s="166" t="s">
        <v>123</v>
      </c>
      <c r="E140" s="167" t="s">
        <v>1</v>
      </c>
      <c r="F140" s="168" t="s">
        <v>160</v>
      </c>
      <c r="G140" s="164"/>
      <c r="H140" s="169">
        <v>20.125</v>
      </c>
      <c r="I140" s="164"/>
      <c r="J140" s="164"/>
      <c r="K140" s="164"/>
      <c r="L140" s="165"/>
      <c r="M140" s="170"/>
      <c r="N140" s="164"/>
      <c r="O140" s="164"/>
      <c r="P140" s="164"/>
      <c r="Q140" s="164"/>
      <c r="R140" s="164"/>
      <c r="S140" s="164"/>
      <c r="T140" s="171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7" t="s">
        <v>123</v>
      </c>
      <c r="AU140" s="167" t="s">
        <v>83</v>
      </c>
      <c r="AV140" s="164" t="s">
        <v>83</v>
      </c>
      <c r="AW140" s="164" t="s">
        <v>31</v>
      </c>
      <c r="AX140" s="164" t="s">
        <v>79</v>
      </c>
      <c r="AY140" s="167" t="s">
        <v>114</v>
      </c>
      <c r="AZ140" s="164"/>
      <c r="BA140" s="164"/>
      <c r="BB140" s="164"/>
      <c r="BC140" s="164"/>
      <c r="BD140" s="164"/>
      <c r="BE140" s="164"/>
      <c r="BF140" s="164"/>
      <c r="BG140" s="164"/>
      <c r="BH140" s="164"/>
      <c r="BI140" s="164"/>
      <c r="BJ140" s="164"/>
      <c r="BK140" s="164"/>
      <c r="BL140" s="164"/>
      <c r="BM140" s="164"/>
    </row>
    <row r="141" ht="21.75" customHeight="1">
      <c r="A141" s="20"/>
      <c r="B141" s="21"/>
      <c r="C141" s="151" t="s">
        <v>161</v>
      </c>
      <c r="D141" s="151" t="s">
        <v>116</v>
      </c>
      <c r="E141" s="152" t="s">
        <v>162</v>
      </c>
      <c r="F141" s="153" t="s">
        <v>163</v>
      </c>
      <c r="G141" s="154" t="s">
        <v>149</v>
      </c>
      <c r="H141" s="155">
        <v>115.0</v>
      </c>
      <c r="I141" s="156"/>
      <c r="J141" s="157">
        <f t="shared" ref="J141:J142" si="14">ROUND(I141*H141,2)</f>
        <v>0</v>
      </c>
      <c r="K141" s="153" t="s">
        <v>120</v>
      </c>
      <c r="L141" s="21"/>
      <c r="M141" s="158" t="s">
        <v>1</v>
      </c>
      <c r="N141" s="159" t="s">
        <v>39</v>
      </c>
      <c r="O141" s="20"/>
      <c r="P141" s="160">
        <f t="shared" ref="P141:P142" si="15">O141*H141</f>
        <v>0</v>
      </c>
      <c r="Q141" s="160">
        <v>0.0</v>
      </c>
      <c r="R141" s="160">
        <f t="shared" ref="R141:R142" si="16">Q141*H141</f>
        <v>0</v>
      </c>
      <c r="S141" s="160">
        <v>0.0</v>
      </c>
      <c r="T141" s="161">
        <f t="shared" ref="T141:T142" si="17">S141*H141</f>
        <v>0</v>
      </c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162" t="s">
        <v>121</v>
      </c>
      <c r="AS141" s="20"/>
      <c r="AT141" s="162" t="s">
        <v>116</v>
      </c>
      <c r="AU141" s="162" t="s">
        <v>83</v>
      </c>
      <c r="AV141" s="20"/>
      <c r="AW141" s="20"/>
      <c r="AX141" s="20"/>
      <c r="AY141" s="3" t="s">
        <v>114</v>
      </c>
      <c r="AZ141" s="20"/>
      <c r="BA141" s="20"/>
      <c r="BB141" s="20"/>
      <c r="BC141" s="20"/>
      <c r="BD141" s="20"/>
      <c r="BE141" s="163">
        <f t="shared" ref="BE141:BE142" si="18">IF(N141="základní",J141,0)</f>
        <v>0</v>
      </c>
      <c r="BF141" s="163">
        <f t="shared" ref="BF141:BF142" si="19">IF(N141="snížená",J141,0)</f>
        <v>0</v>
      </c>
      <c r="BG141" s="163">
        <f t="shared" ref="BG141:BG142" si="20">IF(N141="zákl. přenesená",J141,0)</f>
        <v>0</v>
      </c>
      <c r="BH141" s="163">
        <f t="shared" ref="BH141:BH142" si="21">IF(N141="sníž. přenesená",J141,0)</f>
        <v>0</v>
      </c>
      <c r="BI141" s="163">
        <f t="shared" ref="BI141:BI142" si="22">IF(N141="nulová",J141,0)</f>
        <v>0</v>
      </c>
      <c r="BJ141" s="3" t="s">
        <v>79</v>
      </c>
      <c r="BK141" s="163">
        <f t="shared" ref="BK141:BK142" si="23">ROUND(I141*H141,2)</f>
        <v>0</v>
      </c>
      <c r="BL141" s="3" t="s">
        <v>121</v>
      </c>
      <c r="BM141" s="162" t="s">
        <v>164</v>
      </c>
    </row>
    <row r="142" ht="16.5" customHeight="1">
      <c r="A142" s="20"/>
      <c r="B142" s="21"/>
      <c r="C142" s="179" t="s">
        <v>165</v>
      </c>
      <c r="D142" s="179" t="s">
        <v>156</v>
      </c>
      <c r="E142" s="180" t="s">
        <v>166</v>
      </c>
      <c r="F142" s="181" t="s">
        <v>167</v>
      </c>
      <c r="G142" s="182" t="s">
        <v>168</v>
      </c>
      <c r="H142" s="183">
        <v>5.75</v>
      </c>
      <c r="I142" s="184"/>
      <c r="J142" s="185">
        <f t="shared" si="14"/>
        <v>0</v>
      </c>
      <c r="K142" s="181" t="s">
        <v>120</v>
      </c>
      <c r="L142" s="186"/>
      <c r="M142" s="187" t="s">
        <v>1</v>
      </c>
      <c r="N142" s="188" t="s">
        <v>39</v>
      </c>
      <c r="O142" s="20"/>
      <c r="P142" s="160">
        <f t="shared" si="15"/>
        <v>0</v>
      </c>
      <c r="Q142" s="160">
        <v>0.001</v>
      </c>
      <c r="R142" s="160">
        <f t="shared" si="16"/>
        <v>0.00575</v>
      </c>
      <c r="S142" s="160">
        <v>0.0</v>
      </c>
      <c r="T142" s="161">
        <f t="shared" si="17"/>
        <v>0</v>
      </c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162" t="s">
        <v>155</v>
      </c>
      <c r="AS142" s="20"/>
      <c r="AT142" s="162" t="s">
        <v>156</v>
      </c>
      <c r="AU142" s="162" t="s">
        <v>83</v>
      </c>
      <c r="AV142" s="20"/>
      <c r="AW142" s="20"/>
      <c r="AX142" s="20"/>
      <c r="AY142" s="3" t="s">
        <v>114</v>
      </c>
      <c r="AZ142" s="20"/>
      <c r="BA142" s="20"/>
      <c r="BB142" s="20"/>
      <c r="BC142" s="20"/>
      <c r="BD142" s="20"/>
      <c r="BE142" s="163">
        <f t="shared" si="18"/>
        <v>0</v>
      </c>
      <c r="BF142" s="163">
        <f t="shared" si="19"/>
        <v>0</v>
      </c>
      <c r="BG142" s="163">
        <f t="shared" si="20"/>
        <v>0</v>
      </c>
      <c r="BH142" s="163">
        <f t="shared" si="21"/>
        <v>0</v>
      </c>
      <c r="BI142" s="163">
        <f t="shared" si="22"/>
        <v>0</v>
      </c>
      <c r="BJ142" s="3" t="s">
        <v>79</v>
      </c>
      <c r="BK142" s="163">
        <f t="shared" si="23"/>
        <v>0</v>
      </c>
      <c r="BL142" s="3" t="s">
        <v>121</v>
      </c>
      <c r="BM142" s="162" t="s">
        <v>169</v>
      </c>
    </row>
    <row r="143" ht="15.75" customHeight="1">
      <c r="A143" s="164"/>
      <c r="B143" s="165"/>
      <c r="C143" s="164"/>
      <c r="D143" s="166" t="s">
        <v>123</v>
      </c>
      <c r="E143" s="167" t="s">
        <v>1</v>
      </c>
      <c r="F143" s="168" t="s">
        <v>170</v>
      </c>
      <c r="G143" s="164"/>
      <c r="H143" s="169">
        <v>5.75</v>
      </c>
      <c r="I143" s="164"/>
      <c r="J143" s="164"/>
      <c r="K143" s="164"/>
      <c r="L143" s="165"/>
      <c r="M143" s="170"/>
      <c r="N143" s="164"/>
      <c r="O143" s="164"/>
      <c r="P143" s="164"/>
      <c r="Q143" s="164"/>
      <c r="R143" s="164"/>
      <c r="S143" s="164"/>
      <c r="T143" s="171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7" t="s">
        <v>123</v>
      </c>
      <c r="AU143" s="167" t="s">
        <v>83</v>
      </c>
      <c r="AV143" s="164" t="s">
        <v>83</v>
      </c>
      <c r="AW143" s="164" t="s">
        <v>31</v>
      </c>
      <c r="AX143" s="164" t="s">
        <v>79</v>
      </c>
      <c r="AY143" s="167" t="s">
        <v>114</v>
      </c>
      <c r="AZ143" s="164"/>
      <c r="BA143" s="164"/>
      <c r="BB143" s="164"/>
      <c r="BC143" s="164"/>
      <c r="BD143" s="164"/>
      <c r="BE143" s="164"/>
      <c r="BF143" s="164"/>
      <c r="BG143" s="164"/>
      <c r="BH143" s="164"/>
      <c r="BI143" s="164"/>
      <c r="BJ143" s="164"/>
      <c r="BK143" s="164"/>
      <c r="BL143" s="164"/>
      <c r="BM143" s="164"/>
    </row>
    <row r="144" ht="21.75" customHeight="1">
      <c r="A144" s="20"/>
      <c r="B144" s="21"/>
      <c r="C144" s="151" t="s">
        <v>171</v>
      </c>
      <c r="D144" s="151" t="s">
        <v>116</v>
      </c>
      <c r="E144" s="152" t="s">
        <v>172</v>
      </c>
      <c r="F144" s="153" t="s">
        <v>173</v>
      </c>
      <c r="G144" s="154" t="s">
        <v>149</v>
      </c>
      <c r="H144" s="155">
        <v>619.3</v>
      </c>
      <c r="I144" s="156"/>
      <c r="J144" s="157">
        <f>ROUND(I144*H144,2)</f>
        <v>0</v>
      </c>
      <c r="K144" s="153" t="s">
        <v>120</v>
      </c>
      <c r="L144" s="21"/>
      <c r="M144" s="158" t="s">
        <v>1</v>
      </c>
      <c r="N144" s="159" t="s">
        <v>39</v>
      </c>
      <c r="O144" s="20"/>
      <c r="P144" s="160">
        <f>O144*H144</f>
        <v>0</v>
      </c>
      <c r="Q144" s="160">
        <v>0.0</v>
      </c>
      <c r="R144" s="160">
        <f>Q144*H144</f>
        <v>0</v>
      </c>
      <c r="S144" s="160">
        <v>0.0</v>
      </c>
      <c r="T144" s="161">
        <f>S144*H144</f>
        <v>0</v>
      </c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162" t="s">
        <v>121</v>
      </c>
      <c r="AS144" s="20"/>
      <c r="AT144" s="162" t="s">
        <v>116</v>
      </c>
      <c r="AU144" s="162" t="s">
        <v>83</v>
      </c>
      <c r="AV144" s="20"/>
      <c r="AW144" s="20"/>
      <c r="AX144" s="20"/>
      <c r="AY144" s="3" t="s">
        <v>114</v>
      </c>
      <c r="AZ144" s="20"/>
      <c r="BA144" s="20"/>
      <c r="BB144" s="20"/>
      <c r="BC144" s="20"/>
      <c r="BD144" s="20"/>
      <c r="BE144" s="163">
        <f>IF(N144="základní",J144,0)</f>
        <v>0</v>
      </c>
      <c r="BF144" s="163">
        <f>IF(N144="snížená",J144,0)</f>
        <v>0</v>
      </c>
      <c r="BG144" s="163">
        <f>IF(N144="zákl. přenesená",J144,0)</f>
        <v>0</v>
      </c>
      <c r="BH144" s="163">
        <f>IF(N144="sníž. přenesená",J144,0)</f>
        <v>0</v>
      </c>
      <c r="BI144" s="163">
        <f>IF(N144="nulová",J144,0)</f>
        <v>0</v>
      </c>
      <c r="BJ144" s="3" t="s">
        <v>79</v>
      </c>
      <c r="BK144" s="163">
        <f>ROUND(I144*H144,2)</f>
        <v>0</v>
      </c>
      <c r="BL144" s="3" t="s">
        <v>121</v>
      </c>
      <c r="BM144" s="162" t="s">
        <v>174</v>
      </c>
    </row>
    <row r="145" ht="15.75" customHeight="1">
      <c r="A145" s="164"/>
      <c r="B145" s="165"/>
      <c r="C145" s="164"/>
      <c r="D145" s="166" t="s">
        <v>123</v>
      </c>
      <c r="E145" s="167" t="s">
        <v>1</v>
      </c>
      <c r="F145" s="168" t="s">
        <v>175</v>
      </c>
      <c r="G145" s="164"/>
      <c r="H145" s="169">
        <v>96.8</v>
      </c>
      <c r="I145" s="164"/>
      <c r="J145" s="164"/>
      <c r="K145" s="164"/>
      <c r="L145" s="165"/>
      <c r="M145" s="170"/>
      <c r="N145" s="164"/>
      <c r="O145" s="164"/>
      <c r="P145" s="164"/>
      <c r="Q145" s="164"/>
      <c r="R145" s="164"/>
      <c r="S145" s="164"/>
      <c r="T145" s="171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7" t="s">
        <v>123</v>
      </c>
      <c r="AU145" s="167" t="s">
        <v>83</v>
      </c>
      <c r="AV145" s="164" t="s">
        <v>83</v>
      </c>
      <c r="AW145" s="164" t="s">
        <v>31</v>
      </c>
      <c r="AX145" s="164" t="s">
        <v>74</v>
      </c>
      <c r="AY145" s="167" t="s">
        <v>114</v>
      </c>
      <c r="AZ145" s="164"/>
      <c r="BA145" s="164"/>
      <c r="BB145" s="164"/>
      <c r="BC145" s="164"/>
      <c r="BD145" s="164"/>
      <c r="BE145" s="164"/>
      <c r="BF145" s="164"/>
      <c r="BG145" s="164"/>
      <c r="BH145" s="164"/>
      <c r="BI145" s="164"/>
      <c r="BJ145" s="164"/>
      <c r="BK145" s="164"/>
      <c r="BL145" s="164"/>
      <c r="BM145" s="164"/>
    </row>
    <row r="146" ht="15.75" customHeight="1">
      <c r="A146" s="164"/>
      <c r="B146" s="165"/>
      <c r="C146" s="164"/>
      <c r="D146" s="166" t="s">
        <v>123</v>
      </c>
      <c r="E146" s="167" t="s">
        <v>1</v>
      </c>
      <c r="F146" s="168" t="s">
        <v>176</v>
      </c>
      <c r="G146" s="164"/>
      <c r="H146" s="169">
        <v>194.7</v>
      </c>
      <c r="I146" s="164"/>
      <c r="J146" s="164"/>
      <c r="K146" s="164"/>
      <c r="L146" s="165"/>
      <c r="M146" s="170"/>
      <c r="N146" s="164"/>
      <c r="O146" s="164"/>
      <c r="P146" s="164"/>
      <c r="Q146" s="164"/>
      <c r="R146" s="164"/>
      <c r="S146" s="164"/>
      <c r="T146" s="171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7" t="s">
        <v>123</v>
      </c>
      <c r="AU146" s="167" t="s">
        <v>83</v>
      </c>
      <c r="AV146" s="164" t="s">
        <v>83</v>
      </c>
      <c r="AW146" s="164" t="s">
        <v>31</v>
      </c>
      <c r="AX146" s="164" t="s">
        <v>74</v>
      </c>
      <c r="AY146" s="167" t="s">
        <v>114</v>
      </c>
      <c r="AZ146" s="164"/>
      <c r="BA146" s="164"/>
      <c r="BB146" s="164"/>
      <c r="BC146" s="164"/>
      <c r="BD146" s="164"/>
      <c r="BE146" s="164"/>
      <c r="BF146" s="164"/>
      <c r="BG146" s="164"/>
      <c r="BH146" s="164"/>
      <c r="BI146" s="164"/>
      <c r="BJ146" s="164"/>
      <c r="BK146" s="164"/>
      <c r="BL146" s="164"/>
      <c r="BM146" s="164"/>
    </row>
    <row r="147" ht="15.75" customHeight="1">
      <c r="A147" s="164"/>
      <c r="B147" s="165"/>
      <c r="C147" s="164"/>
      <c r="D147" s="166" t="s">
        <v>123</v>
      </c>
      <c r="E147" s="167" t="s">
        <v>1</v>
      </c>
      <c r="F147" s="168" t="s">
        <v>177</v>
      </c>
      <c r="G147" s="164"/>
      <c r="H147" s="169">
        <v>327.8</v>
      </c>
      <c r="I147" s="164"/>
      <c r="J147" s="164"/>
      <c r="K147" s="164"/>
      <c r="L147" s="165"/>
      <c r="M147" s="170"/>
      <c r="N147" s="164"/>
      <c r="O147" s="164"/>
      <c r="P147" s="164"/>
      <c r="Q147" s="164"/>
      <c r="R147" s="164"/>
      <c r="S147" s="164"/>
      <c r="T147" s="171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7" t="s">
        <v>123</v>
      </c>
      <c r="AU147" s="167" t="s">
        <v>83</v>
      </c>
      <c r="AV147" s="164" t="s">
        <v>83</v>
      </c>
      <c r="AW147" s="164" t="s">
        <v>31</v>
      </c>
      <c r="AX147" s="164" t="s">
        <v>74</v>
      </c>
      <c r="AY147" s="167" t="s">
        <v>114</v>
      </c>
      <c r="AZ147" s="164"/>
      <c r="BA147" s="164"/>
      <c r="BB147" s="164"/>
      <c r="BC147" s="164"/>
      <c r="BD147" s="164"/>
      <c r="BE147" s="164"/>
      <c r="BF147" s="164"/>
      <c r="BG147" s="164"/>
      <c r="BH147" s="164"/>
      <c r="BI147" s="164"/>
      <c r="BJ147" s="164"/>
      <c r="BK147" s="164"/>
      <c r="BL147" s="164"/>
      <c r="BM147" s="164"/>
    </row>
    <row r="148" ht="15.75" customHeight="1">
      <c r="A148" s="172"/>
      <c r="B148" s="173"/>
      <c r="C148" s="172"/>
      <c r="D148" s="166" t="s">
        <v>123</v>
      </c>
      <c r="E148" s="174" t="s">
        <v>1</v>
      </c>
      <c r="F148" s="175" t="s">
        <v>127</v>
      </c>
      <c r="G148" s="172"/>
      <c r="H148" s="176">
        <v>619.3</v>
      </c>
      <c r="I148" s="172"/>
      <c r="J148" s="172"/>
      <c r="K148" s="172"/>
      <c r="L148" s="173"/>
      <c r="M148" s="177"/>
      <c r="N148" s="172"/>
      <c r="O148" s="172"/>
      <c r="P148" s="172"/>
      <c r="Q148" s="172"/>
      <c r="R148" s="172"/>
      <c r="S148" s="172"/>
      <c r="T148" s="178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172"/>
      <c r="AT148" s="174" t="s">
        <v>123</v>
      </c>
      <c r="AU148" s="174" t="s">
        <v>83</v>
      </c>
      <c r="AV148" s="172" t="s">
        <v>121</v>
      </c>
      <c r="AW148" s="172" t="s">
        <v>31</v>
      </c>
      <c r="AX148" s="172" t="s">
        <v>79</v>
      </c>
      <c r="AY148" s="174" t="s">
        <v>114</v>
      </c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</row>
    <row r="149" ht="22.5" customHeight="1">
      <c r="A149" s="139"/>
      <c r="B149" s="140"/>
      <c r="C149" s="139"/>
      <c r="D149" s="141" t="s">
        <v>73</v>
      </c>
      <c r="E149" s="149" t="s">
        <v>142</v>
      </c>
      <c r="F149" s="149" t="s">
        <v>178</v>
      </c>
      <c r="G149" s="139"/>
      <c r="H149" s="139"/>
      <c r="I149" s="139"/>
      <c r="J149" s="150">
        <f>BK149</f>
        <v>0</v>
      </c>
      <c r="K149" s="139"/>
      <c r="L149" s="140"/>
      <c r="M149" s="144"/>
      <c r="N149" s="139"/>
      <c r="O149" s="139"/>
      <c r="P149" s="145">
        <f>SUM(P150:P165)</f>
        <v>0</v>
      </c>
      <c r="Q149" s="139"/>
      <c r="R149" s="145">
        <f>SUM(R150:R165)</f>
        <v>22.62832</v>
      </c>
      <c r="S149" s="139"/>
      <c r="T149" s="146">
        <f>SUM(T150:T165)</f>
        <v>0</v>
      </c>
      <c r="U149" s="139"/>
      <c r="V149" s="139"/>
      <c r="W149" s="139"/>
      <c r="X149" s="139"/>
      <c r="Y149" s="139"/>
      <c r="Z149" s="139"/>
      <c r="AA149" s="139"/>
      <c r="AB149" s="139"/>
      <c r="AC149" s="139"/>
      <c r="AD149" s="139"/>
      <c r="AE149" s="139"/>
      <c r="AF149" s="139"/>
      <c r="AG149" s="139"/>
      <c r="AH149" s="139"/>
      <c r="AI149" s="139"/>
      <c r="AJ149" s="139"/>
      <c r="AK149" s="139"/>
      <c r="AL149" s="139"/>
      <c r="AM149" s="139"/>
      <c r="AN149" s="139"/>
      <c r="AO149" s="139"/>
      <c r="AP149" s="139"/>
      <c r="AQ149" s="139"/>
      <c r="AR149" s="141" t="s">
        <v>79</v>
      </c>
      <c r="AS149" s="139"/>
      <c r="AT149" s="147" t="s">
        <v>73</v>
      </c>
      <c r="AU149" s="147" t="s">
        <v>79</v>
      </c>
      <c r="AV149" s="139"/>
      <c r="AW149" s="139"/>
      <c r="AX149" s="139"/>
      <c r="AY149" s="141" t="s">
        <v>114</v>
      </c>
      <c r="AZ149" s="139"/>
      <c r="BA149" s="139"/>
      <c r="BB149" s="139"/>
      <c r="BC149" s="139"/>
      <c r="BD149" s="139"/>
      <c r="BE149" s="139"/>
      <c r="BF149" s="139"/>
      <c r="BG149" s="139"/>
      <c r="BH149" s="139"/>
      <c r="BI149" s="139"/>
      <c r="BJ149" s="139"/>
      <c r="BK149" s="148">
        <f>SUM(BK150:BK165)</f>
        <v>0</v>
      </c>
      <c r="BL149" s="139"/>
      <c r="BM149" s="139"/>
    </row>
    <row r="150" ht="16.5" customHeight="1">
      <c r="A150" s="20"/>
      <c r="B150" s="21"/>
      <c r="C150" s="151" t="s">
        <v>179</v>
      </c>
      <c r="D150" s="151" t="s">
        <v>116</v>
      </c>
      <c r="E150" s="152" t="s">
        <v>180</v>
      </c>
      <c r="F150" s="153" t="s">
        <v>181</v>
      </c>
      <c r="G150" s="154" t="s">
        <v>149</v>
      </c>
      <c r="H150" s="155">
        <v>475.0</v>
      </c>
      <c r="I150" s="156"/>
      <c r="J150" s="157">
        <f>ROUND(I150*H150,2)</f>
        <v>0</v>
      </c>
      <c r="K150" s="153" t="s">
        <v>120</v>
      </c>
      <c r="L150" s="21"/>
      <c r="M150" s="158" t="s">
        <v>1</v>
      </c>
      <c r="N150" s="159" t="s">
        <v>39</v>
      </c>
      <c r="O150" s="20"/>
      <c r="P150" s="160">
        <f>O150*H150</f>
        <v>0</v>
      </c>
      <c r="Q150" s="160">
        <v>0.0</v>
      </c>
      <c r="R150" s="160">
        <f>Q150*H150</f>
        <v>0</v>
      </c>
      <c r="S150" s="160">
        <v>0.0</v>
      </c>
      <c r="T150" s="161">
        <f>S150*H150</f>
        <v>0</v>
      </c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162" t="s">
        <v>121</v>
      </c>
      <c r="AS150" s="20"/>
      <c r="AT150" s="162" t="s">
        <v>116</v>
      </c>
      <c r="AU150" s="162" t="s">
        <v>83</v>
      </c>
      <c r="AV150" s="20"/>
      <c r="AW150" s="20"/>
      <c r="AX150" s="20"/>
      <c r="AY150" s="3" t="s">
        <v>114</v>
      </c>
      <c r="AZ150" s="20"/>
      <c r="BA150" s="20"/>
      <c r="BB150" s="20"/>
      <c r="BC150" s="20"/>
      <c r="BD150" s="20"/>
      <c r="BE150" s="163">
        <f>IF(N150="základní",J150,0)</f>
        <v>0</v>
      </c>
      <c r="BF150" s="163">
        <f>IF(N150="snížená",J150,0)</f>
        <v>0</v>
      </c>
      <c r="BG150" s="163">
        <f>IF(N150="zákl. přenesená",J150,0)</f>
        <v>0</v>
      </c>
      <c r="BH150" s="163">
        <f>IF(N150="sníž. přenesená",J150,0)</f>
        <v>0</v>
      </c>
      <c r="BI150" s="163">
        <f>IF(N150="nulová",J150,0)</f>
        <v>0</v>
      </c>
      <c r="BJ150" s="3" t="s">
        <v>79</v>
      </c>
      <c r="BK150" s="163">
        <f>ROUND(I150*H150,2)</f>
        <v>0</v>
      </c>
      <c r="BL150" s="3" t="s">
        <v>121</v>
      </c>
      <c r="BM150" s="162" t="s">
        <v>182</v>
      </c>
    </row>
    <row r="151" ht="15.75" customHeight="1">
      <c r="A151" s="164"/>
      <c r="B151" s="165"/>
      <c r="C151" s="164"/>
      <c r="D151" s="166" t="s">
        <v>123</v>
      </c>
      <c r="E151" s="167" t="s">
        <v>1</v>
      </c>
      <c r="F151" s="168" t="s">
        <v>183</v>
      </c>
      <c r="G151" s="164"/>
      <c r="H151" s="169">
        <v>177.0</v>
      </c>
      <c r="I151" s="164"/>
      <c r="J151" s="164"/>
      <c r="K151" s="164"/>
      <c r="L151" s="165"/>
      <c r="M151" s="170"/>
      <c r="N151" s="164"/>
      <c r="O151" s="164"/>
      <c r="P151" s="164"/>
      <c r="Q151" s="164"/>
      <c r="R151" s="164"/>
      <c r="S151" s="164"/>
      <c r="T151" s="171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7" t="s">
        <v>123</v>
      </c>
      <c r="AU151" s="167" t="s">
        <v>83</v>
      </c>
      <c r="AV151" s="164" t="s">
        <v>83</v>
      </c>
      <c r="AW151" s="164" t="s">
        <v>31</v>
      </c>
      <c r="AX151" s="164" t="s">
        <v>74</v>
      </c>
      <c r="AY151" s="167" t="s">
        <v>114</v>
      </c>
      <c r="AZ151" s="164"/>
      <c r="BA151" s="164"/>
      <c r="BB151" s="164"/>
      <c r="BC151" s="164"/>
      <c r="BD151" s="164"/>
      <c r="BE151" s="164"/>
      <c r="BF151" s="164"/>
      <c r="BG151" s="164"/>
      <c r="BH151" s="164"/>
      <c r="BI151" s="164"/>
      <c r="BJ151" s="164"/>
      <c r="BK151" s="164"/>
      <c r="BL151" s="164"/>
      <c r="BM151" s="164"/>
    </row>
    <row r="152" ht="15.75" customHeight="1">
      <c r="A152" s="164"/>
      <c r="B152" s="165"/>
      <c r="C152" s="164"/>
      <c r="D152" s="166" t="s">
        <v>123</v>
      </c>
      <c r="E152" s="167" t="s">
        <v>1</v>
      </c>
      <c r="F152" s="168" t="s">
        <v>184</v>
      </c>
      <c r="G152" s="164"/>
      <c r="H152" s="169">
        <v>298.0</v>
      </c>
      <c r="I152" s="164"/>
      <c r="J152" s="164"/>
      <c r="K152" s="164"/>
      <c r="L152" s="165"/>
      <c r="M152" s="170"/>
      <c r="N152" s="164"/>
      <c r="O152" s="164"/>
      <c r="P152" s="164"/>
      <c r="Q152" s="164"/>
      <c r="R152" s="164"/>
      <c r="S152" s="164"/>
      <c r="T152" s="171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7" t="s">
        <v>123</v>
      </c>
      <c r="AU152" s="167" t="s">
        <v>83</v>
      </c>
      <c r="AV152" s="164" t="s">
        <v>83</v>
      </c>
      <c r="AW152" s="164" t="s">
        <v>31</v>
      </c>
      <c r="AX152" s="164" t="s">
        <v>74</v>
      </c>
      <c r="AY152" s="167" t="s">
        <v>114</v>
      </c>
      <c r="AZ152" s="164"/>
      <c r="BA152" s="164"/>
      <c r="BB152" s="164"/>
      <c r="BC152" s="164"/>
      <c r="BD152" s="164"/>
      <c r="BE152" s="164"/>
      <c r="BF152" s="164"/>
      <c r="BG152" s="164"/>
      <c r="BH152" s="164"/>
      <c r="BI152" s="164"/>
      <c r="BJ152" s="164"/>
      <c r="BK152" s="164"/>
      <c r="BL152" s="164"/>
      <c r="BM152" s="164"/>
    </row>
    <row r="153" ht="15.75" customHeight="1">
      <c r="A153" s="172"/>
      <c r="B153" s="173"/>
      <c r="C153" s="172"/>
      <c r="D153" s="166" t="s">
        <v>123</v>
      </c>
      <c r="E153" s="174" t="s">
        <v>1</v>
      </c>
      <c r="F153" s="175" t="s">
        <v>127</v>
      </c>
      <c r="G153" s="172"/>
      <c r="H153" s="176">
        <v>475.0</v>
      </c>
      <c r="I153" s="172"/>
      <c r="J153" s="172"/>
      <c r="K153" s="172"/>
      <c r="L153" s="173"/>
      <c r="M153" s="177"/>
      <c r="N153" s="172"/>
      <c r="O153" s="172"/>
      <c r="P153" s="172"/>
      <c r="Q153" s="172"/>
      <c r="R153" s="172"/>
      <c r="S153" s="172"/>
      <c r="T153" s="178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  <c r="AO153" s="172"/>
      <c r="AP153" s="172"/>
      <c r="AQ153" s="172"/>
      <c r="AR153" s="172"/>
      <c r="AS153" s="172"/>
      <c r="AT153" s="174" t="s">
        <v>123</v>
      </c>
      <c r="AU153" s="174" t="s">
        <v>83</v>
      </c>
      <c r="AV153" s="172" t="s">
        <v>121</v>
      </c>
      <c r="AW153" s="172" t="s">
        <v>31</v>
      </c>
      <c r="AX153" s="172" t="s">
        <v>79</v>
      </c>
      <c r="AY153" s="174" t="s">
        <v>114</v>
      </c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</row>
    <row r="154" ht="16.5" customHeight="1">
      <c r="A154" s="20"/>
      <c r="B154" s="21"/>
      <c r="C154" s="151" t="s">
        <v>185</v>
      </c>
      <c r="D154" s="151" t="s">
        <v>116</v>
      </c>
      <c r="E154" s="152" t="s">
        <v>186</v>
      </c>
      <c r="F154" s="153" t="s">
        <v>187</v>
      </c>
      <c r="G154" s="154" t="s">
        <v>149</v>
      </c>
      <c r="H154" s="155">
        <v>96.8</v>
      </c>
      <c r="I154" s="156"/>
      <c r="J154" s="157">
        <f>ROUND(I154*H154,2)</f>
        <v>0</v>
      </c>
      <c r="K154" s="153" t="s">
        <v>120</v>
      </c>
      <c r="L154" s="21"/>
      <c r="M154" s="158" t="s">
        <v>1</v>
      </c>
      <c r="N154" s="159" t="s">
        <v>39</v>
      </c>
      <c r="O154" s="20"/>
      <c r="P154" s="160">
        <f>O154*H154</f>
        <v>0</v>
      </c>
      <c r="Q154" s="160">
        <v>0.0</v>
      </c>
      <c r="R154" s="160">
        <f>Q154*H154</f>
        <v>0</v>
      </c>
      <c r="S154" s="160">
        <v>0.0</v>
      </c>
      <c r="T154" s="161">
        <f>S154*H154</f>
        <v>0</v>
      </c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162" t="s">
        <v>121</v>
      </c>
      <c r="AS154" s="20"/>
      <c r="AT154" s="162" t="s">
        <v>116</v>
      </c>
      <c r="AU154" s="162" t="s">
        <v>83</v>
      </c>
      <c r="AV154" s="20"/>
      <c r="AW154" s="20"/>
      <c r="AX154" s="20"/>
      <c r="AY154" s="3" t="s">
        <v>114</v>
      </c>
      <c r="AZ154" s="20"/>
      <c r="BA154" s="20"/>
      <c r="BB154" s="20"/>
      <c r="BC154" s="20"/>
      <c r="BD154" s="20"/>
      <c r="BE154" s="163">
        <f>IF(N154="základní",J154,0)</f>
        <v>0</v>
      </c>
      <c r="BF154" s="163">
        <f>IF(N154="snížená",J154,0)</f>
        <v>0</v>
      </c>
      <c r="BG154" s="163">
        <f>IF(N154="zákl. přenesená",J154,0)</f>
        <v>0</v>
      </c>
      <c r="BH154" s="163">
        <f>IF(N154="sníž. přenesená",J154,0)</f>
        <v>0</v>
      </c>
      <c r="BI154" s="163">
        <f>IF(N154="nulová",J154,0)</f>
        <v>0</v>
      </c>
      <c r="BJ154" s="3" t="s">
        <v>79</v>
      </c>
      <c r="BK154" s="163">
        <f>ROUND(I154*H154,2)</f>
        <v>0</v>
      </c>
      <c r="BL154" s="3" t="s">
        <v>121</v>
      </c>
      <c r="BM154" s="162" t="s">
        <v>188</v>
      </c>
    </row>
    <row r="155" ht="15.75" customHeight="1">
      <c r="A155" s="164"/>
      <c r="B155" s="165"/>
      <c r="C155" s="164"/>
      <c r="D155" s="166" t="s">
        <v>123</v>
      </c>
      <c r="E155" s="167" t="s">
        <v>1</v>
      </c>
      <c r="F155" s="168" t="s">
        <v>175</v>
      </c>
      <c r="G155" s="164"/>
      <c r="H155" s="169">
        <v>96.8</v>
      </c>
      <c r="I155" s="164"/>
      <c r="J155" s="164"/>
      <c r="K155" s="164"/>
      <c r="L155" s="165"/>
      <c r="M155" s="170"/>
      <c r="N155" s="164"/>
      <c r="O155" s="164"/>
      <c r="P155" s="164"/>
      <c r="Q155" s="164"/>
      <c r="R155" s="164"/>
      <c r="S155" s="164"/>
      <c r="T155" s="171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7" t="s">
        <v>123</v>
      </c>
      <c r="AU155" s="167" t="s">
        <v>83</v>
      </c>
      <c r="AV155" s="164" t="s">
        <v>83</v>
      </c>
      <c r="AW155" s="164" t="s">
        <v>31</v>
      </c>
      <c r="AX155" s="164" t="s">
        <v>79</v>
      </c>
      <c r="AY155" s="167" t="s">
        <v>114</v>
      </c>
      <c r="AZ155" s="164"/>
      <c r="BA155" s="164"/>
      <c r="BB155" s="164"/>
      <c r="BC155" s="164"/>
      <c r="BD155" s="164"/>
      <c r="BE155" s="164"/>
      <c r="BF155" s="164"/>
      <c r="BG155" s="164"/>
      <c r="BH155" s="164"/>
      <c r="BI155" s="164"/>
      <c r="BJ155" s="164"/>
      <c r="BK155" s="164"/>
      <c r="BL155" s="164"/>
      <c r="BM155" s="164"/>
    </row>
    <row r="156" ht="16.5" customHeight="1">
      <c r="A156" s="20"/>
      <c r="B156" s="21"/>
      <c r="C156" s="151" t="s">
        <v>189</v>
      </c>
      <c r="D156" s="151" t="s">
        <v>116</v>
      </c>
      <c r="E156" s="152" t="s">
        <v>190</v>
      </c>
      <c r="F156" s="153" t="s">
        <v>191</v>
      </c>
      <c r="G156" s="154" t="s">
        <v>149</v>
      </c>
      <c r="H156" s="155">
        <v>522.5</v>
      </c>
      <c r="I156" s="156"/>
      <c r="J156" s="157">
        <f>ROUND(I156*H156,2)</f>
        <v>0</v>
      </c>
      <c r="K156" s="153" t="s">
        <v>120</v>
      </c>
      <c r="L156" s="21"/>
      <c r="M156" s="158" t="s">
        <v>1</v>
      </c>
      <c r="N156" s="159" t="s">
        <v>39</v>
      </c>
      <c r="O156" s="20"/>
      <c r="P156" s="160">
        <f>O156*H156</f>
        <v>0</v>
      </c>
      <c r="Q156" s="160">
        <v>0.0</v>
      </c>
      <c r="R156" s="160">
        <f>Q156*H156</f>
        <v>0</v>
      </c>
      <c r="S156" s="160">
        <v>0.0</v>
      </c>
      <c r="T156" s="161">
        <f>S156*H156</f>
        <v>0</v>
      </c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162" t="s">
        <v>121</v>
      </c>
      <c r="AS156" s="20"/>
      <c r="AT156" s="162" t="s">
        <v>116</v>
      </c>
      <c r="AU156" s="162" t="s">
        <v>83</v>
      </c>
      <c r="AV156" s="20"/>
      <c r="AW156" s="20"/>
      <c r="AX156" s="20"/>
      <c r="AY156" s="3" t="s">
        <v>114</v>
      </c>
      <c r="AZ156" s="20"/>
      <c r="BA156" s="20"/>
      <c r="BB156" s="20"/>
      <c r="BC156" s="20"/>
      <c r="BD156" s="20"/>
      <c r="BE156" s="163">
        <f>IF(N156="základní",J156,0)</f>
        <v>0</v>
      </c>
      <c r="BF156" s="163">
        <f>IF(N156="snížená",J156,0)</f>
        <v>0</v>
      </c>
      <c r="BG156" s="163">
        <f>IF(N156="zákl. přenesená",J156,0)</f>
        <v>0</v>
      </c>
      <c r="BH156" s="163">
        <f>IF(N156="sníž. přenesená",J156,0)</f>
        <v>0</v>
      </c>
      <c r="BI156" s="163">
        <f>IF(N156="nulová",J156,0)</f>
        <v>0</v>
      </c>
      <c r="BJ156" s="3" t="s">
        <v>79</v>
      </c>
      <c r="BK156" s="163">
        <f>ROUND(I156*H156,2)</f>
        <v>0</v>
      </c>
      <c r="BL156" s="3" t="s">
        <v>121</v>
      </c>
      <c r="BM156" s="162" t="s">
        <v>192</v>
      </c>
    </row>
    <row r="157" ht="15.75" customHeight="1">
      <c r="A157" s="164"/>
      <c r="B157" s="165"/>
      <c r="C157" s="164"/>
      <c r="D157" s="166" t="s">
        <v>123</v>
      </c>
      <c r="E157" s="167" t="s">
        <v>1</v>
      </c>
      <c r="F157" s="168" t="s">
        <v>176</v>
      </c>
      <c r="G157" s="164"/>
      <c r="H157" s="169">
        <v>194.7</v>
      </c>
      <c r="I157" s="164"/>
      <c r="J157" s="164"/>
      <c r="K157" s="164"/>
      <c r="L157" s="165"/>
      <c r="M157" s="170"/>
      <c r="N157" s="164"/>
      <c r="O157" s="164"/>
      <c r="P157" s="164"/>
      <c r="Q157" s="164"/>
      <c r="R157" s="164"/>
      <c r="S157" s="164"/>
      <c r="T157" s="171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7" t="s">
        <v>123</v>
      </c>
      <c r="AU157" s="167" t="s">
        <v>83</v>
      </c>
      <c r="AV157" s="164" t="s">
        <v>83</v>
      </c>
      <c r="AW157" s="164" t="s">
        <v>31</v>
      </c>
      <c r="AX157" s="164" t="s">
        <v>74</v>
      </c>
      <c r="AY157" s="167" t="s">
        <v>114</v>
      </c>
      <c r="AZ157" s="164"/>
      <c r="BA157" s="164"/>
      <c r="BB157" s="164"/>
      <c r="BC157" s="164"/>
      <c r="BD157" s="164"/>
      <c r="BE157" s="164"/>
      <c r="BF157" s="164"/>
      <c r="BG157" s="164"/>
      <c r="BH157" s="164"/>
      <c r="BI157" s="164"/>
      <c r="BJ157" s="164"/>
      <c r="BK157" s="164"/>
      <c r="BL157" s="164"/>
      <c r="BM157" s="164"/>
    </row>
    <row r="158" ht="15.75" customHeight="1">
      <c r="A158" s="164"/>
      <c r="B158" s="165"/>
      <c r="C158" s="164"/>
      <c r="D158" s="166" t="s">
        <v>123</v>
      </c>
      <c r="E158" s="167" t="s">
        <v>1</v>
      </c>
      <c r="F158" s="168" t="s">
        <v>177</v>
      </c>
      <c r="G158" s="164"/>
      <c r="H158" s="169">
        <v>327.8</v>
      </c>
      <c r="I158" s="164"/>
      <c r="J158" s="164"/>
      <c r="K158" s="164"/>
      <c r="L158" s="165"/>
      <c r="M158" s="170"/>
      <c r="N158" s="164"/>
      <c r="O158" s="164"/>
      <c r="P158" s="164"/>
      <c r="Q158" s="164"/>
      <c r="R158" s="164"/>
      <c r="S158" s="164"/>
      <c r="T158" s="171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7" t="s">
        <v>123</v>
      </c>
      <c r="AU158" s="167" t="s">
        <v>83</v>
      </c>
      <c r="AV158" s="164" t="s">
        <v>83</v>
      </c>
      <c r="AW158" s="164" t="s">
        <v>31</v>
      </c>
      <c r="AX158" s="164" t="s">
        <v>74</v>
      </c>
      <c r="AY158" s="167" t="s">
        <v>114</v>
      </c>
      <c r="AZ158" s="164"/>
      <c r="BA158" s="164"/>
      <c r="BB158" s="164"/>
      <c r="BC158" s="164"/>
      <c r="BD158" s="164"/>
      <c r="BE158" s="164"/>
      <c r="BF158" s="164"/>
      <c r="BG158" s="164"/>
      <c r="BH158" s="164"/>
      <c r="BI158" s="164"/>
      <c r="BJ158" s="164"/>
      <c r="BK158" s="164"/>
      <c r="BL158" s="164"/>
      <c r="BM158" s="164"/>
    </row>
    <row r="159" ht="15.75" customHeight="1">
      <c r="A159" s="172"/>
      <c r="B159" s="173"/>
      <c r="C159" s="172"/>
      <c r="D159" s="166" t="s">
        <v>123</v>
      </c>
      <c r="E159" s="174" t="s">
        <v>1</v>
      </c>
      <c r="F159" s="175" t="s">
        <v>127</v>
      </c>
      <c r="G159" s="172"/>
      <c r="H159" s="176">
        <v>522.5</v>
      </c>
      <c r="I159" s="172"/>
      <c r="J159" s="172"/>
      <c r="K159" s="172"/>
      <c r="L159" s="173"/>
      <c r="M159" s="177"/>
      <c r="N159" s="172"/>
      <c r="O159" s="172"/>
      <c r="P159" s="172"/>
      <c r="Q159" s="172"/>
      <c r="R159" s="172"/>
      <c r="S159" s="172"/>
      <c r="T159" s="178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72"/>
      <c r="AT159" s="174" t="s">
        <v>123</v>
      </c>
      <c r="AU159" s="174" t="s">
        <v>83</v>
      </c>
      <c r="AV159" s="172" t="s">
        <v>121</v>
      </c>
      <c r="AW159" s="172" t="s">
        <v>31</v>
      </c>
      <c r="AX159" s="172" t="s">
        <v>79</v>
      </c>
      <c r="AY159" s="174" t="s">
        <v>114</v>
      </c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</row>
    <row r="160" ht="21.75" customHeight="1">
      <c r="A160" s="20"/>
      <c r="B160" s="21"/>
      <c r="C160" s="151" t="s">
        <v>8</v>
      </c>
      <c r="D160" s="151" t="s">
        <v>116</v>
      </c>
      <c r="E160" s="152" t="s">
        <v>193</v>
      </c>
      <c r="F160" s="153" t="s">
        <v>194</v>
      </c>
      <c r="G160" s="154" t="s">
        <v>149</v>
      </c>
      <c r="H160" s="155">
        <v>92.4</v>
      </c>
      <c r="I160" s="156"/>
      <c r="J160" s="157">
        <f>ROUND(I160*H160,2)</f>
        <v>0</v>
      </c>
      <c r="K160" s="153" t="s">
        <v>120</v>
      </c>
      <c r="L160" s="21"/>
      <c r="M160" s="158" t="s">
        <v>1</v>
      </c>
      <c r="N160" s="159" t="s">
        <v>39</v>
      </c>
      <c r="O160" s="20"/>
      <c r="P160" s="160">
        <f>O160*H160</f>
        <v>0</v>
      </c>
      <c r="Q160" s="160">
        <v>0.0</v>
      </c>
      <c r="R160" s="160">
        <f>Q160*H160</f>
        <v>0</v>
      </c>
      <c r="S160" s="160">
        <v>0.0</v>
      </c>
      <c r="T160" s="161">
        <f>S160*H160</f>
        <v>0</v>
      </c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162" t="s">
        <v>121</v>
      </c>
      <c r="AS160" s="20"/>
      <c r="AT160" s="162" t="s">
        <v>116</v>
      </c>
      <c r="AU160" s="162" t="s">
        <v>83</v>
      </c>
      <c r="AV160" s="20"/>
      <c r="AW160" s="20"/>
      <c r="AX160" s="20"/>
      <c r="AY160" s="3" t="s">
        <v>114</v>
      </c>
      <c r="AZ160" s="20"/>
      <c r="BA160" s="20"/>
      <c r="BB160" s="20"/>
      <c r="BC160" s="20"/>
      <c r="BD160" s="20"/>
      <c r="BE160" s="163">
        <f>IF(N160="základní",J160,0)</f>
        <v>0</v>
      </c>
      <c r="BF160" s="163">
        <f>IF(N160="snížená",J160,0)</f>
        <v>0</v>
      </c>
      <c r="BG160" s="163">
        <f>IF(N160="zákl. přenesená",J160,0)</f>
        <v>0</v>
      </c>
      <c r="BH160" s="163">
        <f>IF(N160="sníž. přenesená",J160,0)</f>
        <v>0</v>
      </c>
      <c r="BI160" s="163">
        <f>IF(N160="nulová",J160,0)</f>
        <v>0</v>
      </c>
      <c r="BJ160" s="3" t="s">
        <v>79</v>
      </c>
      <c r="BK160" s="163">
        <f>ROUND(I160*H160,2)</f>
        <v>0</v>
      </c>
      <c r="BL160" s="3" t="s">
        <v>121</v>
      </c>
      <c r="BM160" s="162" t="s">
        <v>195</v>
      </c>
    </row>
    <row r="161" ht="15.75" customHeight="1">
      <c r="A161" s="164"/>
      <c r="B161" s="165"/>
      <c r="C161" s="164"/>
      <c r="D161" s="166" t="s">
        <v>123</v>
      </c>
      <c r="E161" s="167" t="s">
        <v>1</v>
      </c>
      <c r="F161" s="168" t="s">
        <v>196</v>
      </c>
      <c r="G161" s="164"/>
      <c r="H161" s="169">
        <v>92.4</v>
      </c>
      <c r="I161" s="164"/>
      <c r="J161" s="164"/>
      <c r="K161" s="164"/>
      <c r="L161" s="165"/>
      <c r="M161" s="170"/>
      <c r="N161" s="164"/>
      <c r="O161" s="164"/>
      <c r="P161" s="164"/>
      <c r="Q161" s="164"/>
      <c r="R161" s="164"/>
      <c r="S161" s="164"/>
      <c r="T161" s="171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7" t="s">
        <v>123</v>
      </c>
      <c r="AU161" s="167" t="s">
        <v>83</v>
      </c>
      <c r="AV161" s="164" t="s">
        <v>83</v>
      </c>
      <c r="AW161" s="164" t="s">
        <v>31</v>
      </c>
      <c r="AX161" s="164" t="s">
        <v>79</v>
      </c>
      <c r="AY161" s="167" t="s">
        <v>114</v>
      </c>
      <c r="AZ161" s="164"/>
      <c r="BA161" s="164"/>
      <c r="BB161" s="164"/>
      <c r="BC161" s="164"/>
      <c r="BD161" s="164"/>
      <c r="BE161" s="164"/>
      <c r="BF161" s="164"/>
      <c r="BG161" s="164"/>
      <c r="BH161" s="164"/>
      <c r="BI161" s="164"/>
      <c r="BJ161" s="164"/>
      <c r="BK161" s="164"/>
      <c r="BL161" s="164"/>
      <c r="BM161" s="164"/>
    </row>
    <row r="162" ht="21.75" customHeight="1">
      <c r="A162" s="20"/>
      <c r="B162" s="21"/>
      <c r="C162" s="151" t="s">
        <v>197</v>
      </c>
      <c r="D162" s="151" t="s">
        <v>116</v>
      </c>
      <c r="E162" s="152" t="s">
        <v>198</v>
      </c>
      <c r="F162" s="153" t="s">
        <v>199</v>
      </c>
      <c r="G162" s="154" t="s">
        <v>149</v>
      </c>
      <c r="H162" s="155">
        <v>88.0</v>
      </c>
      <c r="I162" s="156"/>
      <c r="J162" s="157">
        <f>ROUND(I162*H162,2)</f>
        <v>0</v>
      </c>
      <c r="K162" s="153" t="s">
        <v>120</v>
      </c>
      <c r="L162" s="21"/>
      <c r="M162" s="158" t="s">
        <v>1</v>
      </c>
      <c r="N162" s="159" t="s">
        <v>39</v>
      </c>
      <c r="O162" s="20"/>
      <c r="P162" s="160">
        <f>O162*H162</f>
        <v>0</v>
      </c>
      <c r="Q162" s="160">
        <v>0.10362</v>
      </c>
      <c r="R162" s="160">
        <f>Q162*H162</f>
        <v>9.11856</v>
      </c>
      <c r="S162" s="160">
        <v>0.0</v>
      </c>
      <c r="T162" s="161">
        <f>S162*H162</f>
        <v>0</v>
      </c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162" t="s">
        <v>121</v>
      </c>
      <c r="AS162" s="20"/>
      <c r="AT162" s="162" t="s">
        <v>116</v>
      </c>
      <c r="AU162" s="162" t="s">
        <v>83</v>
      </c>
      <c r="AV162" s="20"/>
      <c r="AW162" s="20"/>
      <c r="AX162" s="20"/>
      <c r="AY162" s="3" t="s">
        <v>114</v>
      </c>
      <c r="AZ162" s="20"/>
      <c r="BA162" s="20"/>
      <c r="BB162" s="20"/>
      <c r="BC162" s="20"/>
      <c r="BD162" s="20"/>
      <c r="BE162" s="163">
        <f>IF(N162="základní",J162,0)</f>
        <v>0</v>
      </c>
      <c r="BF162" s="163">
        <f>IF(N162="snížená",J162,0)</f>
        <v>0</v>
      </c>
      <c r="BG162" s="163">
        <f>IF(N162="zákl. přenesená",J162,0)</f>
        <v>0</v>
      </c>
      <c r="BH162" s="163">
        <f>IF(N162="sníž. přenesená",J162,0)</f>
        <v>0</v>
      </c>
      <c r="BI162" s="163">
        <f>IF(N162="nulová",J162,0)</f>
        <v>0</v>
      </c>
      <c r="BJ162" s="3" t="s">
        <v>79</v>
      </c>
      <c r="BK162" s="163">
        <f>ROUND(I162*H162,2)</f>
        <v>0</v>
      </c>
      <c r="BL162" s="3" t="s">
        <v>121</v>
      </c>
      <c r="BM162" s="162" t="s">
        <v>200</v>
      </c>
    </row>
    <row r="163" ht="15.75" customHeight="1">
      <c r="A163" s="164"/>
      <c r="B163" s="165"/>
      <c r="C163" s="164"/>
      <c r="D163" s="166" t="s">
        <v>123</v>
      </c>
      <c r="E163" s="167" t="s">
        <v>1</v>
      </c>
      <c r="F163" s="168" t="s">
        <v>201</v>
      </c>
      <c r="G163" s="164"/>
      <c r="H163" s="169">
        <v>88.0</v>
      </c>
      <c r="I163" s="164"/>
      <c r="J163" s="164"/>
      <c r="K163" s="164"/>
      <c r="L163" s="165"/>
      <c r="M163" s="170"/>
      <c r="N163" s="164"/>
      <c r="O163" s="164"/>
      <c r="P163" s="164"/>
      <c r="Q163" s="164"/>
      <c r="R163" s="164"/>
      <c r="S163" s="164"/>
      <c r="T163" s="171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7" t="s">
        <v>123</v>
      </c>
      <c r="AU163" s="167" t="s">
        <v>83</v>
      </c>
      <c r="AV163" s="164" t="s">
        <v>83</v>
      </c>
      <c r="AW163" s="164" t="s">
        <v>31</v>
      </c>
      <c r="AX163" s="164" t="s">
        <v>79</v>
      </c>
      <c r="AY163" s="167" t="s">
        <v>114</v>
      </c>
      <c r="AZ163" s="164"/>
      <c r="BA163" s="164"/>
      <c r="BB163" s="164"/>
      <c r="BC163" s="164"/>
      <c r="BD163" s="164"/>
      <c r="BE163" s="164"/>
      <c r="BF163" s="164"/>
      <c r="BG163" s="164"/>
      <c r="BH163" s="164"/>
      <c r="BI163" s="164"/>
      <c r="BJ163" s="164"/>
      <c r="BK163" s="164"/>
      <c r="BL163" s="164"/>
      <c r="BM163" s="164"/>
    </row>
    <row r="164" ht="16.5" customHeight="1">
      <c r="A164" s="20"/>
      <c r="B164" s="21"/>
      <c r="C164" s="179" t="s">
        <v>202</v>
      </c>
      <c r="D164" s="179" t="s">
        <v>156</v>
      </c>
      <c r="E164" s="180" t="s">
        <v>203</v>
      </c>
      <c r="F164" s="181" t="s">
        <v>204</v>
      </c>
      <c r="G164" s="182" t="s">
        <v>149</v>
      </c>
      <c r="H164" s="183">
        <v>88.88</v>
      </c>
      <c r="I164" s="184"/>
      <c r="J164" s="185">
        <f>ROUND(I164*H164,2)</f>
        <v>0</v>
      </c>
      <c r="K164" s="181" t="s">
        <v>120</v>
      </c>
      <c r="L164" s="186"/>
      <c r="M164" s="187" t="s">
        <v>1</v>
      </c>
      <c r="N164" s="188" t="s">
        <v>39</v>
      </c>
      <c r="O164" s="20"/>
      <c r="P164" s="160">
        <f>O164*H164</f>
        <v>0</v>
      </c>
      <c r="Q164" s="160">
        <v>0.152</v>
      </c>
      <c r="R164" s="160">
        <f>Q164*H164</f>
        <v>13.50976</v>
      </c>
      <c r="S164" s="160">
        <v>0.0</v>
      </c>
      <c r="T164" s="161">
        <f>S164*H164</f>
        <v>0</v>
      </c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162" t="s">
        <v>155</v>
      </c>
      <c r="AS164" s="20"/>
      <c r="AT164" s="162" t="s">
        <v>156</v>
      </c>
      <c r="AU164" s="162" t="s">
        <v>83</v>
      </c>
      <c r="AV164" s="20"/>
      <c r="AW164" s="20"/>
      <c r="AX164" s="20"/>
      <c r="AY164" s="3" t="s">
        <v>114</v>
      </c>
      <c r="AZ164" s="20"/>
      <c r="BA164" s="20"/>
      <c r="BB164" s="20"/>
      <c r="BC164" s="20"/>
      <c r="BD164" s="20"/>
      <c r="BE164" s="163">
        <f>IF(N164="základní",J164,0)</f>
        <v>0</v>
      </c>
      <c r="BF164" s="163">
        <f>IF(N164="snížená",J164,0)</f>
        <v>0</v>
      </c>
      <c r="BG164" s="163">
        <f>IF(N164="zákl. přenesená",J164,0)</f>
        <v>0</v>
      </c>
      <c r="BH164" s="163">
        <f>IF(N164="sníž. přenesená",J164,0)</f>
        <v>0</v>
      </c>
      <c r="BI164" s="163">
        <f>IF(N164="nulová",J164,0)</f>
        <v>0</v>
      </c>
      <c r="BJ164" s="3" t="s">
        <v>79</v>
      </c>
      <c r="BK164" s="163">
        <f>ROUND(I164*H164,2)</f>
        <v>0</v>
      </c>
      <c r="BL164" s="3" t="s">
        <v>121</v>
      </c>
      <c r="BM164" s="162" t="s">
        <v>205</v>
      </c>
    </row>
    <row r="165" ht="15.75" customHeight="1">
      <c r="A165" s="164"/>
      <c r="B165" s="165"/>
      <c r="C165" s="164"/>
      <c r="D165" s="166" t="s">
        <v>123</v>
      </c>
      <c r="E165" s="167" t="s">
        <v>1</v>
      </c>
      <c r="F165" s="168" t="s">
        <v>206</v>
      </c>
      <c r="G165" s="164"/>
      <c r="H165" s="169">
        <v>88.88</v>
      </c>
      <c r="I165" s="164"/>
      <c r="J165" s="164"/>
      <c r="K165" s="164"/>
      <c r="L165" s="165"/>
      <c r="M165" s="170"/>
      <c r="N165" s="164"/>
      <c r="O165" s="164"/>
      <c r="P165" s="164"/>
      <c r="Q165" s="164"/>
      <c r="R165" s="164"/>
      <c r="S165" s="164"/>
      <c r="T165" s="171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7" t="s">
        <v>123</v>
      </c>
      <c r="AU165" s="167" t="s">
        <v>83</v>
      </c>
      <c r="AV165" s="164" t="s">
        <v>83</v>
      </c>
      <c r="AW165" s="164" t="s">
        <v>31</v>
      </c>
      <c r="AX165" s="164" t="s">
        <v>79</v>
      </c>
      <c r="AY165" s="167" t="s">
        <v>114</v>
      </c>
      <c r="AZ165" s="164"/>
      <c r="BA165" s="164"/>
      <c r="BB165" s="164"/>
      <c r="BC165" s="164"/>
      <c r="BD165" s="164"/>
      <c r="BE165" s="164"/>
      <c r="BF165" s="164"/>
      <c r="BG165" s="164"/>
      <c r="BH165" s="164"/>
      <c r="BI165" s="164"/>
      <c r="BJ165" s="164"/>
      <c r="BK165" s="164"/>
      <c r="BL165" s="164"/>
      <c r="BM165" s="164"/>
    </row>
    <row r="166" ht="22.5" customHeight="1">
      <c r="A166" s="139"/>
      <c r="B166" s="140"/>
      <c r="C166" s="139"/>
      <c r="D166" s="141" t="s">
        <v>73</v>
      </c>
      <c r="E166" s="149" t="s">
        <v>161</v>
      </c>
      <c r="F166" s="149" t="s">
        <v>207</v>
      </c>
      <c r="G166" s="139"/>
      <c r="H166" s="139"/>
      <c r="I166" s="139"/>
      <c r="J166" s="150">
        <f>BK166</f>
        <v>0</v>
      </c>
      <c r="K166" s="139"/>
      <c r="L166" s="140"/>
      <c r="M166" s="144"/>
      <c r="N166" s="139"/>
      <c r="O166" s="139"/>
      <c r="P166" s="145">
        <f>SUM(P167:P176)</f>
        <v>0</v>
      </c>
      <c r="Q166" s="139"/>
      <c r="R166" s="145">
        <f>SUM(R167:R176)</f>
        <v>59.1684324</v>
      </c>
      <c r="S166" s="139"/>
      <c r="T166" s="146">
        <f>SUM(T167:T176)</f>
        <v>0</v>
      </c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41" t="s">
        <v>79</v>
      </c>
      <c r="AS166" s="139"/>
      <c r="AT166" s="147" t="s">
        <v>73</v>
      </c>
      <c r="AU166" s="147" t="s">
        <v>79</v>
      </c>
      <c r="AV166" s="139"/>
      <c r="AW166" s="139"/>
      <c r="AX166" s="139"/>
      <c r="AY166" s="141" t="s">
        <v>114</v>
      </c>
      <c r="AZ166" s="139"/>
      <c r="BA166" s="139"/>
      <c r="BB166" s="139"/>
      <c r="BC166" s="139"/>
      <c r="BD166" s="139"/>
      <c r="BE166" s="139"/>
      <c r="BF166" s="139"/>
      <c r="BG166" s="139"/>
      <c r="BH166" s="139"/>
      <c r="BI166" s="139"/>
      <c r="BJ166" s="139"/>
      <c r="BK166" s="148">
        <f>SUM(BK167:BK176)</f>
        <v>0</v>
      </c>
      <c r="BL166" s="139"/>
      <c r="BM166" s="139"/>
    </row>
    <row r="167" ht="21.75" customHeight="1">
      <c r="A167" s="20"/>
      <c r="B167" s="21"/>
      <c r="C167" s="151" t="s">
        <v>208</v>
      </c>
      <c r="D167" s="151" t="s">
        <v>116</v>
      </c>
      <c r="E167" s="152" t="s">
        <v>209</v>
      </c>
      <c r="F167" s="153" t="s">
        <v>210</v>
      </c>
      <c r="G167" s="154" t="s">
        <v>211</v>
      </c>
      <c r="H167" s="155">
        <v>213.0</v>
      </c>
      <c r="I167" s="156"/>
      <c r="J167" s="157">
        <f t="shared" ref="J167:J168" si="24">ROUND(I167*H167,2)</f>
        <v>0</v>
      </c>
      <c r="K167" s="153" t="s">
        <v>120</v>
      </c>
      <c r="L167" s="21"/>
      <c r="M167" s="158" t="s">
        <v>1</v>
      </c>
      <c r="N167" s="159" t="s">
        <v>39</v>
      </c>
      <c r="O167" s="20"/>
      <c r="P167" s="160">
        <f t="shared" ref="P167:P168" si="25">O167*H167</f>
        <v>0</v>
      </c>
      <c r="Q167" s="160">
        <v>0.1295</v>
      </c>
      <c r="R167" s="160">
        <f t="shared" ref="R167:R168" si="26">Q167*H167</f>
        <v>27.5835</v>
      </c>
      <c r="S167" s="160">
        <v>0.0</v>
      </c>
      <c r="T167" s="161">
        <f t="shared" ref="T167:T168" si="27">S167*H167</f>
        <v>0</v>
      </c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162" t="s">
        <v>121</v>
      </c>
      <c r="AS167" s="20"/>
      <c r="AT167" s="162" t="s">
        <v>116</v>
      </c>
      <c r="AU167" s="162" t="s">
        <v>83</v>
      </c>
      <c r="AV167" s="20"/>
      <c r="AW167" s="20"/>
      <c r="AX167" s="20"/>
      <c r="AY167" s="3" t="s">
        <v>114</v>
      </c>
      <c r="AZ167" s="20"/>
      <c r="BA167" s="20"/>
      <c r="BB167" s="20"/>
      <c r="BC167" s="20"/>
      <c r="BD167" s="20"/>
      <c r="BE167" s="163">
        <f t="shared" ref="BE167:BE168" si="28">IF(N167="základní",J167,0)</f>
        <v>0</v>
      </c>
      <c r="BF167" s="163">
        <f t="shared" ref="BF167:BF168" si="29">IF(N167="snížená",J167,0)</f>
        <v>0</v>
      </c>
      <c r="BG167" s="163">
        <f t="shared" ref="BG167:BG168" si="30">IF(N167="zákl. přenesená",J167,0)</f>
        <v>0</v>
      </c>
      <c r="BH167" s="163">
        <f t="shared" ref="BH167:BH168" si="31">IF(N167="sníž. přenesená",J167,0)</f>
        <v>0</v>
      </c>
      <c r="BI167" s="163">
        <f t="shared" ref="BI167:BI168" si="32">IF(N167="nulová",J167,0)</f>
        <v>0</v>
      </c>
      <c r="BJ167" s="3" t="s">
        <v>79</v>
      </c>
      <c r="BK167" s="163">
        <f t="shared" ref="BK167:BK168" si="33">ROUND(I167*H167,2)</f>
        <v>0</v>
      </c>
      <c r="BL167" s="3" t="s">
        <v>121</v>
      </c>
      <c r="BM167" s="162" t="s">
        <v>212</v>
      </c>
    </row>
    <row r="168" ht="16.5" customHeight="1">
      <c r="A168" s="20"/>
      <c r="B168" s="21"/>
      <c r="C168" s="179" t="s">
        <v>213</v>
      </c>
      <c r="D168" s="179" t="s">
        <v>156</v>
      </c>
      <c r="E168" s="180" t="s">
        <v>214</v>
      </c>
      <c r="F168" s="181" t="s">
        <v>215</v>
      </c>
      <c r="G168" s="182" t="s">
        <v>211</v>
      </c>
      <c r="H168" s="183">
        <v>215.13</v>
      </c>
      <c r="I168" s="184"/>
      <c r="J168" s="185">
        <f t="shared" si="24"/>
        <v>0</v>
      </c>
      <c r="K168" s="181" t="s">
        <v>120</v>
      </c>
      <c r="L168" s="186"/>
      <c r="M168" s="187" t="s">
        <v>1</v>
      </c>
      <c r="N168" s="188" t="s">
        <v>39</v>
      </c>
      <c r="O168" s="20"/>
      <c r="P168" s="160">
        <f t="shared" si="25"/>
        <v>0</v>
      </c>
      <c r="Q168" s="160">
        <v>0.05612</v>
      </c>
      <c r="R168" s="160">
        <f t="shared" si="26"/>
        <v>12.0730956</v>
      </c>
      <c r="S168" s="160">
        <v>0.0</v>
      </c>
      <c r="T168" s="161">
        <f t="shared" si="27"/>
        <v>0</v>
      </c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162" t="s">
        <v>155</v>
      </c>
      <c r="AS168" s="20"/>
      <c r="AT168" s="162" t="s">
        <v>156</v>
      </c>
      <c r="AU168" s="162" t="s">
        <v>83</v>
      </c>
      <c r="AV168" s="20"/>
      <c r="AW168" s="20"/>
      <c r="AX168" s="20"/>
      <c r="AY168" s="3" t="s">
        <v>114</v>
      </c>
      <c r="AZ168" s="20"/>
      <c r="BA168" s="20"/>
      <c r="BB168" s="20"/>
      <c r="BC168" s="20"/>
      <c r="BD168" s="20"/>
      <c r="BE168" s="163">
        <f t="shared" si="28"/>
        <v>0</v>
      </c>
      <c r="BF168" s="163">
        <f t="shared" si="29"/>
        <v>0</v>
      </c>
      <c r="BG168" s="163">
        <f t="shared" si="30"/>
        <v>0</v>
      </c>
      <c r="BH168" s="163">
        <f t="shared" si="31"/>
        <v>0</v>
      </c>
      <c r="BI168" s="163">
        <f t="shared" si="32"/>
        <v>0</v>
      </c>
      <c r="BJ168" s="3" t="s">
        <v>79</v>
      </c>
      <c r="BK168" s="163">
        <f t="shared" si="33"/>
        <v>0</v>
      </c>
      <c r="BL168" s="3" t="s">
        <v>121</v>
      </c>
      <c r="BM168" s="162" t="s">
        <v>216</v>
      </c>
    </row>
    <row r="169" ht="15.75" customHeight="1">
      <c r="A169" s="164"/>
      <c r="B169" s="165"/>
      <c r="C169" s="164"/>
      <c r="D169" s="166" t="s">
        <v>123</v>
      </c>
      <c r="E169" s="167" t="s">
        <v>1</v>
      </c>
      <c r="F169" s="168" t="s">
        <v>217</v>
      </c>
      <c r="G169" s="164"/>
      <c r="H169" s="169">
        <v>215.13</v>
      </c>
      <c r="I169" s="164"/>
      <c r="J169" s="164"/>
      <c r="K169" s="164"/>
      <c r="L169" s="165"/>
      <c r="M169" s="170"/>
      <c r="N169" s="164"/>
      <c r="O169" s="164"/>
      <c r="P169" s="164"/>
      <c r="Q169" s="164"/>
      <c r="R169" s="164"/>
      <c r="S169" s="164"/>
      <c r="T169" s="171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7" t="s">
        <v>123</v>
      </c>
      <c r="AU169" s="167" t="s">
        <v>83</v>
      </c>
      <c r="AV169" s="164" t="s">
        <v>83</v>
      </c>
      <c r="AW169" s="164" t="s">
        <v>31</v>
      </c>
      <c r="AX169" s="164" t="s">
        <v>79</v>
      </c>
      <c r="AY169" s="167" t="s">
        <v>114</v>
      </c>
      <c r="AZ169" s="164"/>
      <c r="BA169" s="164"/>
      <c r="BB169" s="164"/>
      <c r="BC169" s="164"/>
      <c r="BD169" s="164"/>
      <c r="BE169" s="164"/>
      <c r="BF169" s="164"/>
      <c r="BG169" s="164"/>
      <c r="BH169" s="164"/>
      <c r="BI169" s="164"/>
      <c r="BJ169" s="164"/>
      <c r="BK169" s="164"/>
      <c r="BL169" s="164"/>
      <c r="BM169" s="164"/>
    </row>
    <row r="170" ht="21.75" customHeight="1">
      <c r="A170" s="20"/>
      <c r="B170" s="21"/>
      <c r="C170" s="151" t="s">
        <v>218</v>
      </c>
      <c r="D170" s="151" t="s">
        <v>116</v>
      </c>
      <c r="E170" s="152" t="s">
        <v>219</v>
      </c>
      <c r="F170" s="153" t="s">
        <v>220</v>
      </c>
      <c r="G170" s="154" t="s">
        <v>119</v>
      </c>
      <c r="H170" s="155">
        <v>8.52</v>
      </c>
      <c r="I170" s="156"/>
      <c r="J170" s="157">
        <f>ROUND(I170*H170,2)</f>
        <v>0</v>
      </c>
      <c r="K170" s="153" t="s">
        <v>120</v>
      </c>
      <c r="L170" s="21"/>
      <c r="M170" s="158" t="s">
        <v>1</v>
      </c>
      <c r="N170" s="159" t="s">
        <v>39</v>
      </c>
      <c r="O170" s="20"/>
      <c r="P170" s="160">
        <f>O170*H170</f>
        <v>0</v>
      </c>
      <c r="Q170" s="160">
        <v>2.25634</v>
      </c>
      <c r="R170" s="160">
        <f>Q170*H170</f>
        <v>19.2240168</v>
      </c>
      <c r="S170" s="160">
        <v>0.0</v>
      </c>
      <c r="T170" s="161">
        <f>S170*H170</f>
        <v>0</v>
      </c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162" t="s">
        <v>121</v>
      </c>
      <c r="AS170" s="20"/>
      <c r="AT170" s="162" t="s">
        <v>116</v>
      </c>
      <c r="AU170" s="162" t="s">
        <v>83</v>
      </c>
      <c r="AV170" s="20"/>
      <c r="AW170" s="20"/>
      <c r="AX170" s="20"/>
      <c r="AY170" s="3" t="s">
        <v>114</v>
      </c>
      <c r="AZ170" s="20"/>
      <c r="BA170" s="20"/>
      <c r="BB170" s="20"/>
      <c r="BC170" s="20"/>
      <c r="BD170" s="20"/>
      <c r="BE170" s="163">
        <f>IF(N170="základní",J170,0)</f>
        <v>0</v>
      </c>
      <c r="BF170" s="163">
        <f>IF(N170="snížená",J170,0)</f>
        <v>0</v>
      </c>
      <c r="BG170" s="163">
        <f>IF(N170="zákl. přenesená",J170,0)</f>
        <v>0</v>
      </c>
      <c r="BH170" s="163">
        <f>IF(N170="sníž. přenesená",J170,0)</f>
        <v>0</v>
      </c>
      <c r="BI170" s="163">
        <f>IF(N170="nulová",J170,0)</f>
        <v>0</v>
      </c>
      <c r="BJ170" s="3" t="s">
        <v>79</v>
      </c>
      <c r="BK170" s="163">
        <f>ROUND(I170*H170,2)</f>
        <v>0</v>
      </c>
      <c r="BL170" s="3" t="s">
        <v>121</v>
      </c>
      <c r="BM170" s="162" t="s">
        <v>221</v>
      </c>
    </row>
    <row r="171" ht="15.75" customHeight="1">
      <c r="A171" s="164"/>
      <c r="B171" s="165"/>
      <c r="C171" s="164"/>
      <c r="D171" s="166" t="s">
        <v>123</v>
      </c>
      <c r="E171" s="167" t="s">
        <v>1</v>
      </c>
      <c r="F171" s="168" t="s">
        <v>222</v>
      </c>
      <c r="G171" s="164"/>
      <c r="H171" s="169">
        <v>8.52</v>
      </c>
      <c r="I171" s="164"/>
      <c r="J171" s="164"/>
      <c r="K171" s="164"/>
      <c r="L171" s="165"/>
      <c r="M171" s="170"/>
      <c r="N171" s="164"/>
      <c r="O171" s="164"/>
      <c r="P171" s="164"/>
      <c r="Q171" s="164"/>
      <c r="R171" s="164"/>
      <c r="S171" s="164"/>
      <c r="T171" s="171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7" t="s">
        <v>123</v>
      </c>
      <c r="AU171" s="167" t="s">
        <v>83</v>
      </c>
      <c r="AV171" s="164" t="s">
        <v>83</v>
      </c>
      <c r="AW171" s="164" t="s">
        <v>31</v>
      </c>
      <c r="AX171" s="164" t="s">
        <v>79</v>
      </c>
      <c r="AY171" s="167" t="s">
        <v>114</v>
      </c>
      <c r="AZ171" s="164"/>
      <c r="BA171" s="164"/>
      <c r="BB171" s="164"/>
      <c r="BC171" s="164"/>
      <c r="BD171" s="164"/>
      <c r="BE171" s="164"/>
      <c r="BF171" s="164"/>
      <c r="BG171" s="164"/>
      <c r="BH171" s="164"/>
      <c r="BI171" s="164"/>
      <c r="BJ171" s="164"/>
      <c r="BK171" s="164"/>
      <c r="BL171" s="164"/>
      <c r="BM171" s="164"/>
    </row>
    <row r="172" ht="21.75" customHeight="1">
      <c r="A172" s="20"/>
      <c r="B172" s="21"/>
      <c r="C172" s="151" t="s">
        <v>7</v>
      </c>
      <c r="D172" s="151" t="s">
        <v>116</v>
      </c>
      <c r="E172" s="152" t="s">
        <v>223</v>
      </c>
      <c r="F172" s="153" t="s">
        <v>224</v>
      </c>
      <c r="G172" s="154" t="s">
        <v>211</v>
      </c>
      <c r="H172" s="155">
        <v>18.0</v>
      </c>
      <c r="I172" s="156"/>
      <c r="J172" s="157">
        <f t="shared" ref="J172:J174" si="34">ROUND(I172*H172,2)</f>
        <v>0</v>
      </c>
      <c r="K172" s="153" t="s">
        <v>120</v>
      </c>
      <c r="L172" s="21"/>
      <c r="M172" s="158" t="s">
        <v>1</v>
      </c>
      <c r="N172" s="159" t="s">
        <v>39</v>
      </c>
      <c r="O172" s="20"/>
      <c r="P172" s="160">
        <f t="shared" ref="P172:P174" si="35">O172*H172</f>
        <v>0</v>
      </c>
      <c r="Q172" s="160">
        <v>1.0E-5</v>
      </c>
      <c r="R172" s="160">
        <f t="shared" ref="R172:R174" si="36">Q172*H172</f>
        <v>0.00018</v>
      </c>
      <c r="S172" s="160">
        <v>0.0</v>
      </c>
      <c r="T172" s="161">
        <f t="shared" ref="T172:T174" si="37">S172*H172</f>
        <v>0</v>
      </c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162" t="s">
        <v>121</v>
      </c>
      <c r="AS172" s="20"/>
      <c r="AT172" s="162" t="s">
        <v>116</v>
      </c>
      <c r="AU172" s="162" t="s">
        <v>83</v>
      </c>
      <c r="AV172" s="20"/>
      <c r="AW172" s="20"/>
      <c r="AX172" s="20"/>
      <c r="AY172" s="3" t="s">
        <v>114</v>
      </c>
      <c r="AZ172" s="20"/>
      <c r="BA172" s="20"/>
      <c r="BB172" s="20"/>
      <c r="BC172" s="20"/>
      <c r="BD172" s="20"/>
      <c r="BE172" s="163">
        <f t="shared" ref="BE172:BE174" si="38">IF(N172="základní",J172,0)</f>
        <v>0</v>
      </c>
      <c r="BF172" s="163">
        <f t="shared" ref="BF172:BF174" si="39">IF(N172="snížená",J172,0)</f>
        <v>0</v>
      </c>
      <c r="BG172" s="163">
        <f t="shared" ref="BG172:BG174" si="40">IF(N172="zákl. přenesená",J172,0)</f>
        <v>0</v>
      </c>
      <c r="BH172" s="163">
        <f t="shared" ref="BH172:BH174" si="41">IF(N172="sníž. přenesená",J172,0)</f>
        <v>0</v>
      </c>
      <c r="BI172" s="163">
        <f t="shared" ref="BI172:BI174" si="42">IF(N172="nulová",J172,0)</f>
        <v>0</v>
      </c>
      <c r="BJ172" s="3" t="s">
        <v>79</v>
      </c>
      <c r="BK172" s="163">
        <f t="shared" ref="BK172:BK174" si="43">ROUND(I172*H172,2)</f>
        <v>0</v>
      </c>
      <c r="BL172" s="3" t="s">
        <v>121</v>
      </c>
      <c r="BM172" s="162" t="s">
        <v>225</v>
      </c>
    </row>
    <row r="173" ht="21.75" customHeight="1">
      <c r="A173" s="20"/>
      <c r="B173" s="21"/>
      <c r="C173" s="151" t="s">
        <v>226</v>
      </c>
      <c r="D173" s="151" t="s">
        <v>116</v>
      </c>
      <c r="E173" s="152" t="s">
        <v>227</v>
      </c>
      <c r="F173" s="153" t="s">
        <v>228</v>
      </c>
      <c r="G173" s="154" t="s">
        <v>211</v>
      </c>
      <c r="H173" s="155">
        <v>18.0</v>
      </c>
      <c r="I173" s="156"/>
      <c r="J173" s="157">
        <f t="shared" si="34"/>
        <v>0</v>
      </c>
      <c r="K173" s="153" t="s">
        <v>120</v>
      </c>
      <c r="L173" s="21"/>
      <c r="M173" s="158" t="s">
        <v>1</v>
      </c>
      <c r="N173" s="159" t="s">
        <v>39</v>
      </c>
      <c r="O173" s="20"/>
      <c r="P173" s="160">
        <f t="shared" si="35"/>
        <v>0</v>
      </c>
      <c r="Q173" s="160">
        <v>3.4E-4</v>
      </c>
      <c r="R173" s="160">
        <f t="shared" si="36"/>
        <v>0.00612</v>
      </c>
      <c r="S173" s="160">
        <v>0.0</v>
      </c>
      <c r="T173" s="161">
        <f t="shared" si="37"/>
        <v>0</v>
      </c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162" t="s">
        <v>121</v>
      </c>
      <c r="AS173" s="20"/>
      <c r="AT173" s="162" t="s">
        <v>116</v>
      </c>
      <c r="AU173" s="162" t="s">
        <v>83</v>
      </c>
      <c r="AV173" s="20"/>
      <c r="AW173" s="20"/>
      <c r="AX173" s="20"/>
      <c r="AY173" s="3" t="s">
        <v>114</v>
      </c>
      <c r="AZ173" s="20"/>
      <c r="BA173" s="20"/>
      <c r="BB173" s="20"/>
      <c r="BC173" s="20"/>
      <c r="BD173" s="20"/>
      <c r="BE173" s="163">
        <f t="shared" si="38"/>
        <v>0</v>
      </c>
      <c r="BF173" s="163">
        <f t="shared" si="39"/>
        <v>0</v>
      </c>
      <c r="BG173" s="163">
        <f t="shared" si="40"/>
        <v>0</v>
      </c>
      <c r="BH173" s="163">
        <f t="shared" si="41"/>
        <v>0</v>
      </c>
      <c r="BI173" s="163">
        <f t="shared" si="42"/>
        <v>0</v>
      </c>
      <c r="BJ173" s="3" t="s">
        <v>79</v>
      </c>
      <c r="BK173" s="163">
        <f t="shared" si="43"/>
        <v>0</v>
      </c>
      <c r="BL173" s="3" t="s">
        <v>121</v>
      </c>
      <c r="BM173" s="162" t="s">
        <v>229</v>
      </c>
    </row>
    <row r="174" ht="44.25" customHeight="1">
      <c r="A174" s="20"/>
      <c r="B174" s="21"/>
      <c r="C174" s="151" t="s">
        <v>230</v>
      </c>
      <c r="D174" s="151" t="s">
        <v>116</v>
      </c>
      <c r="E174" s="152" t="s">
        <v>231</v>
      </c>
      <c r="F174" s="153" t="s">
        <v>232</v>
      </c>
      <c r="G174" s="154" t="s">
        <v>149</v>
      </c>
      <c r="H174" s="155">
        <v>408.0</v>
      </c>
      <c r="I174" s="156"/>
      <c r="J174" s="157">
        <f t="shared" si="34"/>
        <v>0</v>
      </c>
      <c r="K174" s="153" t="s">
        <v>120</v>
      </c>
      <c r="L174" s="21"/>
      <c r="M174" s="158" t="s">
        <v>1</v>
      </c>
      <c r="N174" s="159" t="s">
        <v>39</v>
      </c>
      <c r="O174" s="20"/>
      <c r="P174" s="160">
        <f t="shared" si="35"/>
        <v>0</v>
      </c>
      <c r="Q174" s="160">
        <v>6.9E-4</v>
      </c>
      <c r="R174" s="160">
        <f t="shared" si="36"/>
        <v>0.28152</v>
      </c>
      <c r="S174" s="160">
        <v>0.0</v>
      </c>
      <c r="T174" s="161">
        <f t="shared" si="37"/>
        <v>0</v>
      </c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162" t="s">
        <v>121</v>
      </c>
      <c r="AS174" s="20"/>
      <c r="AT174" s="162" t="s">
        <v>116</v>
      </c>
      <c r="AU174" s="162" t="s">
        <v>83</v>
      </c>
      <c r="AV174" s="20"/>
      <c r="AW174" s="20"/>
      <c r="AX174" s="20"/>
      <c r="AY174" s="3" t="s">
        <v>114</v>
      </c>
      <c r="AZ174" s="20"/>
      <c r="BA174" s="20"/>
      <c r="BB174" s="20"/>
      <c r="BC174" s="20"/>
      <c r="BD174" s="20"/>
      <c r="BE174" s="163">
        <f t="shared" si="38"/>
        <v>0</v>
      </c>
      <c r="BF174" s="163">
        <f t="shared" si="39"/>
        <v>0</v>
      </c>
      <c r="BG174" s="163">
        <f t="shared" si="40"/>
        <v>0</v>
      </c>
      <c r="BH174" s="163">
        <f t="shared" si="41"/>
        <v>0</v>
      </c>
      <c r="BI174" s="163">
        <f t="shared" si="42"/>
        <v>0</v>
      </c>
      <c r="BJ174" s="3" t="s">
        <v>79</v>
      </c>
      <c r="BK174" s="163">
        <f t="shared" si="43"/>
        <v>0</v>
      </c>
      <c r="BL174" s="3" t="s">
        <v>121</v>
      </c>
      <c r="BM174" s="162" t="s">
        <v>233</v>
      </c>
    </row>
    <row r="175" ht="15.75" customHeight="1">
      <c r="A175" s="164"/>
      <c r="B175" s="165"/>
      <c r="C175" s="164"/>
      <c r="D175" s="166" t="s">
        <v>123</v>
      </c>
      <c r="E175" s="167" t="s">
        <v>1</v>
      </c>
      <c r="F175" s="168" t="s">
        <v>234</v>
      </c>
      <c r="G175" s="164"/>
      <c r="H175" s="169">
        <v>408.0</v>
      </c>
      <c r="I175" s="164"/>
      <c r="J175" s="164"/>
      <c r="K175" s="164"/>
      <c r="L175" s="165"/>
      <c r="M175" s="170"/>
      <c r="N175" s="164"/>
      <c r="O175" s="164"/>
      <c r="P175" s="164"/>
      <c r="Q175" s="164"/>
      <c r="R175" s="164"/>
      <c r="S175" s="164"/>
      <c r="T175" s="171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7" t="s">
        <v>123</v>
      </c>
      <c r="AU175" s="167" t="s">
        <v>83</v>
      </c>
      <c r="AV175" s="164" t="s">
        <v>83</v>
      </c>
      <c r="AW175" s="164" t="s">
        <v>31</v>
      </c>
      <c r="AX175" s="164" t="s">
        <v>79</v>
      </c>
      <c r="AY175" s="167" t="s">
        <v>114</v>
      </c>
      <c r="AZ175" s="164"/>
      <c r="BA175" s="164"/>
      <c r="BB175" s="164"/>
      <c r="BC175" s="164"/>
      <c r="BD175" s="164"/>
      <c r="BE175" s="164"/>
      <c r="BF175" s="164"/>
      <c r="BG175" s="164"/>
      <c r="BH175" s="164"/>
      <c r="BI175" s="164"/>
      <c r="BJ175" s="164"/>
      <c r="BK175" s="164"/>
      <c r="BL175" s="164"/>
      <c r="BM175" s="164"/>
    </row>
    <row r="176" ht="16.5" customHeight="1">
      <c r="A176" s="20"/>
      <c r="B176" s="21"/>
      <c r="C176" s="151" t="s">
        <v>235</v>
      </c>
      <c r="D176" s="151" t="s">
        <v>116</v>
      </c>
      <c r="E176" s="152" t="s">
        <v>236</v>
      </c>
      <c r="F176" s="153" t="s">
        <v>237</v>
      </c>
      <c r="G176" s="154" t="s">
        <v>211</v>
      </c>
      <c r="H176" s="155">
        <v>18.0</v>
      </c>
      <c r="I176" s="156"/>
      <c r="J176" s="157">
        <f>ROUND(I176*H176,2)</f>
        <v>0</v>
      </c>
      <c r="K176" s="153" t="s">
        <v>120</v>
      </c>
      <c r="L176" s="21"/>
      <c r="M176" s="158" t="s">
        <v>1</v>
      </c>
      <c r="N176" s="159" t="s">
        <v>39</v>
      </c>
      <c r="O176" s="20"/>
      <c r="P176" s="160">
        <f>O176*H176</f>
        <v>0</v>
      </c>
      <c r="Q176" s="160">
        <v>0.0</v>
      </c>
      <c r="R176" s="160">
        <f>Q176*H176</f>
        <v>0</v>
      </c>
      <c r="S176" s="160">
        <v>0.0</v>
      </c>
      <c r="T176" s="161">
        <f>S176*H176</f>
        <v>0</v>
      </c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162" t="s">
        <v>121</v>
      </c>
      <c r="AS176" s="20"/>
      <c r="AT176" s="162" t="s">
        <v>116</v>
      </c>
      <c r="AU176" s="162" t="s">
        <v>83</v>
      </c>
      <c r="AV176" s="20"/>
      <c r="AW176" s="20"/>
      <c r="AX176" s="20"/>
      <c r="AY176" s="3" t="s">
        <v>114</v>
      </c>
      <c r="AZ176" s="20"/>
      <c r="BA176" s="20"/>
      <c r="BB176" s="20"/>
      <c r="BC176" s="20"/>
      <c r="BD176" s="20"/>
      <c r="BE176" s="163">
        <f>IF(N176="základní",J176,0)</f>
        <v>0</v>
      </c>
      <c r="BF176" s="163">
        <f>IF(N176="snížená",J176,0)</f>
        <v>0</v>
      </c>
      <c r="BG176" s="163">
        <f>IF(N176="zákl. přenesená",J176,0)</f>
        <v>0</v>
      </c>
      <c r="BH176" s="163">
        <f>IF(N176="sníž. přenesená",J176,0)</f>
        <v>0</v>
      </c>
      <c r="BI176" s="163">
        <f>IF(N176="nulová",J176,0)</f>
        <v>0</v>
      </c>
      <c r="BJ176" s="3" t="s">
        <v>79</v>
      </c>
      <c r="BK176" s="163">
        <f>ROUND(I176*H176,2)</f>
        <v>0</v>
      </c>
      <c r="BL176" s="3" t="s">
        <v>121</v>
      </c>
      <c r="BM176" s="162" t="s">
        <v>238</v>
      </c>
    </row>
    <row r="177" ht="22.5" customHeight="1">
      <c r="A177" s="139"/>
      <c r="B177" s="140"/>
      <c r="C177" s="139"/>
      <c r="D177" s="141" t="s">
        <v>73</v>
      </c>
      <c r="E177" s="149" t="s">
        <v>239</v>
      </c>
      <c r="F177" s="149" t="s">
        <v>240</v>
      </c>
      <c r="G177" s="139"/>
      <c r="H177" s="139"/>
      <c r="I177" s="139"/>
      <c r="J177" s="150">
        <f>BK177</f>
        <v>0</v>
      </c>
      <c r="K177" s="139"/>
      <c r="L177" s="140"/>
      <c r="M177" s="144"/>
      <c r="N177" s="139"/>
      <c r="O177" s="139"/>
      <c r="P177" s="145">
        <f>P178</f>
        <v>0</v>
      </c>
      <c r="Q177" s="139"/>
      <c r="R177" s="145">
        <f>R178</f>
        <v>0</v>
      </c>
      <c r="S177" s="139"/>
      <c r="T177" s="146">
        <f>T178</f>
        <v>0</v>
      </c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41" t="s">
        <v>79</v>
      </c>
      <c r="AS177" s="139"/>
      <c r="AT177" s="147" t="s">
        <v>73</v>
      </c>
      <c r="AU177" s="147" t="s">
        <v>79</v>
      </c>
      <c r="AV177" s="139"/>
      <c r="AW177" s="139"/>
      <c r="AX177" s="139"/>
      <c r="AY177" s="141" t="s">
        <v>114</v>
      </c>
      <c r="AZ177" s="139"/>
      <c r="BA177" s="139"/>
      <c r="BB177" s="139"/>
      <c r="BC177" s="139"/>
      <c r="BD177" s="139"/>
      <c r="BE177" s="139"/>
      <c r="BF177" s="139"/>
      <c r="BG177" s="139"/>
      <c r="BH177" s="139"/>
      <c r="BI177" s="139"/>
      <c r="BJ177" s="139"/>
      <c r="BK177" s="148">
        <f>BK178</f>
        <v>0</v>
      </c>
      <c r="BL177" s="139"/>
      <c r="BM177" s="139"/>
    </row>
    <row r="178" ht="21.75" customHeight="1">
      <c r="A178" s="20"/>
      <c r="B178" s="21"/>
      <c r="C178" s="151" t="s">
        <v>241</v>
      </c>
      <c r="D178" s="151" t="s">
        <v>116</v>
      </c>
      <c r="E178" s="152" t="s">
        <v>242</v>
      </c>
      <c r="F178" s="153" t="s">
        <v>243</v>
      </c>
      <c r="G178" s="154" t="s">
        <v>139</v>
      </c>
      <c r="H178" s="155">
        <v>101.928</v>
      </c>
      <c r="I178" s="156"/>
      <c r="J178" s="157">
        <f>ROUND(I178*H178,2)</f>
        <v>0</v>
      </c>
      <c r="K178" s="153" t="s">
        <v>120</v>
      </c>
      <c r="L178" s="21"/>
      <c r="M178" s="189" t="s">
        <v>1</v>
      </c>
      <c r="N178" s="190" t="s">
        <v>39</v>
      </c>
      <c r="O178" s="191"/>
      <c r="P178" s="192">
        <f>O178*H178</f>
        <v>0</v>
      </c>
      <c r="Q178" s="192">
        <v>0.0</v>
      </c>
      <c r="R178" s="192">
        <f>Q178*H178</f>
        <v>0</v>
      </c>
      <c r="S178" s="192">
        <v>0.0</v>
      </c>
      <c r="T178" s="193">
        <f>S178*H178</f>
        <v>0</v>
      </c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162" t="s">
        <v>121</v>
      </c>
      <c r="AS178" s="20"/>
      <c r="AT178" s="162" t="s">
        <v>116</v>
      </c>
      <c r="AU178" s="162" t="s">
        <v>83</v>
      </c>
      <c r="AV178" s="20"/>
      <c r="AW178" s="20"/>
      <c r="AX178" s="20"/>
      <c r="AY178" s="3" t="s">
        <v>114</v>
      </c>
      <c r="AZ178" s="20"/>
      <c r="BA178" s="20"/>
      <c r="BB178" s="20"/>
      <c r="BC178" s="20"/>
      <c r="BD178" s="20"/>
      <c r="BE178" s="163">
        <f>IF(N178="základní",J178,0)</f>
        <v>0</v>
      </c>
      <c r="BF178" s="163">
        <f>IF(N178="snížená",J178,0)</f>
        <v>0</v>
      </c>
      <c r="BG178" s="163">
        <f>IF(N178="zákl. přenesená",J178,0)</f>
        <v>0</v>
      </c>
      <c r="BH178" s="163">
        <f>IF(N178="sníž. přenesená",J178,0)</f>
        <v>0</v>
      </c>
      <c r="BI178" s="163">
        <f>IF(N178="nulová",J178,0)</f>
        <v>0</v>
      </c>
      <c r="BJ178" s="3" t="s">
        <v>79</v>
      </c>
      <c r="BK178" s="163">
        <f>ROUND(I178*H178,2)</f>
        <v>0</v>
      </c>
      <c r="BL178" s="3" t="s">
        <v>121</v>
      </c>
      <c r="BM178" s="162" t="s">
        <v>244</v>
      </c>
    </row>
    <row r="179" ht="6.75" customHeight="1">
      <c r="A179" s="20"/>
      <c r="B179" s="42"/>
      <c r="C179" s="43"/>
      <c r="D179" s="43"/>
      <c r="E179" s="43"/>
      <c r="F179" s="43"/>
      <c r="G179" s="43"/>
      <c r="H179" s="43"/>
      <c r="I179" s="43"/>
      <c r="J179" s="43"/>
      <c r="K179" s="43"/>
      <c r="L179" s="21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</row>
  </sheetData>
  <autoFilter ref="$C$120:$K$178"/>
  <mergeCells count="9">
    <mergeCell ref="E111:H111"/>
    <mergeCell ref="E113:H113"/>
    <mergeCell ref="L2:V2"/>
    <mergeCell ref="E7:H7"/>
    <mergeCell ref="E9:H9"/>
    <mergeCell ref="E18:H18"/>
    <mergeCell ref="E27:H27"/>
    <mergeCell ref="E85:H85"/>
    <mergeCell ref="E87:H87"/>
  </mergeCells>
  <printOptions/>
  <pageMargins bottom="0.39375" footer="0.0" header="0.0" left="0.39375" right="0.39375" top="0.39375"/>
  <pageSetup paperSize="9" orientation="portrait"/>
  <headerFooter>
    <oddFooter>&amp;CStrana &amp;P z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6.83" defaultRowHeight="15.0"/>
  <cols>
    <col customWidth="1" min="1" max="1" width="8.33"/>
    <col customWidth="1" min="2" max="2" width="1.67"/>
    <col customWidth="1" min="3" max="3" width="4.17"/>
    <col customWidth="1" min="4" max="4" width="4.33"/>
    <col customWidth="1" min="5" max="5" width="17.17"/>
    <col customWidth="1" min="6" max="6" width="50.83"/>
    <col customWidth="1" min="7" max="7" width="7.0"/>
    <col customWidth="1" min="8" max="8" width="11.5"/>
    <col customWidth="1" min="9" max="11" width="20.17"/>
    <col customWidth="1" min="12" max="12" width="9.33"/>
    <col customWidth="1" hidden="1" min="13" max="13" width="10.83"/>
    <col customWidth="1" hidden="1" min="14" max="14" width="9.33"/>
    <col customWidth="1" hidden="1" min="15" max="20" width="14.17"/>
    <col customWidth="1" hidden="1" min="21" max="21" width="16.33"/>
    <col customWidth="1" min="22" max="22" width="12.33"/>
    <col customWidth="1" min="23" max="23" width="16.33"/>
    <col customWidth="1" min="24" max="24" width="12.33"/>
    <col customWidth="1" min="25" max="25" width="15.0"/>
    <col customWidth="1" min="26" max="26" width="11.0"/>
    <col customWidth="1" min="27" max="27" width="15.0"/>
    <col customWidth="1" min="28" max="28" width="16.33"/>
    <col customWidth="1" min="29" max="29" width="11.0"/>
    <col customWidth="1" min="30" max="30" width="15.0"/>
    <col customWidth="1" min="31" max="31" width="16.33"/>
    <col customWidth="1" hidden="1" min="44" max="65" width="9.33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ht="36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3" t="s">
        <v>85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ht="6.7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3" t="s">
        <v>83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ht="24.75" customHeight="1">
      <c r="A4" s="2"/>
      <c r="B4" s="6"/>
      <c r="C4" s="2"/>
      <c r="D4" s="7" t="s">
        <v>86</v>
      </c>
      <c r="E4" s="2"/>
      <c r="F4" s="2"/>
      <c r="G4" s="2"/>
      <c r="H4" s="2"/>
      <c r="I4" s="2"/>
      <c r="J4" s="2"/>
      <c r="K4" s="2"/>
      <c r="L4" s="6"/>
      <c r="M4" s="100" t="s">
        <v>10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3" t="s">
        <v>4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ht="6.75" customHeight="1">
      <c r="A5" s="2"/>
      <c r="B5" s="6"/>
      <c r="C5" s="2"/>
      <c r="D5" s="2"/>
      <c r="E5" s="2"/>
      <c r="F5" s="2"/>
      <c r="G5" s="2"/>
      <c r="H5" s="2"/>
      <c r="I5" s="2"/>
      <c r="J5" s="2"/>
      <c r="K5" s="2"/>
      <c r="L5" s="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ht="12.0" customHeight="1">
      <c r="A6" s="2"/>
      <c r="B6" s="6"/>
      <c r="C6" s="2"/>
      <c r="D6" s="15" t="s">
        <v>16</v>
      </c>
      <c r="E6" s="2"/>
      <c r="F6" s="2"/>
      <c r="G6" s="2"/>
      <c r="H6" s="2"/>
      <c r="I6" s="2"/>
      <c r="J6" s="2"/>
      <c r="K6" s="2"/>
      <c r="L6" s="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6.5" customHeight="1">
      <c r="A7" s="2"/>
      <c r="B7" s="6"/>
      <c r="C7" s="2"/>
      <c r="D7" s="2"/>
      <c r="E7" s="101" t="str">
        <f>'Rekapitulace stavby'!K6</f>
        <v>Odstavné plochy u hřiště v obci Budiměřice</v>
      </c>
      <c r="I7" s="2"/>
      <c r="J7" s="2"/>
      <c r="K7" s="2"/>
      <c r="L7" s="6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ht="12.0" customHeight="1">
      <c r="A8" s="20"/>
      <c r="B8" s="21"/>
      <c r="C8" s="20"/>
      <c r="D8" s="15" t="s">
        <v>87</v>
      </c>
      <c r="E8" s="20"/>
      <c r="F8" s="20"/>
      <c r="G8" s="20"/>
      <c r="H8" s="20"/>
      <c r="I8" s="20"/>
      <c r="J8" s="20"/>
      <c r="K8" s="20"/>
      <c r="L8" s="21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</row>
    <row r="9" ht="16.5" customHeight="1">
      <c r="A9" s="20"/>
      <c r="B9" s="21"/>
      <c r="C9" s="20"/>
      <c r="D9" s="20"/>
      <c r="E9" s="51" t="s">
        <v>245</v>
      </c>
      <c r="I9" s="20"/>
      <c r="J9" s="20"/>
      <c r="K9" s="20"/>
      <c r="L9" s="21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</row>
    <row r="10">
      <c r="A10" s="20"/>
      <c r="B10" s="21"/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</row>
    <row r="11" ht="12.0" customHeight="1">
      <c r="A11" s="20"/>
      <c r="B11" s="21"/>
      <c r="C11" s="20"/>
      <c r="D11" s="15" t="s">
        <v>18</v>
      </c>
      <c r="E11" s="20"/>
      <c r="F11" s="11" t="s">
        <v>1</v>
      </c>
      <c r="G11" s="20"/>
      <c r="H11" s="20"/>
      <c r="I11" s="15" t="s">
        <v>19</v>
      </c>
      <c r="J11" s="11" t="s">
        <v>1</v>
      </c>
      <c r="K11" s="20"/>
      <c r="L11" s="21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</row>
    <row r="12" ht="12.0" customHeight="1">
      <c r="A12" s="20"/>
      <c r="B12" s="21"/>
      <c r="C12" s="20"/>
      <c r="D12" s="15" t="s">
        <v>20</v>
      </c>
      <c r="E12" s="20"/>
      <c r="F12" s="11" t="s">
        <v>21</v>
      </c>
      <c r="G12" s="20"/>
      <c r="H12" s="20"/>
      <c r="I12" s="15" t="s">
        <v>22</v>
      </c>
      <c r="J12" s="53" t="str">
        <f>'Rekapitulace stavby'!AN8</f>
        <v/>
      </c>
      <c r="K12" s="20"/>
      <c r="L12" s="21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</row>
    <row r="13" ht="10.5" customHeight="1">
      <c r="A13" s="20"/>
      <c r="B13" s="21"/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</row>
    <row r="14" ht="12.0" customHeight="1">
      <c r="A14" s="20"/>
      <c r="B14" s="21"/>
      <c r="C14" s="20"/>
      <c r="D14" s="15" t="s">
        <v>23</v>
      </c>
      <c r="E14" s="20"/>
      <c r="F14" s="20"/>
      <c r="G14" s="20"/>
      <c r="H14" s="20"/>
      <c r="I14" s="15" t="s">
        <v>24</v>
      </c>
      <c r="J14" s="11" t="s">
        <v>1</v>
      </c>
      <c r="K14" s="20"/>
      <c r="L14" s="21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</row>
    <row r="15" ht="18.0" customHeight="1">
      <c r="A15" s="20"/>
      <c r="B15" s="21"/>
      <c r="C15" s="20"/>
      <c r="D15" s="20"/>
      <c r="E15" s="11" t="s">
        <v>25</v>
      </c>
      <c r="F15" s="20"/>
      <c r="G15" s="20"/>
      <c r="H15" s="20"/>
      <c r="I15" s="15" t="s">
        <v>26</v>
      </c>
      <c r="J15" s="11" t="s">
        <v>1</v>
      </c>
      <c r="K15" s="20"/>
      <c r="L15" s="21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</row>
    <row r="16" ht="6.75" customHeight="1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</row>
    <row r="17" ht="12.0" customHeight="1">
      <c r="A17" s="20"/>
      <c r="B17" s="21"/>
      <c r="C17" s="20"/>
      <c r="D17" s="15" t="s">
        <v>27</v>
      </c>
      <c r="E17" s="20"/>
      <c r="F17" s="20"/>
      <c r="G17" s="20"/>
      <c r="H17" s="20"/>
      <c r="I17" s="15" t="s">
        <v>24</v>
      </c>
      <c r="J17" s="17" t="str">
        <f>'Rekapitulace stavby'!AN13</f>
        <v>Vyplň údaj</v>
      </c>
      <c r="K17" s="20"/>
      <c r="L17" s="21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</row>
    <row r="18" ht="18.0" customHeight="1">
      <c r="A18" s="20"/>
      <c r="B18" s="21"/>
      <c r="C18" s="20"/>
      <c r="D18" s="20"/>
      <c r="E18" s="17" t="str">
        <f>'Rekapitulace stavby'!E14</f>
        <v>Vyplň údaj</v>
      </c>
      <c r="I18" s="15" t="s">
        <v>26</v>
      </c>
      <c r="J18" s="17" t="str">
        <f>'Rekapitulace stavby'!AN14</f>
        <v>Vyplň údaj</v>
      </c>
      <c r="K18" s="20"/>
      <c r="L18" s="21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</row>
    <row r="19" ht="6.75" customHeight="1">
      <c r="A19" s="20"/>
      <c r="B19" s="21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</row>
    <row r="20" ht="12.0" customHeight="1">
      <c r="A20" s="20"/>
      <c r="B20" s="21"/>
      <c r="C20" s="20"/>
      <c r="D20" s="15" t="s">
        <v>29</v>
      </c>
      <c r="E20" s="20"/>
      <c r="F20" s="20"/>
      <c r="G20" s="20"/>
      <c r="H20" s="20"/>
      <c r="I20" s="15" t="s">
        <v>24</v>
      </c>
      <c r="J20" s="11" t="str">
        <f>IF('Rekapitulace stavby'!AN16="","",'Rekapitulace stavby'!AN16)</f>
        <v/>
      </c>
      <c r="K20" s="20"/>
      <c r="L20" s="21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</row>
    <row r="21" ht="18.0" customHeight="1">
      <c r="A21" s="20"/>
      <c r="B21" s="21"/>
      <c r="C21" s="20"/>
      <c r="D21" s="20"/>
      <c r="E21" s="11" t="str">
        <f>IF('Rekapitulace stavby'!E17="","",'Rekapitulace stavby'!E17)</f>
        <v> </v>
      </c>
      <c r="F21" s="20"/>
      <c r="G21" s="20"/>
      <c r="H21" s="20"/>
      <c r="I21" s="15" t="s">
        <v>26</v>
      </c>
      <c r="J21" s="11" t="str">
        <f>IF('Rekapitulace stavby'!AN17="","",'Rekapitulace stavby'!AN17)</f>
        <v/>
      </c>
      <c r="K21" s="20"/>
      <c r="L21" s="21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</row>
    <row r="22" ht="6.75" customHeight="1">
      <c r="A22" s="20"/>
      <c r="B22" s="21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</row>
    <row r="23" ht="12.0" customHeight="1">
      <c r="A23" s="20"/>
      <c r="B23" s="21"/>
      <c r="C23" s="20"/>
      <c r="D23" s="15" t="s">
        <v>32</v>
      </c>
      <c r="E23" s="20"/>
      <c r="F23" s="20"/>
      <c r="G23" s="20"/>
      <c r="H23" s="20"/>
      <c r="I23" s="15" t="s">
        <v>24</v>
      </c>
      <c r="J23" s="11" t="str">
        <f>IF('Rekapitulace stavby'!AN19="","",'Rekapitulace stavby'!AN19)</f>
        <v/>
      </c>
      <c r="K23" s="20"/>
      <c r="L23" s="21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</row>
    <row r="24" ht="18.0" customHeight="1">
      <c r="A24" s="20"/>
      <c r="B24" s="21"/>
      <c r="C24" s="20"/>
      <c r="D24" s="20"/>
      <c r="E24" s="11" t="str">
        <f>IF('Rekapitulace stavby'!E20="","",'Rekapitulace stavby'!E20)</f>
        <v> </v>
      </c>
      <c r="F24" s="20"/>
      <c r="G24" s="20"/>
      <c r="H24" s="20"/>
      <c r="I24" s="15" t="s">
        <v>26</v>
      </c>
      <c r="J24" s="11" t="str">
        <f>IF('Rekapitulace stavby'!AN20="","",'Rekapitulace stavby'!AN20)</f>
        <v/>
      </c>
      <c r="K24" s="20"/>
      <c r="L24" s="21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</row>
    <row r="25" ht="6.75" customHeight="1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</row>
    <row r="26" ht="12.0" customHeight="1">
      <c r="A26" s="20"/>
      <c r="B26" s="21"/>
      <c r="C26" s="20"/>
      <c r="D26" s="15" t="s">
        <v>33</v>
      </c>
      <c r="E26" s="20"/>
      <c r="F26" s="20"/>
      <c r="G26" s="20"/>
      <c r="H26" s="20"/>
      <c r="I26" s="20"/>
      <c r="J26" s="20"/>
      <c r="K26" s="20"/>
      <c r="L26" s="21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</row>
    <row r="27" ht="16.5" customHeight="1">
      <c r="A27" s="102"/>
      <c r="B27" s="103"/>
      <c r="C27" s="102"/>
      <c r="D27" s="102"/>
      <c r="E27" s="18" t="s">
        <v>1</v>
      </c>
      <c r="I27" s="102"/>
      <c r="J27" s="102"/>
      <c r="K27" s="102"/>
      <c r="L27" s="103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</row>
    <row r="28" ht="6.75" customHeight="1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</row>
    <row r="29" ht="6.75" customHeight="1">
      <c r="A29" s="20"/>
      <c r="B29" s="21"/>
      <c r="C29" s="20"/>
      <c r="D29" s="57"/>
      <c r="E29" s="57"/>
      <c r="F29" s="57"/>
      <c r="G29" s="57"/>
      <c r="H29" s="57"/>
      <c r="I29" s="57"/>
      <c r="J29" s="57"/>
      <c r="K29" s="57"/>
      <c r="L29" s="21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</row>
    <row r="30" ht="24.75" customHeight="1">
      <c r="A30" s="20"/>
      <c r="B30" s="21"/>
      <c r="C30" s="20"/>
      <c r="D30" s="104" t="s">
        <v>34</v>
      </c>
      <c r="E30" s="20"/>
      <c r="F30" s="20"/>
      <c r="G30" s="20"/>
      <c r="H30" s="20"/>
      <c r="I30" s="20"/>
      <c r="J30" s="75">
        <f>ROUND(J118, 2)</f>
        <v>0</v>
      </c>
      <c r="K30" s="20"/>
      <c r="L30" s="21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</row>
    <row r="31" ht="6.75" customHeight="1">
      <c r="A31" s="20"/>
      <c r="B31" s="21"/>
      <c r="C31" s="20"/>
      <c r="D31" s="57"/>
      <c r="E31" s="57"/>
      <c r="F31" s="57"/>
      <c r="G31" s="57"/>
      <c r="H31" s="57"/>
      <c r="I31" s="57"/>
      <c r="J31" s="57"/>
      <c r="K31" s="57"/>
      <c r="L31" s="21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</row>
    <row r="32" ht="14.25" customHeight="1">
      <c r="A32" s="20"/>
      <c r="B32" s="21"/>
      <c r="C32" s="20"/>
      <c r="D32" s="20"/>
      <c r="E32" s="20"/>
      <c r="F32" s="26" t="s">
        <v>36</v>
      </c>
      <c r="G32" s="20"/>
      <c r="H32" s="20"/>
      <c r="I32" s="26" t="s">
        <v>35</v>
      </c>
      <c r="J32" s="26" t="s">
        <v>37</v>
      </c>
      <c r="K32" s="20"/>
      <c r="L32" s="21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</row>
    <row r="33" ht="14.25" customHeight="1">
      <c r="A33" s="20"/>
      <c r="B33" s="21"/>
      <c r="C33" s="20"/>
      <c r="D33" s="105" t="s">
        <v>38</v>
      </c>
      <c r="E33" s="15" t="s">
        <v>39</v>
      </c>
      <c r="F33" s="106">
        <f>ROUND((SUM(BE118:BE126)),  2)</f>
        <v>0</v>
      </c>
      <c r="G33" s="20"/>
      <c r="H33" s="20"/>
      <c r="I33" s="107">
        <v>0.21</v>
      </c>
      <c r="J33" s="106">
        <f>ROUND(((SUM(BE118:BE126))*I33),  2)</f>
        <v>0</v>
      </c>
      <c r="K33" s="20"/>
      <c r="L33" s="21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</row>
    <row r="34" ht="14.25" customHeight="1">
      <c r="A34" s="20"/>
      <c r="B34" s="21"/>
      <c r="C34" s="20"/>
      <c r="D34" s="20"/>
      <c r="E34" s="15" t="s">
        <v>40</v>
      </c>
      <c r="F34" s="106">
        <f>ROUND((SUM(BF118:BF126)),  2)</f>
        <v>0</v>
      </c>
      <c r="G34" s="20"/>
      <c r="H34" s="20"/>
      <c r="I34" s="107">
        <v>0.15</v>
      </c>
      <c r="J34" s="106">
        <f>ROUND(((SUM(BF118:BF126))*I34),  2)</f>
        <v>0</v>
      </c>
      <c r="K34" s="20"/>
      <c r="L34" s="21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</row>
    <row r="35" ht="14.25" hidden="1" customHeight="1">
      <c r="A35" s="20"/>
      <c r="B35" s="21"/>
      <c r="C35" s="20"/>
      <c r="D35" s="20"/>
      <c r="E35" s="15" t="s">
        <v>41</v>
      </c>
      <c r="F35" s="106">
        <f>ROUND((SUM(BG118:BG126)),  2)</f>
        <v>0</v>
      </c>
      <c r="G35" s="20"/>
      <c r="H35" s="20"/>
      <c r="I35" s="107">
        <v>0.21</v>
      </c>
      <c r="J35" s="106">
        <f t="shared" ref="J35:J37" si="1">0</f>
        <v>0</v>
      </c>
      <c r="K35" s="20"/>
      <c r="L35" s="21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</row>
    <row r="36" ht="14.25" hidden="1" customHeight="1">
      <c r="A36" s="20"/>
      <c r="B36" s="21"/>
      <c r="C36" s="20"/>
      <c r="D36" s="20"/>
      <c r="E36" s="15" t="s">
        <v>42</v>
      </c>
      <c r="F36" s="106">
        <f>ROUND((SUM(BH118:BH126)),  2)</f>
        <v>0</v>
      </c>
      <c r="G36" s="20"/>
      <c r="H36" s="20"/>
      <c r="I36" s="107">
        <v>0.15</v>
      </c>
      <c r="J36" s="106">
        <f t="shared" si="1"/>
        <v>0</v>
      </c>
      <c r="K36" s="20"/>
      <c r="L36" s="21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</row>
    <row r="37" ht="14.25" hidden="1" customHeight="1">
      <c r="A37" s="20"/>
      <c r="B37" s="21"/>
      <c r="C37" s="20"/>
      <c r="D37" s="20"/>
      <c r="E37" s="15" t="s">
        <v>43</v>
      </c>
      <c r="F37" s="106">
        <f>ROUND((SUM(BI118:BI126)),  2)</f>
        <v>0</v>
      </c>
      <c r="G37" s="20"/>
      <c r="H37" s="20"/>
      <c r="I37" s="107">
        <v>0.0</v>
      </c>
      <c r="J37" s="106">
        <f t="shared" si="1"/>
        <v>0</v>
      </c>
      <c r="K37" s="20"/>
      <c r="L37" s="21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</row>
    <row r="38" ht="6.75" customHeight="1">
      <c r="A38" s="20"/>
      <c r="B38" s="21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</row>
    <row r="39" ht="24.75" customHeight="1">
      <c r="A39" s="20"/>
      <c r="B39" s="21"/>
      <c r="C39" s="108"/>
      <c r="D39" s="109" t="s">
        <v>44</v>
      </c>
      <c r="E39" s="62"/>
      <c r="F39" s="62"/>
      <c r="G39" s="110" t="s">
        <v>45</v>
      </c>
      <c r="H39" s="111" t="s">
        <v>46</v>
      </c>
      <c r="I39" s="62"/>
      <c r="J39" s="112">
        <f>SUM(J30:J37)</f>
        <v>0</v>
      </c>
      <c r="K39" s="113"/>
      <c r="L39" s="21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</row>
    <row r="40" ht="14.25" customHeight="1">
      <c r="A40" s="20"/>
      <c r="B40" s="21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</row>
    <row r="41" ht="14.25" customHeight="1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</row>
    <row r="42" ht="14.25" customHeight="1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</row>
    <row r="43" ht="14.25" customHeight="1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</row>
    <row r="44" ht="14.25" customHeight="1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</row>
    <row r="45" ht="14.25" customHeight="1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</row>
    <row r="46" ht="14.25" customHeight="1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</row>
    <row r="47" ht="14.25" customHeight="1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</row>
    <row r="48" ht="14.25" customHeight="1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ht="14.25" customHeight="1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ht="14.25" customHeight="1">
      <c r="A50" s="20"/>
      <c r="B50" s="21"/>
      <c r="C50" s="20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21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</row>
    <row r="51" ht="15.75" customHeight="1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ht="15.75" customHeight="1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ht="15.75" customHeight="1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ht="15.75" customHeight="1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ht="15.75" customHeight="1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ht="15.75" customHeight="1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ht="15.75" customHeight="1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ht="15.75" customHeight="1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ht="15.75" customHeight="1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ht="15.75" customHeight="1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ht="15.75" customHeight="1">
      <c r="A61" s="20"/>
      <c r="B61" s="21"/>
      <c r="C61" s="20"/>
      <c r="D61" s="41" t="s">
        <v>49</v>
      </c>
      <c r="E61" s="23"/>
      <c r="F61" s="114" t="s">
        <v>50</v>
      </c>
      <c r="G61" s="41" t="s">
        <v>49</v>
      </c>
      <c r="H61" s="23"/>
      <c r="I61" s="23"/>
      <c r="J61" s="115" t="s">
        <v>50</v>
      </c>
      <c r="K61" s="23"/>
      <c r="L61" s="21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</row>
    <row r="62" ht="15.75" customHeight="1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ht="15.75" customHeight="1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ht="15.75" customHeight="1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ht="15.75" customHeight="1">
      <c r="A65" s="20"/>
      <c r="B65" s="21"/>
      <c r="C65" s="20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21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</row>
    <row r="66" ht="15.75" customHeight="1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ht="15.75" customHeight="1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ht="15.75" customHeight="1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ht="15.75" customHeight="1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ht="15.75" customHeight="1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ht="15.75" customHeight="1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ht="15.75" customHeight="1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ht="15.75" customHeight="1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ht="15.75" customHeight="1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ht="15.75" customHeight="1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ht="15.75" customHeight="1">
      <c r="A76" s="20"/>
      <c r="B76" s="21"/>
      <c r="C76" s="20"/>
      <c r="D76" s="41" t="s">
        <v>49</v>
      </c>
      <c r="E76" s="23"/>
      <c r="F76" s="114" t="s">
        <v>50</v>
      </c>
      <c r="G76" s="41" t="s">
        <v>49</v>
      </c>
      <c r="H76" s="23"/>
      <c r="I76" s="23"/>
      <c r="J76" s="115" t="s">
        <v>50</v>
      </c>
      <c r="K76" s="23"/>
      <c r="L76" s="21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</row>
    <row r="77" ht="14.25" customHeight="1">
      <c r="A77" s="20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1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</row>
    <row r="81" ht="6.75" customHeight="1">
      <c r="A81" s="20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1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</row>
    <row r="82" ht="24.75" customHeight="1">
      <c r="A82" s="20"/>
      <c r="B82" s="21"/>
      <c r="C82" s="7" t="s">
        <v>89</v>
      </c>
      <c r="D82" s="20"/>
      <c r="E82" s="20"/>
      <c r="F82" s="20"/>
      <c r="G82" s="20"/>
      <c r="H82" s="20"/>
      <c r="I82" s="20"/>
      <c r="J82" s="20"/>
      <c r="K82" s="20"/>
      <c r="L82" s="21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</row>
    <row r="83" ht="6.75" customHeight="1">
      <c r="A83" s="20"/>
      <c r="B83" s="21"/>
      <c r="C83" s="20"/>
      <c r="D83" s="20"/>
      <c r="E83" s="20"/>
      <c r="F83" s="20"/>
      <c r="G83" s="20"/>
      <c r="H83" s="20"/>
      <c r="I83" s="20"/>
      <c r="J83" s="20"/>
      <c r="K83" s="20"/>
      <c r="L83" s="21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</row>
    <row r="84" ht="12.0" customHeight="1">
      <c r="A84" s="20"/>
      <c r="B84" s="21"/>
      <c r="C84" s="15" t="s">
        <v>16</v>
      </c>
      <c r="D84" s="20"/>
      <c r="E84" s="20"/>
      <c r="F84" s="20"/>
      <c r="G84" s="20"/>
      <c r="H84" s="20"/>
      <c r="I84" s="20"/>
      <c r="J84" s="20"/>
      <c r="K84" s="20"/>
      <c r="L84" s="21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</row>
    <row r="85" ht="16.5" customHeight="1">
      <c r="A85" s="20"/>
      <c r="B85" s="21"/>
      <c r="C85" s="20"/>
      <c r="D85" s="20"/>
      <c r="E85" s="101" t="str">
        <f>E7</f>
        <v>Odstavné plochy u hřiště v obci Budiměřice</v>
      </c>
      <c r="I85" s="20"/>
      <c r="J85" s="20"/>
      <c r="K85" s="20"/>
      <c r="L85" s="21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</row>
    <row r="86" ht="12.0" customHeight="1">
      <c r="A86" s="20"/>
      <c r="B86" s="21"/>
      <c r="C86" s="15" t="s">
        <v>87</v>
      </c>
      <c r="D86" s="20"/>
      <c r="E86" s="20"/>
      <c r="F86" s="20"/>
      <c r="G86" s="20"/>
      <c r="H86" s="20"/>
      <c r="I86" s="20"/>
      <c r="J86" s="20"/>
      <c r="K86" s="20"/>
      <c r="L86" s="21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</row>
    <row r="87" ht="16.5" customHeight="1">
      <c r="A87" s="20"/>
      <c r="B87" s="21"/>
      <c r="C87" s="20"/>
      <c r="D87" s="20"/>
      <c r="E87" s="51" t="str">
        <f>E9</f>
        <v>2 - vedlejší a ostatní náklady</v>
      </c>
      <c r="I87" s="20"/>
      <c r="J87" s="20"/>
      <c r="K87" s="20"/>
      <c r="L87" s="21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</row>
    <row r="88" ht="6.75" customHeight="1">
      <c r="A88" s="20"/>
      <c r="B88" s="21"/>
      <c r="C88" s="20"/>
      <c r="D88" s="20"/>
      <c r="E88" s="20"/>
      <c r="F88" s="20"/>
      <c r="G88" s="20"/>
      <c r="H88" s="20"/>
      <c r="I88" s="20"/>
      <c r="J88" s="20"/>
      <c r="K88" s="20"/>
      <c r="L88" s="21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</row>
    <row r="89" ht="12.0" customHeight="1">
      <c r="A89" s="20"/>
      <c r="B89" s="21"/>
      <c r="C89" s="15" t="s">
        <v>20</v>
      </c>
      <c r="D89" s="20"/>
      <c r="E89" s="20"/>
      <c r="F89" s="11" t="str">
        <f>F12</f>
        <v>Budiměřice</v>
      </c>
      <c r="G89" s="20"/>
      <c r="H89" s="20"/>
      <c r="I89" s="15" t="s">
        <v>22</v>
      </c>
      <c r="J89" s="53" t="str">
        <f>IF(J12="","",J12)</f>
        <v/>
      </c>
      <c r="K89" s="20"/>
      <c r="L89" s="21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</row>
    <row r="90" ht="6.75" customHeight="1">
      <c r="A90" s="20"/>
      <c r="B90" s="21"/>
      <c r="C90" s="20"/>
      <c r="D90" s="20"/>
      <c r="E90" s="20"/>
      <c r="F90" s="20"/>
      <c r="G90" s="20"/>
      <c r="H90" s="20"/>
      <c r="I90" s="20"/>
      <c r="J90" s="20"/>
      <c r="K90" s="20"/>
      <c r="L90" s="21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</row>
    <row r="91" ht="15.0" customHeight="1">
      <c r="A91" s="20"/>
      <c r="B91" s="21"/>
      <c r="C91" s="15" t="s">
        <v>23</v>
      </c>
      <c r="D91" s="20"/>
      <c r="E91" s="20"/>
      <c r="F91" s="11" t="str">
        <f>E15</f>
        <v>Obec Budiměřice</v>
      </c>
      <c r="G91" s="20"/>
      <c r="H91" s="20"/>
      <c r="I91" s="15" t="s">
        <v>29</v>
      </c>
      <c r="J91" s="18" t="str">
        <f>E21</f>
        <v> </v>
      </c>
      <c r="K91" s="20"/>
      <c r="L91" s="21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</row>
    <row r="92" ht="15.0" customHeight="1">
      <c r="A92" s="20"/>
      <c r="B92" s="21"/>
      <c r="C92" s="15" t="s">
        <v>27</v>
      </c>
      <c r="D92" s="20"/>
      <c r="E92" s="20"/>
      <c r="F92" s="116" t="str">
        <f>IF(E18="","",E18)</f>
        <v>Vyplň údaj</v>
      </c>
      <c r="G92" s="20"/>
      <c r="H92" s="20"/>
      <c r="I92" s="15" t="s">
        <v>32</v>
      </c>
      <c r="J92" s="18" t="str">
        <f>E24</f>
        <v> </v>
      </c>
      <c r="K92" s="20"/>
      <c r="L92" s="21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</row>
    <row r="93" ht="9.75" customHeight="1">
      <c r="A93" s="20"/>
      <c r="B93" s="21"/>
      <c r="C93" s="20"/>
      <c r="D93" s="20"/>
      <c r="E93" s="20"/>
      <c r="F93" s="20"/>
      <c r="G93" s="20"/>
      <c r="H93" s="20"/>
      <c r="I93" s="20"/>
      <c r="J93" s="20"/>
      <c r="K93" s="20"/>
      <c r="L93" s="21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</row>
    <row r="94" ht="29.25" customHeight="1">
      <c r="A94" s="20"/>
      <c r="B94" s="21"/>
      <c r="C94" s="117" t="s">
        <v>90</v>
      </c>
      <c r="D94" s="108"/>
      <c r="E94" s="108"/>
      <c r="F94" s="108"/>
      <c r="G94" s="108"/>
      <c r="H94" s="108"/>
      <c r="I94" s="108"/>
      <c r="J94" s="118" t="s">
        <v>91</v>
      </c>
      <c r="K94" s="108"/>
      <c r="L94" s="21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</row>
    <row r="95" ht="9.75" customHeight="1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1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</row>
    <row r="96" ht="22.5" customHeight="1">
      <c r="A96" s="20"/>
      <c r="B96" s="21"/>
      <c r="C96" s="119" t="s">
        <v>92</v>
      </c>
      <c r="D96" s="20"/>
      <c r="E96" s="20"/>
      <c r="F96" s="20"/>
      <c r="G96" s="20"/>
      <c r="H96" s="20"/>
      <c r="I96" s="20"/>
      <c r="J96" s="75">
        <f t="shared" ref="J96:J98" si="2">J118</f>
        <v>0</v>
      </c>
      <c r="K96" s="20"/>
      <c r="L96" s="21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3" t="s">
        <v>93</v>
      </c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</row>
    <row r="97" ht="24.75" customHeight="1">
      <c r="A97" s="120"/>
      <c r="B97" s="121"/>
      <c r="C97" s="120"/>
      <c r="D97" s="122" t="s">
        <v>94</v>
      </c>
      <c r="E97" s="123"/>
      <c r="F97" s="123"/>
      <c r="G97" s="123"/>
      <c r="H97" s="123"/>
      <c r="I97" s="123"/>
      <c r="J97" s="124">
        <f t="shared" si="2"/>
        <v>0</v>
      </c>
      <c r="K97" s="120"/>
      <c r="L97" s="121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20"/>
      <c r="BH97" s="120"/>
      <c r="BI97" s="120"/>
      <c r="BJ97" s="120"/>
      <c r="BK97" s="120"/>
      <c r="BL97" s="120"/>
      <c r="BM97" s="120"/>
    </row>
    <row r="98" ht="19.5" customHeight="1">
      <c r="A98" s="125"/>
      <c r="B98" s="126"/>
      <c r="C98" s="125"/>
      <c r="D98" s="127" t="s">
        <v>246</v>
      </c>
      <c r="E98" s="128"/>
      <c r="F98" s="128"/>
      <c r="G98" s="128"/>
      <c r="H98" s="128"/>
      <c r="I98" s="128"/>
      <c r="J98" s="129">
        <f t="shared" si="2"/>
        <v>0</v>
      </c>
      <c r="K98" s="125"/>
      <c r="L98" s="126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</row>
    <row r="99" ht="21.75" customHeight="1">
      <c r="A99" s="20"/>
      <c r="B99" s="21"/>
      <c r="C99" s="20"/>
      <c r="D99" s="20"/>
      <c r="E99" s="20"/>
      <c r="F99" s="20"/>
      <c r="G99" s="20"/>
      <c r="H99" s="20"/>
      <c r="I99" s="20"/>
      <c r="J99" s="20"/>
      <c r="K99" s="20"/>
      <c r="L99" s="21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</row>
    <row r="100" ht="6.75" customHeight="1">
      <c r="A100" s="20"/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21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</row>
    <row r="104" ht="6.75" customHeight="1">
      <c r="A104" s="20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21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</row>
    <row r="105" ht="24.75" customHeight="1">
      <c r="A105" s="20"/>
      <c r="B105" s="21"/>
      <c r="C105" s="7" t="s">
        <v>99</v>
      </c>
      <c r="D105" s="20"/>
      <c r="E105" s="20"/>
      <c r="F105" s="20"/>
      <c r="G105" s="20"/>
      <c r="H105" s="20"/>
      <c r="I105" s="20"/>
      <c r="J105" s="20"/>
      <c r="K105" s="20"/>
      <c r="L105" s="21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</row>
    <row r="106" ht="6.75" customHeight="1">
      <c r="A106" s="20"/>
      <c r="B106" s="21"/>
      <c r="C106" s="20"/>
      <c r="D106" s="20"/>
      <c r="E106" s="20"/>
      <c r="F106" s="20"/>
      <c r="G106" s="20"/>
      <c r="H106" s="20"/>
      <c r="I106" s="20"/>
      <c r="J106" s="20"/>
      <c r="K106" s="20"/>
      <c r="L106" s="21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</row>
    <row r="107" ht="12.0" customHeight="1">
      <c r="A107" s="20"/>
      <c r="B107" s="21"/>
      <c r="C107" s="15" t="s">
        <v>16</v>
      </c>
      <c r="D107" s="20"/>
      <c r="E107" s="20"/>
      <c r="F107" s="20"/>
      <c r="G107" s="20"/>
      <c r="H107" s="20"/>
      <c r="I107" s="20"/>
      <c r="J107" s="20"/>
      <c r="K107" s="20"/>
      <c r="L107" s="21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</row>
    <row r="108" ht="16.5" customHeight="1">
      <c r="A108" s="20"/>
      <c r="B108" s="21"/>
      <c r="C108" s="20"/>
      <c r="D108" s="20"/>
      <c r="E108" s="101" t="str">
        <f>E7</f>
        <v>Odstavné plochy u hřiště v obci Budiměřice</v>
      </c>
      <c r="I108" s="20"/>
      <c r="J108" s="20"/>
      <c r="K108" s="20"/>
      <c r="L108" s="21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</row>
    <row r="109" ht="12.0" customHeight="1">
      <c r="A109" s="20"/>
      <c r="B109" s="21"/>
      <c r="C109" s="15" t="s">
        <v>87</v>
      </c>
      <c r="D109" s="20"/>
      <c r="E109" s="20"/>
      <c r="F109" s="20"/>
      <c r="G109" s="20"/>
      <c r="H109" s="20"/>
      <c r="I109" s="20"/>
      <c r="J109" s="20"/>
      <c r="K109" s="20"/>
      <c r="L109" s="21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</row>
    <row r="110" ht="16.5" customHeight="1">
      <c r="A110" s="20"/>
      <c r="B110" s="21"/>
      <c r="C110" s="20"/>
      <c r="D110" s="20"/>
      <c r="E110" s="51" t="str">
        <f>E9</f>
        <v>2 - vedlejší a ostatní náklady</v>
      </c>
      <c r="I110" s="20"/>
      <c r="J110" s="20"/>
      <c r="K110" s="20"/>
      <c r="L110" s="21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</row>
    <row r="111" ht="6.75" customHeight="1">
      <c r="A111" s="20"/>
      <c r="B111" s="21"/>
      <c r="C111" s="20"/>
      <c r="D111" s="20"/>
      <c r="E111" s="20"/>
      <c r="F111" s="20"/>
      <c r="G111" s="20"/>
      <c r="H111" s="20"/>
      <c r="I111" s="20"/>
      <c r="J111" s="20"/>
      <c r="K111" s="20"/>
      <c r="L111" s="21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</row>
    <row r="112" ht="12.0" customHeight="1">
      <c r="A112" s="20"/>
      <c r="B112" s="21"/>
      <c r="C112" s="15" t="s">
        <v>20</v>
      </c>
      <c r="D112" s="20"/>
      <c r="E112" s="20"/>
      <c r="F112" s="11" t="str">
        <f>F12</f>
        <v>Budiměřice</v>
      </c>
      <c r="G112" s="20"/>
      <c r="H112" s="20"/>
      <c r="I112" s="15" t="s">
        <v>22</v>
      </c>
      <c r="J112" s="53" t="str">
        <f>IF(J12="","",J12)</f>
        <v/>
      </c>
      <c r="K112" s="20"/>
      <c r="L112" s="21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</row>
    <row r="113" ht="6.75" customHeight="1">
      <c r="A113" s="20"/>
      <c r="B113" s="21"/>
      <c r="C113" s="20"/>
      <c r="D113" s="20"/>
      <c r="E113" s="20"/>
      <c r="F113" s="20"/>
      <c r="G113" s="20"/>
      <c r="H113" s="20"/>
      <c r="I113" s="20"/>
      <c r="J113" s="20"/>
      <c r="K113" s="20"/>
      <c r="L113" s="21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</row>
    <row r="114" ht="15.0" customHeight="1">
      <c r="A114" s="20"/>
      <c r="B114" s="21"/>
      <c r="C114" s="15" t="s">
        <v>23</v>
      </c>
      <c r="D114" s="20"/>
      <c r="E114" s="20"/>
      <c r="F114" s="11" t="str">
        <f>E15</f>
        <v>Obec Budiměřice</v>
      </c>
      <c r="G114" s="20"/>
      <c r="H114" s="20"/>
      <c r="I114" s="15" t="s">
        <v>29</v>
      </c>
      <c r="J114" s="18" t="str">
        <f>E21</f>
        <v> </v>
      </c>
      <c r="K114" s="20"/>
      <c r="L114" s="21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</row>
    <row r="115" ht="15.0" customHeight="1">
      <c r="A115" s="20"/>
      <c r="B115" s="21"/>
      <c r="C115" s="15" t="s">
        <v>27</v>
      </c>
      <c r="D115" s="20"/>
      <c r="E115" s="20"/>
      <c r="F115" s="116" t="str">
        <f>IF(E18="","",E18)</f>
        <v>Vyplň údaj</v>
      </c>
      <c r="G115" s="20"/>
      <c r="H115" s="20"/>
      <c r="I115" s="15" t="s">
        <v>32</v>
      </c>
      <c r="J115" s="18" t="str">
        <f>E24</f>
        <v> </v>
      </c>
      <c r="K115" s="20"/>
      <c r="L115" s="21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</row>
    <row r="116" ht="9.75" customHeight="1">
      <c r="A116" s="20"/>
      <c r="B116" s="21"/>
      <c r="C116" s="20"/>
      <c r="D116" s="20"/>
      <c r="E116" s="20"/>
      <c r="F116" s="20"/>
      <c r="G116" s="20"/>
      <c r="H116" s="20"/>
      <c r="I116" s="20"/>
      <c r="J116" s="20"/>
      <c r="K116" s="20"/>
      <c r="L116" s="21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</row>
    <row r="117" ht="29.25" customHeight="1">
      <c r="A117" s="130"/>
      <c r="B117" s="131"/>
      <c r="C117" s="132" t="s">
        <v>100</v>
      </c>
      <c r="D117" s="133" t="s">
        <v>59</v>
      </c>
      <c r="E117" s="133" t="s">
        <v>55</v>
      </c>
      <c r="F117" s="133" t="s">
        <v>56</v>
      </c>
      <c r="G117" s="133" t="s">
        <v>101</v>
      </c>
      <c r="H117" s="133" t="s">
        <v>102</v>
      </c>
      <c r="I117" s="133" t="s">
        <v>103</v>
      </c>
      <c r="J117" s="133" t="s">
        <v>91</v>
      </c>
      <c r="K117" s="134" t="s">
        <v>104</v>
      </c>
      <c r="L117" s="131"/>
      <c r="M117" s="66" t="s">
        <v>1</v>
      </c>
      <c r="N117" s="67" t="s">
        <v>38</v>
      </c>
      <c r="O117" s="67" t="s">
        <v>105</v>
      </c>
      <c r="P117" s="67" t="s">
        <v>106</v>
      </c>
      <c r="Q117" s="67" t="s">
        <v>107</v>
      </c>
      <c r="R117" s="67" t="s">
        <v>108</v>
      </c>
      <c r="S117" s="67" t="s">
        <v>109</v>
      </c>
      <c r="T117" s="68" t="s">
        <v>110</v>
      </c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</row>
    <row r="118" ht="22.5" customHeight="1">
      <c r="A118" s="20"/>
      <c r="B118" s="21"/>
      <c r="C118" s="72" t="s">
        <v>111</v>
      </c>
      <c r="D118" s="20"/>
      <c r="E118" s="20"/>
      <c r="F118" s="20"/>
      <c r="G118" s="20"/>
      <c r="H118" s="20"/>
      <c r="I118" s="20"/>
      <c r="J118" s="135">
        <f t="shared" ref="J118:J120" si="3">BK118</f>
        <v>0</v>
      </c>
      <c r="K118" s="20"/>
      <c r="L118" s="21"/>
      <c r="M118" s="69"/>
      <c r="N118" s="57"/>
      <c r="O118" s="57"/>
      <c r="P118" s="136">
        <f t="shared" ref="P118:P119" si="4">P119</f>
        <v>0</v>
      </c>
      <c r="Q118" s="57"/>
      <c r="R118" s="136">
        <f t="shared" ref="R118:R119" si="5">R119</f>
        <v>0</v>
      </c>
      <c r="S118" s="57"/>
      <c r="T118" s="137">
        <f t="shared" ref="T118:T119" si="6">T119</f>
        <v>0</v>
      </c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3" t="s">
        <v>73</v>
      </c>
      <c r="AU118" s="3" t="s">
        <v>93</v>
      </c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138">
        <f t="shared" ref="BK118:BK119" si="7">BK119</f>
        <v>0</v>
      </c>
      <c r="BL118" s="20"/>
      <c r="BM118" s="20"/>
    </row>
    <row r="119" ht="25.5" customHeight="1">
      <c r="A119" s="139"/>
      <c r="B119" s="140"/>
      <c r="C119" s="139"/>
      <c r="D119" s="141" t="s">
        <v>73</v>
      </c>
      <c r="E119" s="142" t="s">
        <v>112</v>
      </c>
      <c r="F119" s="142" t="s">
        <v>113</v>
      </c>
      <c r="G119" s="139"/>
      <c r="H119" s="139"/>
      <c r="I119" s="139"/>
      <c r="J119" s="143">
        <f t="shared" si="3"/>
        <v>0</v>
      </c>
      <c r="K119" s="139"/>
      <c r="L119" s="140"/>
      <c r="M119" s="144"/>
      <c r="N119" s="139"/>
      <c r="O119" s="139"/>
      <c r="P119" s="145">
        <f t="shared" si="4"/>
        <v>0</v>
      </c>
      <c r="Q119" s="139"/>
      <c r="R119" s="145">
        <f t="shared" si="5"/>
        <v>0</v>
      </c>
      <c r="S119" s="139"/>
      <c r="T119" s="146">
        <f t="shared" si="6"/>
        <v>0</v>
      </c>
      <c r="U119" s="139"/>
      <c r="V119" s="139"/>
      <c r="W119" s="139"/>
      <c r="X119" s="139"/>
      <c r="Y119" s="139"/>
      <c r="Z119" s="139"/>
      <c r="AA119" s="139"/>
      <c r="AB119" s="139"/>
      <c r="AC119" s="139"/>
      <c r="AD119" s="139"/>
      <c r="AE119" s="139"/>
      <c r="AF119" s="139"/>
      <c r="AG119" s="139"/>
      <c r="AH119" s="139"/>
      <c r="AI119" s="139"/>
      <c r="AJ119" s="139"/>
      <c r="AK119" s="139"/>
      <c r="AL119" s="139"/>
      <c r="AM119" s="139"/>
      <c r="AN119" s="139"/>
      <c r="AO119" s="139"/>
      <c r="AP119" s="139"/>
      <c r="AQ119" s="139"/>
      <c r="AR119" s="141" t="s">
        <v>121</v>
      </c>
      <c r="AS119" s="139"/>
      <c r="AT119" s="147" t="s">
        <v>73</v>
      </c>
      <c r="AU119" s="147" t="s">
        <v>74</v>
      </c>
      <c r="AV119" s="139"/>
      <c r="AW119" s="139"/>
      <c r="AX119" s="139"/>
      <c r="AY119" s="141" t="s">
        <v>114</v>
      </c>
      <c r="AZ119" s="139"/>
      <c r="BA119" s="139"/>
      <c r="BB119" s="139"/>
      <c r="BC119" s="139"/>
      <c r="BD119" s="139"/>
      <c r="BE119" s="139"/>
      <c r="BF119" s="139"/>
      <c r="BG119" s="139"/>
      <c r="BH119" s="139"/>
      <c r="BI119" s="139"/>
      <c r="BJ119" s="139"/>
      <c r="BK119" s="148">
        <f t="shared" si="7"/>
        <v>0</v>
      </c>
      <c r="BL119" s="139"/>
      <c r="BM119" s="139"/>
    </row>
    <row r="120" ht="22.5" customHeight="1">
      <c r="A120" s="139"/>
      <c r="B120" s="140"/>
      <c r="C120" s="139"/>
      <c r="D120" s="141" t="s">
        <v>73</v>
      </c>
      <c r="E120" s="149" t="s">
        <v>247</v>
      </c>
      <c r="F120" s="149" t="s">
        <v>248</v>
      </c>
      <c r="G120" s="139"/>
      <c r="H120" s="139"/>
      <c r="I120" s="139"/>
      <c r="J120" s="150">
        <f t="shared" si="3"/>
        <v>0</v>
      </c>
      <c r="K120" s="139"/>
      <c r="L120" s="140"/>
      <c r="M120" s="144"/>
      <c r="N120" s="139"/>
      <c r="O120" s="139"/>
      <c r="P120" s="145">
        <f>SUM(P121:P126)</f>
        <v>0</v>
      </c>
      <c r="Q120" s="139"/>
      <c r="R120" s="145">
        <f>SUM(R121:R126)</f>
        <v>0</v>
      </c>
      <c r="S120" s="139"/>
      <c r="T120" s="146">
        <f>SUM(T121:T126)</f>
        <v>0</v>
      </c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41" t="s">
        <v>121</v>
      </c>
      <c r="AS120" s="139"/>
      <c r="AT120" s="147" t="s">
        <v>73</v>
      </c>
      <c r="AU120" s="147" t="s">
        <v>79</v>
      </c>
      <c r="AV120" s="139"/>
      <c r="AW120" s="139"/>
      <c r="AX120" s="139"/>
      <c r="AY120" s="141" t="s">
        <v>114</v>
      </c>
      <c r="AZ120" s="139"/>
      <c r="BA120" s="139"/>
      <c r="BB120" s="139"/>
      <c r="BC120" s="139"/>
      <c r="BD120" s="139"/>
      <c r="BE120" s="139"/>
      <c r="BF120" s="139"/>
      <c r="BG120" s="139"/>
      <c r="BH120" s="139"/>
      <c r="BI120" s="139"/>
      <c r="BJ120" s="139"/>
      <c r="BK120" s="148">
        <f>SUM(BK121:BK126)</f>
        <v>0</v>
      </c>
      <c r="BL120" s="139"/>
      <c r="BM120" s="139"/>
    </row>
    <row r="121" ht="16.5" customHeight="1">
      <c r="A121" s="20"/>
      <c r="B121" s="21"/>
      <c r="C121" s="151" t="s">
        <v>79</v>
      </c>
      <c r="D121" s="151" t="s">
        <v>116</v>
      </c>
      <c r="E121" s="152" t="s">
        <v>249</v>
      </c>
      <c r="F121" s="153" t="s">
        <v>250</v>
      </c>
      <c r="G121" s="154" t="s">
        <v>251</v>
      </c>
      <c r="H121" s="155">
        <v>1.0</v>
      </c>
      <c r="I121" s="156"/>
      <c r="J121" s="157">
        <f t="shared" ref="J121:J126" si="8">ROUND(I121*H121,2)</f>
        <v>0</v>
      </c>
      <c r="K121" s="153" t="s">
        <v>1</v>
      </c>
      <c r="L121" s="21"/>
      <c r="M121" s="158" t="s">
        <v>1</v>
      </c>
      <c r="N121" s="159" t="s">
        <v>39</v>
      </c>
      <c r="O121" s="20"/>
      <c r="P121" s="160">
        <f t="shared" ref="P121:P126" si="9">O121*H121</f>
        <v>0</v>
      </c>
      <c r="Q121" s="160">
        <v>0.0</v>
      </c>
      <c r="R121" s="160">
        <f t="shared" ref="R121:R126" si="10">Q121*H121</f>
        <v>0</v>
      </c>
      <c r="S121" s="160">
        <v>0.0</v>
      </c>
      <c r="T121" s="161">
        <f t="shared" ref="T121:T126" si="11">S121*H121</f>
        <v>0</v>
      </c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162" t="s">
        <v>252</v>
      </c>
      <c r="AS121" s="20"/>
      <c r="AT121" s="162" t="s">
        <v>116</v>
      </c>
      <c r="AU121" s="162" t="s">
        <v>83</v>
      </c>
      <c r="AV121" s="20"/>
      <c r="AW121" s="20"/>
      <c r="AX121" s="20"/>
      <c r="AY121" s="3" t="s">
        <v>114</v>
      </c>
      <c r="AZ121" s="20"/>
      <c r="BA121" s="20"/>
      <c r="BB121" s="20"/>
      <c r="BC121" s="20"/>
      <c r="BD121" s="20"/>
      <c r="BE121" s="163">
        <f t="shared" ref="BE121:BE126" si="12">IF(N121="základní",J121,0)</f>
        <v>0</v>
      </c>
      <c r="BF121" s="163">
        <f t="shared" ref="BF121:BF126" si="13">IF(N121="snížená",J121,0)</f>
        <v>0</v>
      </c>
      <c r="BG121" s="163">
        <f t="shared" ref="BG121:BG126" si="14">IF(N121="zákl. přenesená",J121,0)</f>
        <v>0</v>
      </c>
      <c r="BH121" s="163">
        <f t="shared" ref="BH121:BH126" si="15">IF(N121="sníž. přenesená",J121,0)</f>
        <v>0</v>
      </c>
      <c r="BI121" s="163">
        <f t="shared" ref="BI121:BI126" si="16">IF(N121="nulová",J121,0)</f>
        <v>0</v>
      </c>
      <c r="BJ121" s="3" t="s">
        <v>79</v>
      </c>
      <c r="BK121" s="163">
        <f t="shared" ref="BK121:BK126" si="17">ROUND(I121*H121,2)</f>
        <v>0</v>
      </c>
      <c r="BL121" s="3" t="s">
        <v>252</v>
      </c>
      <c r="BM121" s="162" t="s">
        <v>253</v>
      </c>
    </row>
    <row r="122" ht="21.75" customHeight="1">
      <c r="A122" s="20"/>
      <c r="B122" s="21"/>
      <c r="C122" s="151" t="s">
        <v>83</v>
      </c>
      <c r="D122" s="151" t="s">
        <v>116</v>
      </c>
      <c r="E122" s="152" t="s">
        <v>254</v>
      </c>
      <c r="F122" s="153" t="s">
        <v>255</v>
      </c>
      <c r="G122" s="154" t="s">
        <v>251</v>
      </c>
      <c r="H122" s="155">
        <v>1.0</v>
      </c>
      <c r="I122" s="156"/>
      <c r="J122" s="157">
        <f t="shared" si="8"/>
        <v>0</v>
      </c>
      <c r="K122" s="153" t="s">
        <v>1</v>
      </c>
      <c r="L122" s="21"/>
      <c r="M122" s="158" t="s">
        <v>1</v>
      </c>
      <c r="N122" s="159" t="s">
        <v>39</v>
      </c>
      <c r="O122" s="20"/>
      <c r="P122" s="160">
        <f t="shared" si="9"/>
        <v>0</v>
      </c>
      <c r="Q122" s="160">
        <v>0.0</v>
      </c>
      <c r="R122" s="160">
        <f t="shared" si="10"/>
        <v>0</v>
      </c>
      <c r="S122" s="160">
        <v>0.0</v>
      </c>
      <c r="T122" s="161">
        <f t="shared" si="11"/>
        <v>0</v>
      </c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162" t="s">
        <v>252</v>
      </c>
      <c r="AS122" s="20"/>
      <c r="AT122" s="162" t="s">
        <v>116</v>
      </c>
      <c r="AU122" s="162" t="s">
        <v>83</v>
      </c>
      <c r="AV122" s="20"/>
      <c r="AW122" s="20"/>
      <c r="AX122" s="20"/>
      <c r="AY122" s="3" t="s">
        <v>114</v>
      </c>
      <c r="AZ122" s="20"/>
      <c r="BA122" s="20"/>
      <c r="BB122" s="20"/>
      <c r="BC122" s="20"/>
      <c r="BD122" s="20"/>
      <c r="BE122" s="163">
        <f t="shared" si="12"/>
        <v>0</v>
      </c>
      <c r="BF122" s="163">
        <f t="shared" si="13"/>
        <v>0</v>
      </c>
      <c r="BG122" s="163">
        <f t="shared" si="14"/>
        <v>0</v>
      </c>
      <c r="BH122" s="163">
        <f t="shared" si="15"/>
        <v>0</v>
      </c>
      <c r="BI122" s="163">
        <f t="shared" si="16"/>
        <v>0</v>
      </c>
      <c r="BJ122" s="3" t="s">
        <v>79</v>
      </c>
      <c r="BK122" s="163">
        <f t="shared" si="17"/>
        <v>0</v>
      </c>
      <c r="BL122" s="3" t="s">
        <v>252</v>
      </c>
      <c r="BM122" s="162" t="s">
        <v>256</v>
      </c>
    </row>
    <row r="123" ht="16.5" customHeight="1">
      <c r="A123" s="20"/>
      <c r="B123" s="21"/>
      <c r="C123" s="151" t="s">
        <v>132</v>
      </c>
      <c r="D123" s="151" t="s">
        <v>116</v>
      </c>
      <c r="E123" s="152" t="s">
        <v>257</v>
      </c>
      <c r="F123" s="153" t="s">
        <v>258</v>
      </c>
      <c r="G123" s="154" t="s">
        <v>251</v>
      </c>
      <c r="H123" s="155">
        <v>1.0</v>
      </c>
      <c r="I123" s="156"/>
      <c r="J123" s="157">
        <f t="shared" si="8"/>
        <v>0</v>
      </c>
      <c r="K123" s="153" t="s">
        <v>1</v>
      </c>
      <c r="L123" s="21"/>
      <c r="M123" s="158" t="s">
        <v>1</v>
      </c>
      <c r="N123" s="159" t="s">
        <v>39</v>
      </c>
      <c r="O123" s="20"/>
      <c r="P123" s="160">
        <f t="shared" si="9"/>
        <v>0</v>
      </c>
      <c r="Q123" s="160">
        <v>0.0</v>
      </c>
      <c r="R123" s="160">
        <f t="shared" si="10"/>
        <v>0</v>
      </c>
      <c r="S123" s="160">
        <v>0.0</v>
      </c>
      <c r="T123" s="161">
        <f t="shared" si="11"/>
        <v>0</v>
      </c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162" t="s">
        <v>121</v>
      </c>
      <c r="AS123" s="20"/>
      <c r="AT123" s="162" t="s">
        <v>116</v>
      </c>
      <c r="AU123" s="162" t="s">
        <v>83</v>
      </c>
      <c r="AV123" s="20"/>
      <c r="AW123" s="20"/>
      <c r="AX123" s="20"/>
      <c r="AY123" s="3" t="s">
        <v>114</v>
      </c>
      <c r="AZ123" s="20"/>
      <c r="BA123" s="20"/>
      <c r="BB123" s="20"/>
      <c r="BC123" s="20"/>
      <c r="BD123" s="20"/>
      <c r="BE123" s="163">
        <f t="shared" si="12"/>
        <v>0</v>
      </c>
      <c r="BF123" s="163">
        <f t="shared" si="13"/>
        <v>0</v>
      </c>
      <c r="BG123" s="163">
        <f t="shared" si="14"/>
        <v>0</v>
      </c>
      <c r="BH123" s="163">
        <f t="shared" si="15"/>
        <v>0</v>
      </c>
      <c r="BI123" s="163">
        <f t="shared" si="16"/>
        <v>0</v>
      </c>
      <c r="BJ123" s="3" t="s">
        <v>79</v>
      </c>
      <c r="BK123" s="163">
        <f t="shared" si="17"/>
        <v>0</v>
      </c>
      <c r="BL123" s="3" t="s">
        <v>121</v>
      </c>
      <c r="BM123" s="162" t="s">
        <v>259</v>
      </c>
    </row>
    <row r="124" ht="21.75" customHeight="1">
      <c r="A124" s="20"/>
      <c r="B124" s="21"/>
      <c r="C124" s="151" t="s">
        <v>146</v>
      </c>
      <c r="D124" s="151" t="s">
        <v>116</v>
      </c>
      <c r="E124" s="152" t="s">
        <v>260</v>
      </c>
      <c r="F124" s="153" t="s">
        <v>261</v>
      </c>
      <c r="G124" s="154" t="s">
        <v>251</v>
      </c>
      <c r="H124" s="155">
        <v>1.0</v>
      </c>
      <c r="I124" s="156"/>
      <c r="J124" s="157">
        <f t="shared" si="8"/>
        <v>0</v>
      </c>
      <c r="K124" s="153" t="s">
        <v>1</v>
      </c>
      <c r="L124" s="21"/>
      <c r="M124" s="158" t="s">
        <v>1</v>
      </c>
      <c r="N124" s="159" t="s">
        <v>39</v>
      </c>
      <c r="O124" s="20"/>
      <c r="P124" s="160">
        <f t="shared" si="9"/>
        <v>0</v>
      </c>
      <c r="Q124" s="160">
        <v>0.0</v>
      </c>
      <c r="R124" s="160">
        <f t="shared" si="10"/>
        <v>0</v>
      </c>
      <c r="S124" s="160">
        <v>0.0</v>
      </c>
      <c r="T124" s="161">
        <f t="shared" si="11"/>
        <v>0</v>
      </c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162" t="s">
        <v>121</v>
      </c>
      <c r="AS124" s="20"/>
      <c r="AT124" s="162" t="s">
        <v>116</v>
      </c>
      <c r="AU124" s="162" t="s">
        <v>83</v>
      </c>
      <c r="AV124" s="20"/>
      <c r="AW124" s="20"/>
      <c r="AX124" s="20"/>
      <c r="AY124" s="3" t="s">
        <v>114</v>
      </c>
      <c r="AZ124" s="20"/>
      <c r="BA124" s="20"/>
      <c r="BB124" s="20"/>
      <c r="BC124" s="20"/>
      <c r="BD124" s="20"/>
      <c r="BE124" s="163">
        <f t="shared" si="12"/>
        <v>0</v>
      </c>
      <c r="BF124" s="163">
        <f t="shared" si="13"/>
        <v>0</v>
      </c>
      <c r="BG124" s="163">
        <f t="shared" si="14"/>
        <v>0</v>
      </c>
      <c r="BH124" s="163">
        <f t="shared" si="15"/>
        <v>0</v>
      </c>
      <c r="BI124" s="163">
        <f t="shared" si="16"/>
        <v>0</v>
      </c>
      <c r="BJ124" s="3" t="s">
        <v>79</v>
      </c>
      <c r="BK124" s="163">
        <f t="shared" si="17"/>
        <v>0</v>
      </c>
      <c r="BL124" s="3" t="s">
        <v>121</v>
      </c>
      <c r="BM124" s="162" t="s">
        <v>262</v>
      </c>
    </row>
    <row r="125" ht="16.5" customHeight="1">
      <c r="A125" s="20"/>
      <c r="B125" s="21"/>
      <c r="C125" s="151" t="s">
        <v>151</v>
      </c>
      <c r="D125" s="151" t="s">
        <v>116</v>
      </c>
      <c r="E125" s="152" t="s">
        <v>263</v>
      </c>
      <c r="F125" s="153" t="s">
        <v>264</v>
      </c>
      <c r="G125" s="154" t="s">
        <v>265</v>
      </c>
      <c r="H125" s="155">
        <v>1.0</v>
      </c>
      <c r="I125" s="156"/>
      <c r="J125" s="157">
        <f t="shared" si="8"/>
        <v>0</v>
      </c>
      <c r="K125" s="153" t="s">
        <v>1</v>
      </c>
      <c r="L125" s="21"/>
      <c r="M125" s="158" t="s">
        <v>1</v>
      </c>
      <c r="N125" s="159" t="s">
        <v>39</v>
      </c>
      <c r="O125" s="20"/>
      <c r="P125" s="160">
        <f t="shared" si="9"/>
        <v>0</v>
      </c>
      <c r="Q125" s="160">
        <v>0.0</v>
      </c>
      <c r="R125" s="160">
        <f t="shared" si="10"/>
        <v>0</v>
      </c>
      <c r="S125" s="160">
        <v>0.0</v>
      </c>
      <c r="T125" s="161">
        <f t="shared" si="11"/>
        <v>0</v>
      </c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162" t="s">
        <v>121</v>
      </c>
      <c r="AS125" s="20"/>
      <c r="AT125" s="162" t="s">
        <v>116</v>
      </c>
      <c r="AU125" s="162" t="s">
        <v>83</v>
      </c>
      <c r="AV125" s="20"/>
      <c r="AW125" s="20"/>
      <c r="AX125" s="20"/>
      <c r="AY125" s="3" t="s">
        <v>114</v>
      </c>
      <c r="AZ125" s="20"/>
      <c r="BA125" s="20"/>
      <c r="BB125" s="20"/>
      <c r="BC125" s="20"/>
      <c r="BD125" s="20"/>
      <c r="BE125" s="163">
        <f t="shared" si="12"/>
        <v>0</v>
      </c>
      <c r="BF125" s="163">
        <f t="shared" si="13"/>
        <v>0</v>
      </c>
      <c r="BG125" s="163">
        <f t="shared" si="14"/>
        <v>0</v>
      </c>
      <c r="BH125" s="163">
        <f t="shared" si="15"/>
        <v>0</v>
      </c>
      <c r="BI125" s="163">
        <f t="shared" si="16"/>
        <v>0</v>
      </c>
      <c r="BJ125" s="3" t="s">
        <v>79</v>
      </c>
      <c r="BK125" s="163">
        <f t="shared" si="17"/>
        <v>0</v>
      </c>
      <c r="BL125" s="3" t="s">
        <v>121</v>
      </c>
      <c r="BM125" s="162" t="s">
        <v>266</v>
      </c>
    </row>
    <row r="126" ht="16.5" customHeight="1">
      <c r="A126" s="20"/>
      <c r="B126" s="21"/>
      <c r="C126" s="151" t="s">
        <v>171</v>
      </c>
      <c r="D126" s="151" t="s">
        <v>116</v>
      </c>
      <c r="E126" s="152" t="s">
        <v>267</v>
      </c>
      <c r="F126" s="153" t="s">
        <v>268</v>
      </c>
      <c r="G126" s="154" t="s">
        <v>251</v>
      </c>
      <c r="H126" s="155">
        <v>1.0</v>
      </c>
      <c r="I126" s="156"/>
      <c r="J126" s="157">
        <f t="shared" si="8"/>
        <v>0</v>
      </c>
      <c r="K126" s="153" t="s">
        <v>1</v>
      </c>
      <c r="L126" s="21"/>
      <c r="M126" s="189" t="s">
        <v>1</v>
      </c>
      <c r="N126" s="190" t="s">
        <v>39</v>
      </c>
      <c r="O126" s="191"/>
      <c r="P126" s="192">
        <f t="shared" si="9"/>
        <v>0</v>
      </c>
      <c r="Q126" s="192">
        <v>0.0</v>
      </c>
      <c r="R126" s="192">
        <f t="shared" si="10"/>
        <v>0</v>
      </c>
      <c r="S126" s="192">
        <v>0.0</v>
      </c>
      <c r="T126" s="193">
        <f t="shared" si="11"/>
        <v>0</v>
      </c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162" t="s">
        <v>121</v>
      </c>
      <c r="AS126" s="20"/>
      <c r="AT126" s="162" t="s">
        <v>116</v>
      </c>
      <c r="AU126" s="162" t="s">
        <v>83</v>
      </c>
      <c r="AV126" s="20"/>
      <c r="AW126" s="20"/>
      <c r="AX126" s="20"/>
      <c r="AY126" s="3" t="s">
        <v>114</v>
      </c>
      <c r="AZ126" s="20"/>
      <c r="BA126" s="20"/>
      <c r="BB126" s="20"/>
      <c r="BC126" s="20"/>
      <c r="BD126" s="20"/>
      <c r="BE126" s="163">
        <f t="shared" si="12"/>
        <v>0</v>
      </c>
      <c r="BF126" s="163">
        <f t="shared" si="13"/>
        <v>0</v>
      </c>
      <c r="BG126" s="163">
        <f t="shared" si="14"/>
        <v>0</v>
      </c>
      <c r="BH126" s="163">
        <f t="shared" si="15"/>
        <v>0</v>
      </c>
      <c r="BI126" s="163">
        <f t="shared" si="16"/>
        <v>0</v>
      </c>
      <c r="BJ126" s="3" t="s">
        <v>79</v>
      </c>
      <c r="BK126" s="163">
        <f t="shared" si="17"/>
        <v>0</v>
      </c>
      <c r="BL126" s="3" t="s">
        <v>121</v>
      </c>
      <c r="BM126" s="162" t="s">
        <v>269</v>
      </c>
    </row>
    <row r="127" ht="6.75" customHeight="1">
      <c r="A127" s="20"/>
      <c r="B127" s="42"/>
      <c r="C127" s="43"/>
      <c r="D127" s="43"/>
      <c r="E127" s="43"/>
      <c r="F127" s="43"/>
      <c r="G127" s="43"/>
      <c r="H127" s="43"/>
      <c r="I127" s="43"/>
      <c r="J127" s="43"/>
      <c r="K127" s="43"/>
      <c r="L127" s="21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</row>
  </sheetData>
  <autoFilter ref="$C$117:$K$126"/>
  <mergeCells count="9">
    <mergeCell ref="E108:H108"/>
    <mergeCell ref="E110:H110"/>
    <mergeCell ref="L2:V2"/>
    <mergeCell ref="E7:H7"/>
    <mergeCell ref="E9:H9"/>
    <mergeCell ref="E18:H18"/>
    <mergeCell ref="E27:H27"/>
    <mergeCell ref="E85:H85"/>
    <mergeCell ref="E87:H87"/>
  </mergeCells>
  <printOptions/>
  <pageMargins bottom="0.39375" footer="0.0" header="0.0" left="0.39375" right="0.39375" top="0.39375"/>
  <pageSetup paperSize="9" orientation="portrait"/>
  <headerFooter>
    <oddFooter>&amp;CStrana &amp;P z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2020-05-25T09:16:56Z</dcterms:created>
  <dc:creator>DESKTOP-0SPK9FM\Ondřej Pavelka</dc:creator>
</cp:coreProperties>
</file>