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70" windowWidth="18735" windowHeight="12210"/>
  </bookViews>
  <sheets>
    <sheet name="Stavba" sheetId="1" r:id="rId1"/>
    <sheet name="VzorPolozky" sheetId="10" state="hidden" r:id="rId2"/>
    <sheet name="Pokyny pro vyplnění" sheetId="11" r:id="rId3"/>
    <sheet name="Rozpočet Pol" sheetId="12" r:id="rId4"/>
  </sheets>
  <externalReferences>
    <externalReference r:id="rId5"/>
  </externalReferences>
  <definedNames>
    <definedName name="CelkemDPHVypocet" localSheetId="0">Stavba!$H$40</definedName>
    <definedName name="CenaCelkem">Stavba!$G$29</definedName>
    <definedName name="CenaCelkemBezDPH">Stavba!$G$28</definedName>
    <definedName name="CenaCelkemVypocet" localSheetId="0">Stavba!$I$40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3">'Rozpočet Pol'!$A$1:$U$311</definedName>
    <definedName name="_xlnm.Print_Area" localSheetId="0">Stavba!$A$1:$J$58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Stavba!$F$40</definedName>
    <definedName name="ZakladDPHZakl">Stavba!$G$25</definedName>
    <definedName name="ZakladDPHZaklVypocet" localSheetId="0">Stavba!$G$40</definedName>
    <definedName name="Zaokrouhleni">Stavba!$G$27</definedName>
    <definedName name="Zhotovitel">Stavba!$D$11:$G$11</definedName>
  </definedNames>
  <calcPr calcId="125725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7" i="1"/>
  <c r="I19" s="1"/>
  <c r="I56"/>
  <c r="I17" s="1"/>
  <c r="I55"/>
  <c r="I54"/>
  <c r="I53"/>
  <c r="I52"/>
  <c r="I51"/>
  <c r="I50"/>
  <c r="I49"/>
  <c r="I48"/>
  <c r="AD301" i="12"/>
  <c r="G39" i="1" s="1"/>
  <c r="G40" s="1"/>
  <c r="G25" s="1"/>
  <c r="G26" s="1"/>
  <c r="BA297" i="12"/>
  <c r="BA296"/>
  <c r="BA295"/>
  <c r="BA294"/>
  <c r="BA291"/>
  <c r="BA290"/>
  <c r="BA289"/>
  <c r="BA287"/>
  <c r="BA286"/>
  <c r="BA285"/>
  <c r="BA283"/>
  <c r="BA282"/>
  <c r="BA281"/>
  <c r="BA279"/>
  <c r="BA258"/>
  <c r="BA257"/>
  <c r="BA210"/>
  <c r="BA206"/>
  <c r="BA202"/>
  <c r="BA198"/>
  <c r="BA194"/>
  <c r="BA190"/>
  <c r="BA186"/>
  <c r="BA176"/>
  <c r="BA173"/>
  <c r="BA40"/>
  <c r="BA39"/>
  <c r="BA16"/>
  <c r="BA10"/>
  <c r="G9"/>
  <c r="G8" s="1"/>
  <c r="I47" i="1" s="1"/>
  <c r="I9" i="12"/>
  <c r="I8" s="1"/>
  <c r="K9"/>
  <c r="K8" s="1"/>
  <c r="O9"/>
  <c r="O8" s="1"/>
  <c r="Q9"/>
  <c r="Q8" s="1"/>
  <c r="U9"/>
  <c r="G13"/>
  <c r="M13" s="1"/>
  <c r="I13"/>
  <c r="K13"/>
  <c r="O13"/>
  <c r="Q13"/>
  <c r="U13"/>
  <c r="G15"/>
  <c r="M15" s="1"/>
  <c r="I15"/>
  <c r="K15"/>
  <c r="O15"/>
  <c r="Q15"/>
  <c r="U15"/>
  <c r="G19"/>
  <c r="I19"/>
  <c r="K19"/>
  <c r="M19"/>
  <c r="O19"/>
  <c r="Q19"/>
  <c r="U19"/>
  <c r="U8" s="1"/>
  <c r="G23"/>
  <c r="I23"/>
  <c r="K23"/>
  <c r="M23"/>
  <c r="O23"/>
  <c r="Q23"/>
  <c r="U23"/>
  <c r="G27"/>
  <c r="M27" s="1"/>
  <c r="I27"/>
  <c r="I26" s="1"/>
  <c r="K27"/>
  <c r="K26" s="1"/>
  <c r="O27"/>
  <c r="Q27"/>
  <c r="Q26" s="1"/>
  <c r="U27"/>
  <c r="U26" s="1"/>
  <c r="G30"/>
  <c r="I30"/>
  <c r="K30"/>
  <c r="M30"/>
  <c r="O30"/>
  <c r="Q30"/>
  <c r="U30"/>
  <c r="G33"/>
  <c r="I33"/>
  <c r="K33"/>
  <c r="M33"/>
  <c r="O33"/>
  <c r="Q33"/>
  <c r="U33"/>
  <c r="G35"/>
  <c r="G26" s="1"/>
  <c r="I35"/>
  <c r="K35"/>
  <c r="O35"/>
  <c r="O26" s="1"/>
  <c r="Q35"/>
  <c r="U35"/>
  <c r="G38"/>
  <c r="M38" s="1"/>
  <c r="I38"/>
  <c r="K38"/>
  <c r="O38"/>
  <c r="Q38"/>
  <c r="U38"/>
  <c r="G42"/>
  <c r="I42"/>
  <c r="K42"/>
  <c r="M42"/>
  <c r="O42"/>
  <c r="Q42"/>
  <c r="U42"/>
  <c r="G45"/>
  <c r="G44" s="1"/>
  <c r="I45"/>
  <c r="I44" s="1"/>
  <c r="K45"/>
  <c r="O45"/>
  <c r="O44" s="1"/>
  <c r="Q45"/>
  <c r="Q44" s="1"/>
  <c r="U45"/>
  <c r="G47"/>
  <c r="M47" s="1"/>
  <c r="I47"/>
  <c r="K47"/>
  <c r="K44" s="1"/>
  <c r="O47"/>
  <c r="Q47"/>
  <c r="U47"/>
  <c r="U44" s="1"/>
  <c r="G48"/>
  <c r="I48"/>
  <c r="K48"/>
  <c r="M48"/>
  <c r="O48"/>
  <c r="Q48"/>
  <c r="U48"/>
  <c r="G50"/>
  <c r="I50"/>
  <c r="K50"/>
  <c r="M50"/>
  <c r="O50"/>
  <c r="Q50"/>
  <c r="U50"/>
  <c r="G51"/>
  <c r="M51" s="1"/>
  <c r="I51"/>
  <c r="K51"/>
  <c r="O51"/>
  <c r="Q51"/>
  <c r="U51"/>
  <c r="G53"/>
  <c r="M53" s="1"/>
  <c r="I53"/>
  <c r="K53"/>
  <c r="O53"/>
  <c r="Q53"/>
  <c r="U53"/>
  <c r="G56"/>
  <c r="G55" s="1"/>
  <c r="I56"/>
  <c r="I55" s="1"/>
  <c r="K56"/>
  <c r="M56"/>
  <c r="O56"/>
  <c r="O55" s="1"/>
  <c r="Q56"/>
  <c r="Q55" s="1"/>
  <c r="U56"/>
  <c r="G58"/>
  <c r="M58" s="1"/>
  <c r="I58"/>
  <c r="K58"/>
  <c r="O58"/>
  <c r="Q58"/>
  <c r="U58"/>
  <c r="G60"/>
  <c r="I60"/>
  <c r="K60"/>
  <c r="M60"/>
  <c r="O60"/>
  <c r="Q60"/>
  <c r="U60"/>
  <c r="G62"/>
  <c r="I62"/>
  <c r="K62"/>
  <c r="K55" s="1"/>
  <c r="M62"/>
  <c r="O62"/>
  <c r="Q62"/>
  <c r="U62"/>
  <c r="U55" s="1"/>
  <c r="G63"/>
  <c r="I63"/>
  <c r="K63"/>
  <c r="M63"/>
  <c r="O63"/>
  <c r="Q63"/>
  <c r="U63"/>
  <c r="G64"/>
  <c r="M64" s="1"/>
  <c r="I64"/>
  <c r="K64"/>
  <c r="O64"/>
  <c r="Q64"/>
  <c r="U64"/>
  <c r="G65"/>
  <c r="I65"/>
  <c r="K65"/>
  <c r="M65"/>
  <c r="O65"/>
  <c r="Q65"/>
  <c r="U65"/>
  <c r="G66"/>
  <c r="I66"/>
  <c r="K66"/>
  <c r="M66"/>
  <c r="O66"/>
  <c r="Q66"/>
  <c r="U66"/>
  <c r="G68"/>
  <c r="G67" s="1"/>
  <c r="I68"/>
  <c r="I67" s="1"/>
  <c r="K68"/>
  <c r="K67" s="1"/>
  <c r="O68"/>
  <c r="O67" s="1"/>
  <c r="Q68"/>
  <c r="Q67" s="1"/>
  <c r="U68"/>
  <c r="U67" s="1"/>
  <c r="G70"/>
  <c r="I70"/>
  <c r="K70"/>
  <c r="M70"/>
  <c r="O70"/>
  <c r="Q70"/>
  <c r="U70"/>
  <c r="G72"/>
  <c r="I72"/>
  <c r="K72"/>
  <c r="M72"/>
  <c r="O72"/>
  <c r="Q72"/>
  <c r="U72"/>
  <c r="G75"/>
  <c r="G74" s="1"/>
  <c r="I75"/>
  <c r="I74" s="1"/>
  <c r="K75"/>
  <c r="K74" s="1"/>
  <c r="O75"/>
  <c r="O74" s="1"/>
  <c r="Q75"/>
  <c r="Q74" s="1"/>
  <c r="U75"/>
  <c r="U74" s="1"/>
  <c r="G78"/>
  <c r="I78"/>
  <c r="K78"/>
  <c r="M78"/>
  <c r="O78"/>
  <c r="Q78"/>
  <c r="U78"/>
  <c r="G81"/>
  <c r="I81"/>
  <c r="K81"/>
  <c r="M81"/>
  <c r="O81"/>
  <c r="Q81"/>
  <c r="U81"/>
  <c r="G82"/>
  <c r="I82"/>
  <c r="K82"/>
  <c r="M82"/>
  <c r="O82"/>
  <c r="Q82"/>
  <c r="U82"/>
  <c r="G84"/>
  <c r="M84" s="1"/>
  <c r="I84"/>
  <c r="K84"/>
  <c r="O84"/>
  <c r="Q84"/>
  <c r="U84"/>
  <c r="G90"/>
  <c r="I90"/>
  <c r="K90"/>
  <c r="M90"/>
  <c r="O90"/>
  <c r="Q90"/>
  <c r="U90"/>
  <c r="G96"/>
  <c r="I96"/>
  <c r="K96"/>
  <c r="M96"/>
  <c r="O96"/>
  <c r="Q96"/>
  <c r="U96"/>
  <c r="G102"/>
  <c r="I102"/>
  <c r="K102"/>
  <c r="M102"/>
  <c r="O102"/>
  <c r="Q102"/>
  <c r="U102"/>
  <c r="G104"/>
  <c r="M104" s="1"/>
  <c r="I104"/>
  <c r="K104"/>
  <c r="O104"/>
  <c r="Q104"/>
  <c r="U104"/>
  <c r="G110"/>
  <c r="I110"/>
  <c r="K110"/>
  <c r="M110"/>
  <c r="O110"/>
  <c r="Q110"/>
  <c r="U110"/>
  <c r="G113"/>
  <c r="G112" s="1"/>
  <c r="I113"/>
  <c r="I112" s="1"/>
  <c r="K113"/>
  <c r="M113"/>
  <c r="O113"/>
  <c r="O112" s="1"/>
  <c r="Q113"/>
  <c r="Q112" s="1"/>
  <c r="U113"/>
  <c r="G115"/>
  <c r="M115" s="1"/>
  <c r="I115"/>
  <c r="K115"/>
  <c r="O115"/>
  <c r="Q115"/>
  <c r="U115"/>
  <c r="G116"/>
  <c r="I116"/>
  <c r="K116"/>
  <c r="M116"/>
  <c r="O116"/>
  <c r="Q116"/>
  <c r="U116"/>
  <c r="G117"/>
  <c r="I117"/>
  <c r="K117"/>
  <c r="K112" s="1"/>
  <c r="M117"/>
  <c r="O117"/>
  <c r="Q117"/>
  <c r="U117"/>
  <c r="U112" s="1"/>
  <c r="G120"/>
  <c r="G119" s="1"/>
  <c r="I120"/>
  <c r="I119" s="1"/>
  <c r="K120"/>
  <c r="K119" s="1"/>
  <c r="O120"/>
  <c r="O119" s="1"/>
  <c r="Q120"/>
  <c r="Q119" s="1"/>
  <c r="U120"/>
  <c r="U119" s="1"/>
  <c r="G122"/>
  <c r="I122"/>
  <c r="K122"/>
  <c r="M122"/>
  <c r="O122"/>
  <c r="Q122"/>
  <c r="U122"/>
  <c r="G124"/>
  <c r="I124"/>
  <c r="K124"/>
  <c r="M124"/>
  <c r="O124"/>
  <c r="Q124"/>
  <c r="U124"/>
  <c r="G127"/>
  <c r="I127"/>
  <c r="K127"/>
  <c r="M127"/>
  <c r="O127"/>
  <c r="Q127"/>
  <c r="U127"/>
  <c r="G130"/>
  <c r="M130" s="1"/>
  <c r="I130"/>
  <c r="K130"/>
  <c r="O130"/>
  <c r="Q130"/>
  <c r="U130"/>
  <c r="G133"/>
  <c r="I133"/>
  <c r="K133"/>
  <c r="M133"/>
  <c r="O133"/>
  <c r="Q133"/>
  <c r="U133"/>
  <c r="G135"/>
  <c r="I135"/>
  <c r="K135"/>
  <c r="M135"/>
  <c r="O135"/>
  <c r="Q135"/>
  <c r="U135"/>
  <c r="G138"/>
  <c r="I138"/>
  <c r="K138"/>
  <c r="M138"/>
  <c r="O138"/>
  <c r="Q138"/>
  <c r="U138"/>
  <c r="G141"/>
  <c r="M141" s="1"/>
  <c r="I141"/>
  <c r="K141"/>
  <c r="O141"/>
  <c r="Q141"/>
  <c r="U141"/>
  <c r="G145"/>
  <c r="I145"/>
  <c r="K145"/>
  <c r="M145"/>
  <c r="O145"/>
  <c r="Q145"/>
  <c r="U145"/>
  <c r="G147"/>
  <c r="I147"/>
  <c r="K147"/>
  <c r="M147"/>
  <c r="O147"/>
  <c r="Q147"/>
  <c r="U147"/>
  <c r="G149"/>
  <c r="I149"/>
  <c r="K149"/>
  <c r="M149"/>
  <c r="O149"/>
  <c r="Q149"/>
  <c r="U149"/>
  <c r="G151"/>
  <c r="M151" s="1"/>
  <c r="I151"/>
  <c r="K151"/>
  <c r="O151"/>
  <c r="Q151"/>
  <c r="U151"/>
  <c r="G155"/>
  <c r="I155"/>
  <c r="K155"/>
  <c r="M155"/>
  <c r="O155"/>
  <c r="Q155"/>
  <c r="U155"/>
  <c r="G157"/>
  <c r="I157"/>
  <c r="K157"/>
  <c r="M157"/>
  <c r="O157"/>
  <c r="Q157"/>
  <c r="U157"/>
  <c r="G159"/>
  <c r="I159"/>
  <c r="K159"/>
  <c r="M159"/>
  <c r="O159"/>
  <c r="Q159"/>
  <c r="U159"/>
  <c r="G162"/>
  <c r="M162" s="1"/>
  <c r="I162"/>
  <c r="K162"/>
  <c r="O162"/>
  <c r="Q162"/>
  <c r="U162"/>
  <c r="G164"/>
  <c r="I164"/>
  <c r="K164"/>
  <c r="M164"/>
  <c r="O164"/>
  <c r="Q164"/>
  <c r="U164"/>
  <c r="G165"/>
  <c r="I165"/>
  <c r="K165"/>
  <c r="M165"/>
  <c r="O165"/>
  <c r="Q165"/>
  <c r="U165"/>
  <c r="G166"/>
  <c r="I166"/>
  <c r="K166"/>
  <c r="M166"/>
  <c r="O166"/>
  <c r="Q166"/>
  <c r="U166"/>
  <c r="G167"/>
  <c r="M167" s="1"/>
  <c r="I167"/>
  <c r="K167"/>
  <c r="O167"/>
  <c r="Q167"/>
  <c r="U167"/>
  <c r="G170"/>
  <c r="I170"/>
  <c r="K170"/>
  <c r="K169" s="1"/>
  <c r="M170"/>
  <c r="O170"/>
  <c r="Q170"/>
  <c r="U170"/>
  <c r="U169" s="1"/>
  <c r="G172"/>
  <c r="G169" s="1"/>
  <c r="I172"/>
  <c r="K172"/>
  <c r="M172"/>
  <c r="O172"/>
  <c r="O169" s="1"/>
  <c r="Q172"/>
  <c r="U172"/>
  <c r="G174"/>
  <c r="M174" s="1"/>
  <c r="I174"/>
  <c r="I169" s="1"/>
  <c r="K174"/>
  <c r="O174"/>
  <c r="Q174"/>
  <c r="Q169" s="1"/>
  <c r="U174"/>
  <c r="G175"/>
  <c r="M175" s="1"/>
  <c r="I175"/>
  <c r="K175"/>
  <c r="O175"/>
  <c r="Q175"/>
  <c r="U175"/>
  <c r="G185"/>
  <c r="I185"/>
  <c r="K185"/>
  <c r="M185"/>
  <c r="O185"/>
  <c r="Q185"/>
  <c r="U185"/>
  <c r="G189"/>
  <c r="I189"/>
  <c r="K189"/>
  <c r="M189"/>
  <c r="O189"/>
  <c r="Q189"/>
  <c r="U189"/>
  <c r="G193"/>
  <c r="M193" s="1"/>
  <c r="I193"/>
  <c r="K193"/>
  <c r="O193"/>
  <c r="Q193"/>
  <c r="U193"/>
  <c r="G197"/>
  <c r="M197" s="1"/>
  <c r="I197"/>
  <c r="K197"/>
  <c r="O197"/>
  <c r="Q197"/>
  <c r="U197"/>
  <c r="G201"/>
  <c r="I201"/>
  <c r="K201"/>
  <c r="M201"/>
  <c r="O201"/>
  <c r="Q201"/>
  <c r="U201"/>
  <c r="G205"/>
  <c r="I205"/>
  <c r="K205"/>
  <c r="M205"/>
  <c r="O205"/>
  <c r="Q205"/>
  <c r="U205"/>
  <c r="G209"/>
  <c r="M209" s="1"/>
  <c r="I209"/>
  <c r="K209"/>
  <c r="O209"/>
  <c r="Q209"/>
  <c r="U209"/>
  <c r="G213"/>
  <c r="M213" s="1"/>
  <c r="I213"/>
  <c r="K213"/>
  <c r="O213"/>
  <c r="Q213"/>
  <c r="U213"/>
  <c r="G214"/>
  <c r="I214"/>
  <c r="K214"/>
  <c r="M214"/>
  <c r="O214"/>
  <c r="Q214"/>
  <c r="U214"/>
  <c r="G218"/>
  <c r="I218"/>
  <c r="K218"/>
  <c r="M218"/>
  <c r="O218"/>
  <c r="Q218"/>
  <c r="U218"/>
  <c r="G219"/>
  <c r="M219" s="1"/>
  <c r="I219"/>
  <c r="K219"/>
  <c r="O219"/>
  <c r="Q219"/>
  <c r="U219"/>
  <c r="G220"/>
  <c r="M220" s="1"/>
  <c r="I220"/>
  <c r="K220"/>
  <c r="O220"/>
  <c r="Q220"/>
  <c r="U220"/>
  <c r="G221"/>
  <c r="I221"/>
  <c r="K221"/>
  <c r="M221"/>
  <c r="O221"/>
  <c r="Q221"/>
  <c r="U221"/>
  <c r="G222"/>
  <c r="I222"/>
  <c r="K222"/>
  <c r="M222"/>
  <c r="O222"/>
  <c r="Q222"/>
  <c r="U222"/>
  <c r="G224"/>
  <c r="M224" s="1"/>
  <c r="I224"/>
  <c r="K224"/>
  <c r="O224"/>
  <c r="Q224"/>
  <c r="U224"/>
  <c r="G225"/>
  <c r="M225" s="1"/>
  <c r="I225"/>
  <c r="K225"/>
  <c r="O225"/>
  <c r="Q225"/>
  <c r="U225"/>
  <c r="G226"/>
  <c r="I226"/>
  <c r="K226"/>
  <c r="M226"/>
  <c r="O226"/>
  <c r="Q226"/>
  <c r="U226"/>
  <c r="G227"/>
  <c r="I227"/>
  <c r="K227"/>
  <c r="M227"/>
  <c r="O227"/>
  <c r="Q227"/>
  <c r="U227"/>
  <c r="G228"/>
  <c r="M228" s="1"/>
  <c r="I228"/>
  <c r="K228"/>
  <c r="O228"/>
  <c r="Q228"/>
  <c r="U228"/>
  <c r="G231"/>
  <c r="I231"/>
  <c r="K231"/>
  <c r="K230" s="1"/>
  <c r="M231"/>
  <c r="O231"/>
  <c r="Q231"/>
  <c r="U231"/>
  <c r="U230" s="1"/>
  <c r="G233"/>
  <c r="G230" s="1"/>
  <c r="I233"/>
  <c r="K233"/>
  <c r="M233"/>
  <c r="O233"/>
  <c r="O230" s="1"/>
  <c r="Q233"/>
  <c r="U233"/>
  <c r="G236"/>
  <c r="M236" s="1"/>
  <c r="I236"/>
  <c r="I230" s="1"/>
  <c r="K236"/>
  <c r="O236"/>
  <c r="Q236"/>
  <c r="Q230" s="1"/>
  <c r="U236"/>
  <c r="G237"/>
  <c r="M237" s="1"/>
  <c r="I237"/>
  <c r="K237"/>
  <c r="O237"/>
  <c r="Q237"/>
  <c r="U237"/>
  <c r="G238"/>
  <c r="I238"/>
  <c r="K238"/>
  <c r="M238"/>
  <c r="O238"/>
  <c r="Q238"/>
  <c r="U238"/>
  <c r="G239"/>
  <c r="I239"/>
  <c r="K239"/>
  <c r="M239"/>
  <c r="O239"/>
  <c r="Q239"/>
  <c r="U239"/>
  <c r="G241"/>
  <c r="M241" s="1"/>
  <c r="I241"/>
  <c r="K241"/>
  <c r="O241"/>
  <c r="Q241"/>
  <c r="U241"/>
  <c r="G243"/>
  <c r="M243" s="1"/>
  <c r="I243"/>
  <c r="K243"/>
  <c r="O243"/>
  <c r="Q243"/>
  <c r="U243"/>
  <c r="G245"/>
  <c r="I245"/>
  <c r="K245"/>
  <c r="M245"/>
  <c r="O245"/>
  <c r="Q245"/>
  <c r="U245"/>
  <c r="G249"/>
  <c r="I249"/>
  <c r="K249"/>
  <c r="M249"/>
  <c r="O249"/>
  <c r="Q249"/>
  <c r="U249"/>
  <c r="G253"/>
  <c r="M253" s="1"/>
  <c r="I253"/>
  <c r="K253"/>
  <c r="O253"/>
  <c r="Q253"/>
  <c r="U253"/>
  <c r="G254"/>
  <c r="M254" s="1"/>
  <c r="I254"/>
  <c r="K254"/>
  <c r="O254"/>
  <c r="Q254"/>
  <c r="U254"/>
  <c r="G255"/>
  <c r="I255"/>
  <c r="K255"/>
  <c r="M255"/>
  <c r="O255"/>
  <c r="Q255"/>
  <c r="U255"/>
  <c r="G256"/>
  <c r="I256"/>
  <c r="K256"/>
  <c r="M256"/>
  <c r="O256"/>
  <c r="Q256"/>
  <c r="U256"/>
  <c r="G262"/>
  <c r="M262" s="1"/>
  <c r="I262"/>
  <c r="K262"/>
  <c r="O262"/>
  <c r="Q262"/>
  <c r="U262"/>
  <c r="G265"/>
  <c r="M265" s="1"/>
  <c r="I265"/>
  <c r="K265"/>
  <c r="O265"/>
  <c r="Q265"/>
  <c r="U265"/>
  <c r="G267"/>
  <c r="I267"/>
  <c r="K267"/>
  <c r="M267"/>
  <c r="O267"/>
  <c r="Q267"/>
  <c r="U267"/>
  <c r="G269"/>
  <c r="I269"/>
  <c r="K269"/>
  <c r="M269"/>
  <c r="O269"/>
  <c r="Q269"/>
  <c r="U269"/>
  <c r="G271"/>
  <c r="M271" s="1"/>
  <c r="I271"/>
  <c r="K271"/>
  <c r="O271"/>
  <c r="Q271"/>
  <c r="U271"/>
  <c r="G273"/>
  <c r="M273" s="1"/>
  <c r="I273"/>
  <c r="K273"/>
  <c r="O273"/>
  <c r="Q273"/>
  <c r="U273"/>
  <c r="G274"/>
  <c r="I274"/>
  <c r="K274"/>
  <c r="M274"/>
  <c r="O274"/>
  <c r="Q274"/>
  <c r="U274"/>
  <c r="G275"/>
  <c r="I275"/>
  <c r="K275"/>
  <c r="M275"/>
  <c r="O275"/>
  <c r="Q275"/>
  <c r="U275"/>
  <c r="G277"/>
  <c r="G278"/>
  <c r="M278" s="1"/>
  <c r="I278"/>
  <c r="I277" s="1"/>
  <c r="K278"/>
  <c r="K277" s="1"/>
  <c r="O278"/>
  <c r="Q278"/>
  <c r="Q277" s="1"/>
  <c r="U278"/>
  <c r="U277" s="1"/>
  <c r="G280"/>
  <c r="I280"/>
  <c r="K280"/>
  <c r="M280"/>
  <c r="O280"/>
  <c r="Q280"/>
  <c r="U280"/>
  <c r="G284"/>
  <c r="I284"/>
  <c r="K284"/>
  <c r="M284"/>
  <c r="O284"/>
  <c r="Q284"/>
  <c r="U284"/>
  <c r="G288"/>
  <c r="M288" s="1"/>
  <c r="I288"/>
  <c r="K288"/>
  <c r="O288"/>
  <c r="O277" s="1"/>
  <c r="Q288"/>
  <c r="U288"/>
  <c r="G292"/>
  <c r="M292" s="1"/>
  <c r="I292"/>
  <c r="K292"/>
  <c r="O292"/>
  <c r="Q292"/>
  <c r="U292"/>
  <c r="G293"/>
  <c r="I293"/>
  <c r="K293"/>
  <c r="M293"/>
  <c r="O293"/>
  <c r="Q293"/>
  <c r="U293"/>
  <c r="G298"/>
  <c r="I298"/>
  <c r="K298"/>
  <c r="M298"/>
  <c r="O298"/>
  <c r="Q298"/>
  <c r="U298"/>
  <c r="G299"/>
  <c r="M299" s="1"/>
  <c r="I299"/>
  <c r="K299"/>
  <c r="O299"/>
  <c r="Q299"/>
  <c r="U299"/>
  <c r="I20" i="1"/>
  <c r="I18"/>
  <c r="G27"/>
  <c r="J28"/>
  <c r="J26"/>
  <c r="G38"/>
  <c r="F38"/>
  <c r="J23"/>
  <c r="J24"/>
  <c r="J25"/>
  <c r="J27"/>
  <c r="E24"/>
  <c r="E26"/>
  <c r="M9" i="12" l="1"/>
  <c r="G301"/>
  <c r="AC301"/>
  <c r="F39" i="1" s="1"/>
  <c r="F40" s="1"/>
  <c r="G23" s="1"/>
  <c r="G24" s="1"/>
  <c r="G29" s="1"/>
  <c r="I58"/>
  <c r="I16"/>
  <c r="I21" s="1"/>
  <c r="H39"/>
  <c r="H40" s="1"/>
  <c r="M277" i="12"/>
  <c r="M230"/>
  <c r="M55"/>
  <c r="M169"/>
  <c r="M112"/>
  <c r="M8"/>
  <c r="M120"/>
  <c r="M119" s="1"/>
  <c r="M75"/>
  <c r="M74" s="1"/>
  <c r="M68"/>
  <c r="M67" s="1"/>
  <c r="M45"/>
  <c r="M44" s="1"/>
  <c r="M35"/>
  <c r="M26" s="1"/>
  <c r="G28" i="1" l="1"/>
  <c r="I39"/>
  <c r="I40" s="1"/>
  <c r="J39" s="1"/>
  <c r="J40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<sst xmlns="http://schemas.openxmlformats.org/spreadsheetml/2006/main" count="989" uniqueCount="480">
  <si>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</si>
  <si>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</si>
  <si>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</si>
  <si>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</si>
  <si>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</si>
  <si>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</si>
  <si>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</si>
  <si>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</si>
  <si>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</si>
  <si>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</si>
  <si>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</si>
  <si>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</si>
  <si>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</si>
  <si>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</si>
  <si>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</si>
  <si>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</si>
  <si>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</si>
  <si>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</si>
  <si>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</si>
  <si>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</si>
  <si>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</si>
  <si>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</si>
  <si>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</si>
  <si>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</si>
  <si>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</si>
  <si>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</si>
  <si>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</si>
  <si>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</si>
  <si>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</si>
  <si>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</si>
  <si>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</si>
  <si>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</si>
  <si>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</si>
  <si>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</si>
  <si>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</si>
  <si>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</si>
  <si>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</si>
  <si>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</si>
  <si>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</si>
  <si>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</si>
  <si>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</si>
  <si>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</si>
  <si>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</si>
  <si>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</si>
  <si>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</si>
  <si>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Výměna balkonů, sídliště Pražská 2798-2800, Havlíčkův Brod</t>
  </si>
  <si>
    <t>Město Havlíčkův Brod</t>
  </si>
  <si>
    <t>Havlíčkovo náměstí 57</t>
  </si>
  <si>
    <t>Havlíčkův Brod</t>
  </si>
  <si>
    <t>58001</t>
  </si>
  <si>
    <t>00267449</t>
  </si>
  <si>
    <t>CZ00267449</t>
  </si>
  <si>
    <t>Rozpočet</t>
  </si>
  <si>
    <t>Celkem za stavbu</t>
  </si>
  <si>
    <t>CZK</t>
  </si>
  <si>
    <t>Rekapitulace dílů</t>
  </si>
  <si>
    <t>Typ dílu</t>
  </si>
  <si>
    <t>60</t>
  </si>
  <si>
    <t>Úpravy povrchů, omítky</t>
  </si>
  <si>
    <t>62</t>
  </si>
  <si>
    <t>Upravy povrchů vnější</t>
  </si>
  <si>
    <t>63</t>
  </si>
  <si>
    <t>Podlahy a podlahové konstrukce</t>
  </si>
  <si>
    <t>94</t>
  </si>
  <si>
    <t>Lešení a stavební výtahy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</si>
  <si>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</si>
  <si>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</si>
  <si>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</si>
  <si>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</si>
  <si>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</si>
  <si>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</si>
  <si>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</si>
  <si>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</si>
  <si>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767</t>
  </si>
  <si>
    <t>Konstrukce zámečnické</t>
  </si>
  <si>
    <t>771</t>
  </si>
  <si>
    <t>Podlahy z dlaždic a obklady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</si>
  <si>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</si>
  <si>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</si>
  <si>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</si>
  <si>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</si>
  <si>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</si>
  <si>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</si>
  <si>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</si>
  <si>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</si>
  <si>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</si>
  <si>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</si>
  <si>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</si>
  <si>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</si>
  <si>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</si>
  <si>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</si>
  <si>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</si>
  <si>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</si>
  <si>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</si>
  <si>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</si>
  <si>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</si>
  <si>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</si>
  <si>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</si>
  <si>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</si>
  <si>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</si>
  <si>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</si>
  <si>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</si>
  <si>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</si>
  <si>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</si>
  <si>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</si>
  <si>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</si>
  <si>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601021191R00</t>
  </si>
  <si>
    <t>Základní nátěr stropů pod omítky Baumit UniPrimer</t>
  </si>
  <si>
    <t>m2</t>
  </si>
  <si>
    <t>POL1_0</t>
  </si>
  <si>
    <t>Pod stěrkovou omítku vrchní silikonovou</t>
  </si>
  <si>
    <t>POP</t>
  </si>
  <si>
    <t>Podhledy:16*(2,56*0,7)</t>
  </si>
  <si>
    <t>VV</t>
  </si>
  <si>
    <t>Čílka o výšce 15 + pr.7=22cm:16*(2,56+2*0,7)*0,22</t>
  </si>
  <si>
    <t>601021187RW2</t>
  </si>
  <si>
    <t>Stěrka na podhledech silikonová Baumit , SilikonTop, škrábaná, zrnitost 2,0 mm</t>
  </si>
  <si>
    <t>601021193R00</t>
  </si>
  <si>
    <t>Základní nátěr stropů pod omítky Baumit FillPrimer</t>
  </si>
  <si>
    <t>Pod vyrovnávací stěrku</t>
  </si>
  <si>
    <t>601021147RT1</t>
  </si>
  <si>
    <t>Stěrka vyrovnávací Baumit MultiRenova, ručně, tloušťka vrstvy 3 mm</t>
  </si>
  <si>
    <t>Podhledy 16 ks balkónů:16*(2,56*0,7)</t>
  </si>
  <si>
    <t>Provedeno ve 2 vrstvách:42,6112</t>
  </si>
  <si>
    <t>60102R1</t>
  </si>
  <si>
    <t>Příplatek za provádění ploch malého rozsahu, čílka a podhledy balkónů</t>
  </si>
  <si>
    <t>622904112R00</t>
  </si>
  <si>
    <t>Očištění fasád tlakovou vodou složitost 1 - 2</t>
  </si>
  <si>
    <t>622904121R00</t>
  </si>
  <si>
    <t>Ruční čištění ocelovým kartáčem</t>
  </si>
  <si>
    <t>620991121R00</t>
  </si>
  <si>
    <t>Zakrývání výplní vnějších otvorů z lešení</t>
  </si>
  <si>
    <t>Zakrývání výplní otvorů pod 16 ks opravovaných balkónů:16*2,1*2,4</t>
  </si>
  <si>
    <t>621481211RT2</t>
  </si>
  <si>
    <t>Montáž výztužné sítě (perlinky) do stěrky, včetně výztužné sítě a stěrkového tmelu Baumit</t>
  </si>
  <si>
    <t>Čílko čelní o výšce 15 + pr.7=22cm:16*2,56*0,22</t>
  </si>
  <si>
    <t>622311120RV1</t>
  </si>
  <si>
    <t xml:space="preserve">Zateplovací systém,  EPS F 100  tl. 30 mm, zakončený stěrkou s výztuž.tkaninou vč.kotev.hmož </t>
  </si>
  <si>
    <t>Úprava skladby materiálu položky:</t>
  </si>
  <si>
    <t>Položka použita pro zateplení čílek balkónů s tím , že izolant bude použit tl. 30 mm EPS F 100.</t>
  </si>
  <si>
    <t>Čílka boční o výšce 15 + pr.7=22cm:16*(2*0,7)*0,22</t>
  </si>
  <si>
    <t>622397112R00</t>
  </si>
  <si>
    <t>Oprava KZS,plocha do 0,09 m2,EPS,silikonová omítka</t>
  </si>
  <si>
    <t>kus</t>
  </si>
  <si>
    <t>Oprava po demontáži zábradlí na 16 ks balkónů po 4 kotvách:16*4</t>
  </si>
  <si>
    <t>631312711RM1</t>
  </si>
  <si>
    <t>Mazanina betonová tl. 5 - 8 cm C 25/30, z betonu prostého</t>
  </si>
  <si>
    <t>m3</t>
  </si>
  <si>
    <t>Mazanina podlah pro 16 ks balkónů:16*(2,5*0,7+2,1*0,2)*0,07</t>
  </si>
  <si>
    <t>631319151R00</t>
  </si>
  <si>
    <t>Příplatek za přehlaz. mazanin pod povlaky tl. 8 cm</t>
  </si>
  <si>
    <t>631351101R00</t>
  </si>
  <si>
    <t>Bednění stěn, rýh a otvorů v podlahách - zřízení</t>
  </si>
  <si>
    <t>Bednění stěn bet. mazaniny podlahy 16 ks balkónů:16*(2,5+0,7+0,7)*0,2</t>
  </si>
  <si>
    <t>631351102R00</t>
  </si>
  <si>
    <t>Bednění stěn, rýh a otvorů v podlahách -odstranění</t>
  </si>
  <si>
    <t>631361921RT4</t>
  </si>
  <si>
    <t>Výztuž mazanin svařovanou sítí, průměr drátu  6,0, oka 100/100 mm KH30</t>
  </si>
  <si>
    <t>t</t>
  </si>
  <si>
    <t>Výztuž 16 ks balkónů, síť svařovaná 6/6/100/100 mm 4,44 kg/m2 + přesahy a prořez 20%:16*(2,5*0,7+2,1*0,2)*0,00444*1,2</t>
  </si>
  <si>
    <t>713191221R00</t>
  </si>
  <si>
    <t>Dilatační pásek podél stěn výšky 100 mm vč.dodávky</t>
  </si>
  <si>
    <t>m</t>
  </si>
  <si>
    <t>2,5+0,2*2</t>
  </si>
  <si>
    <t>941941032R00</t>
  </si>
  <si>
    <t>Montáž lešení leh.řad.s podlahami,š.do 1 m, H 30 m</t>
  </si>
  <si>
    <t>Plocha lešení pro opravu 16 ks balkónů, 4 věže lešení:4*(4,5+2*1)*13,0</t>
  </si>
  <si>
    <t>941941191RT5</t>
  </si>
  <si>
    <t>Příplatek za každý měsíc použití lešení k pol.1031, lešení rámové vlastní</t>
  </si>
  <si>
    <t>Předpokládaná doba provádění 2 měsíce:2*338</t>
  </si>
  <si>
    <t>944944011R00</t>
  </si>
  <si>
    <t>Montáž ochranné sítě z umělých vláken</t>
  </si>
  <si>
    <t>Sítě na lešení pro 16 balkónů:4*(2+4,5+2)*13</t>
  </si>
  <si>
    <t>944944031R00</t>
  </si>
  <si>
    <t>Příplatek za každý měsíc použití sítí k pol. 4011</t>
  </si>
  <si>
    <t>941941832R00</t>
  </si>
  <si>
    <t>Demontáž lešení leh.řad.s podlahami,š.1 m, H 30 m</t>
  </si>
  <si>
    <t>944944081R00</t>
  </si>
  <si>
    <t>Demontáž ochranné sítě z umělých vláken</t>
  </si>
  <si>
    <t>94-R1</t>
  </si>
  <si>
    <t>Montáž a demontáž stavebního vrátku</t>
  </si>
  <si>
    <t>94-P1</t>
  </si>
  <si>
    <t>Pronájem stavebního vrátku</t>
  </si>
  <si>
    <t>den</t>
  </si>
  <si>
    <t>965042131RT1</t>
  </si>
  <si>
    <t>Bourání mazanin betonových  tl. 10 cm, pl. 4 m2, ručně tl. mazaniny 5 - 8 cm</t>
  </si>
  <si>
    <t>Bourání beton. mazanin podlah  4 balkóny * 4 podlaží = 16 ks:16*(2,5*0,7+2,1*0,2)*0,07</t>
  </si>
  <si>
    <t>965049111RT1</t>
  </si>
  <si>
    <t>Příplatek, bourání mazanin se svař. síťí tl. 10 cm, jednostranná výztuž svařovanou sítí</t>
  </si>
  <si>
    <t>965081713R00</t>
  </si>
  <si>
    <t>Bourání dlažeb keramických tl.10 mm, nad 1 m2</t>
  </si>
  <si>
    <t>Bourání dlažeb keramických podlah  4 balkóny * 4 podlaží = 16 ks:16*(2,5*0,7+2,1*0,2)</t>
  </si>
  <si>
    <t>978036191R00</t>
  </si>
  <si>
    <t>Otlučení omítek břízolitových v rozsahu 100 %</t>
  </si>
  <si>
    <t>Čílka o výšce 15cm:16*(2,5+2*0,7)*0,15</t>
  </si>
  <si>
    <t>979990102R00</t>
  </si>
  <si>
    <t>Poplat.za sklád.suti-směs bet.a cihel nad 30x30cm</t>
  </si>
  <si>
    <t>Bourání konstrukcí:6,04128</t>
  </si>
  <si>
    <t>Prorážení otvorů:1,9016</t>
  </si>
  <si>
    <t>979990121R00</t>
  </si>
  <si>
    <t>Poplatek za skládku suti - asfaltové pásy</t>
  </si>
  <si>
    <t>97999R1</t>
  </si>
  <si>
    <t>Poplatek za skládku suti - komunální odpad</t>
  </si>
  <si>
    <t>Obaly a zbytky materiálů:0,200</t>
  </si>
  <si>
    <t>979011211R00</t>
  </si>
  <si>
    <t>Svislá doprava suti a vybour. hmot za 2.NP nošením</t>
  </si>
  <si>
    <t>Izolace proti vodě:0,38596</t>
  </si>
  <si>
    <t>Zámečnické konstrukce:1,120</t>
  </si>
  <si>
    <t>979011219R00</t>
  </si>
  <si>
    <t>Přípl.k svislé dopr.suti za každé další NP nošením</t>
  </si>
  <si>
    <t>979081111R00</t>
  </si>
  <si>
    <t>Odvoz suti a vybour. hmot na skládku do 1 km</t>
  </si>
  <si>
    <t>979081121R00</t>
  </si>
  <si>
    <t>Příplatek k odvozu za každý další 1 km</t>
  </si>
  <si>
    <t>Za další 4 km:4*9,64884</t>
  </si>
  <si>
    <t>979082111R00</t>
  </si>
  <si>
    <t>Vnitrostaveništní doprava suti do 10 m</t>
  </si>
  <si>
    <t>979082121R00</t>
  </si>
  <si>
    <t>Příplatek k vnitrost. dopravě suti za dalších 5 m</t>
  </si>
  <si>
    <t>Za dalších 25 m:5*9,64884</t>
  </si>
  <si>
    <t>999281148R00</t>
  </si>
  <si>
    <t>Přesun hmot pro opravy a údržbu do v. 12 m,nošením</t>
  </si>
  <si>
    <t>0,52448+0,31488+6,50997</t>
  </si>
  <si>
    <t>999281196R00</t>
  </si>
  <si>
    <t>Přesun hmot, opravy a údržba, příplatek do 5 km</t>
  </si>
  <si>
    <t>998009101R00</t>
  </si>
  <si>
    <t>Přesun hmot lešení samostatně budovaného</t>
  </si>
  <si>
    <t>998009199R00</t>
  </si>
  <si>
    <t>Příplatek za zvětšený přesun lešení za další 1 km</t>
  </si>
  <si>
    <t>Započteny další 4 km:4*15,15774</t>
  </si>
  <si>
    <t>711140202R00</t>
  </si>
  <si>
    <t>Odstr.izolace proti vlhk.svis. pásy přitav.,2vrs</t>
  </si>
  <si>
    <t>Svislá izolace na 16 ks balkónů:16*(2,5+0,2*2)*0,1</t>
  </si>
  <si>
    <t>711140102R00</t>
  </si>
  <si>
    <t>Odstr.izolace proti vlhk.vodor. pásy přitav.,2vrst</t>
  </si>
  <si>
    <t>Odstranění izolace vodorovné na 16 ks balkónů:16*(2,5*0,7+2,1*0,2)</t>
  </si>
  <si>
    <t>711-R1</t>
  </si>
  <si>
    <t>Příplatek za stržení asfalt. izolace z balkónů</t>
  </si>
  <si>
    <t>Svislá izolace:4,64</t>
  </si>
  <si>
    <t>Vodorovná izolace:34,72</t>
  </si>
  <si>
    <t>711412001R00</t>
  </si>
  <si>
    <t>Izolace, tlak. voda, svis. za stud. nátěr ALP</t>
  </si>
  <si>
    <t>16*(2,5+0,2*2)*0,1</t>
  </si>
  <si>
    <t>Rezerva 10%:4,64*0,1</t>
  </si>
  <si>
    <t>711411001R00</t>
  </si>
  <si>
    <t>Izolace tlak. voda, vodorov. za stud. nátěr ALP</t>
  </si>
  <si>
    <t>16*(2,5*0,7+2,1*0,2)</t>
  </si>
  <si>
    <t>Rezerva 10%:34,72*0,1</t>
  </si>
  <si>
    <t>11163111R</t>
  </si>
  <si>
    <t>Lak asfaltový izolační ALP/9 PENETRAL</t>
  </si>
  <si>
    <t>kg</t>
  </si>
  <si>
    <t>POL3_0</t>
  </si>
  <si>
    <t>Spotřeba 0,3 kg/m2:(5,104+38,192)*0,3</t>
  </si>
  <si>
    <t>711142559RY1</t>
  </si>
  <si>
    <t>Izolace proti vlhkosti svislá pásy přitavením, 1 vrstva - včetně dod. Elastek 40 special mineral</t>
  </si>
  <si>
    <t>711141559RY1</t>
  </si>
  <si>
    <t>Izolace proti vlhk. vodorovná pásy přitavením, 1 vrstva - včetně dod. Elastek 40 special mineral</t>
  </si>
  <si>
    <t>711212002RT1</t>
  </si>
  <si>
    <t>Hydroizolační povlak - nátěr nebo stěrka, Aquafin 2K (fa Schömburg),proti vlhkosti, tl. 2mm</t>
  </si>
  <si>
    <t>Vodorovná izolace:16*(2,5*0,7+2,1*0,2)</t>
  </si>
  <si>
    <t>Svislá izolace:16*(2,5+0,2*2)*0,1</t>
  </si>
  <si>
    <t>Rezerva 10%:39,36*0,1</t>
  </si>
  <si>
    <t>711401125R00</t>
  </si>
  <si>
    <t>Sokl z pásky KERDI-KEBA šířky 18,5 cm</t>
  </si>
  <si>
    <t>Izolační páska na sokl 16 ks balkónů:16*(2,5+2*0,2)</t>
  </si>
  <si>
    <t>711401111R00</t>
  </si>
  <si>
    <t>Izolace a dilatace rohoží DITRA</t>
  </si>
  <si>
    <t>Izolace vodorovné plochy 16 ks balkónů délka 2,5+2*0,06 m , šířka 0,7+0,06 m + u dveří 2,1*0,2 m:16*(2,62*0,76+2,1*0,2)</t>
  </si>
  <si>
    <t>711401112R00</t>
  </si>
  <si>
    <t xml:space="preserve">Páska KERDI-KEBA </t>
  </si>
  <si>
    <t>Páska na spoj Ditra a okapní lišta Schluter Bara RAK na 16 ks balkónů:16*(0,76+2,62+0,76)</t>
  </si>
  <si>
    <t>711401101R00</t>
  </si>
  <si>
    <t>Kontaktní stěrka pro izolace rohožemi</t>
  </si>
  <si>
    <t>Kontaktní stěrka pod izolaci:</t>
  </si>
  <si>
    <t>Izolace svislá:16*(2,5+2*0,2)*0,1</t>
  </si>
  <si>
    <t>711401114R00</t>
  </si>
  <si>
    <t>Přířez KERDI-KERACK/FA pro vnější rohy</t>
  </si>
  <si>
    <t>Vnější rohy pro 16 ks balůkónů po 2 ks:16*2</t>
  </si>
  <si>
    <t>711401115R00</t>
  </si>
  <si>
    <t>Přířez KERDI-KERACK/FI pro vnitřníí rohy</t>
  </si>
  <si>
    <t>Rohy vnější pro 16 ks balkónů po 2 ks:16*2</t>
  </si>
  <si>
    <t>711-S1</t>
  </si>
  <si>
    <t>Lepící tmel pro montáž rohože Ditra, SCHONOX Q6 nebo Q8, spotřeba 4 kg/m2</t>
  </si>
  <si>
    <t>Spotřeba tmelu pro 16 ks balkónů:16*(2,62*0,76+2,1*2)*4</t>
  </si>
  <si>
    <t>Dopočet na celá balení:400-396,2368</t>
  </si>
  <si>
    <t>711-S2</t>
  </si>
  <si>
    <t xml:space="preserve">Lepící stěrka KERDI-COOL pro montáž pásek a soklů </t>
  </si>
  <si>
    <t>Pro každý balkón je potřeba 1 balení o 4,25 kg na nalepní pásek:16*4,25</t>
  </si>
  <si>
    <t>711-S3</t>
  </si>
  <si>
    <t xml:space="preserve">Schluter Kerdi-Fix tmel pro lepení pásky na rám </t>
  </si>
  <si>
    <t>ks</t>
  </si>
  <si>
    <t>998711202R00</t>
  </si>
  <si>
    <t>Přesun hmot pro izolace proti vodě, výšky do 12 m</t>
  </si>
  <si>
    <t>998711294R00</t>
  </si>
  <si>
    <t>Příplatek zvětš. přesun, izol. proti vodě do 1 km</t>
  </si>
  <si>
    <t>998711299R00</t>
  </si>
  <si>
    <t>Přípl. zvětš. přesun, izol. proti vodě další 1 km</t>
  </si>
  <si>
    <t>Za další 4 km:4*1433,49</t>
  </si>
  <si>
    <t>767996802R00</t>
  </si>
  <si>
    <t>Demontáž atypických ocelových konstr. do100 kg</t>
  </si>
  <si>
    <t>Demontáž zábradlí z 16 ks balkónů po 70 kg/zábradlí:16*70</t>
  </si>
  <si>
    <t>767-R1</t>
  </si>
  <si>
    <t>Výroba zábradlí svařovaného tyčového</t>
  </si>
  <si>
    <t>Délka zábradlí 2,58 m, hloubka zábradlí 0,73 m, výška zábradlí 1,12 m od podlahy balkónu.</t>
  </si>
  <si>
    <t>767-R2</t>
  </si>
  <si>
    <t>Výroba konzol vnějších pro osazení prádelních šňůr</t>
  </si>
  <si>
    <t>14587733R</t>
  </si>
  <si>
    <t>Profil obdélník. uzavř.svařovaný S235   40x20x2 mm</t>
  </si>
  <si>
    <t>Hmotnost 1,72 kg/bm</t>
  </si>
  <si>
    <t>madlo horní:(2,5+2*0,8)*16*1,72/1000</t>
  </si>
  <si>
    <t>podmadlo:(1,24+0,67)*2*16*1,72/1000</t>
  </si>
  <si>
    <t>spodní vodor.rám:(1,24+0,67)*2*16*1,72/1000</t>
  </si>
  <si>
    <t>přední sloupky střední:(1,28+0,085)*16*1,72/1000</t>
  </si>
  <si>
    <t>přední sloupky krajové:(0,28+0,085)*2*16*1,72/1000</t>
  </si>
  <si>
    <t>zadní sloupky:1*2*16*1,72/1000</t>
  </si>
  <si>
    <t>Mezisoučet</t>
  </si>
  <si>
    <t>Rezerva 10%:0,43578*0,1</t>
  </si>
  <si>
    <t>14587252R</t>
  </si>
  <si>
    <t>Profil čtvercový uzavř.svařovaný  S235  40 x 2 mm</t>
  </si>
  <si>
    <t>Hmotnost 2,35 kg/bm</t>
  </si>
  <si>
    <t>přední sloupky krajové:1*2*16*2,35/1000</t>
  </si>
  <si>
    <t>Rezerva 10%:0,0752*0,1</t>
  </si>
  <si>
    <t>132202020000R</t>
  </si>
  <si>
    <t>Tyč ocelová plochá jakost S235 30x5 mm, 11375</t>
  </si>
  <si>
    <t>Hmotnost 1,21 kg/bm</t>
  </si>
  <si>
    <t>Výplň:(9+5)*2*0,8*16*1,21</t>
  </si>
  <si>
    <t>Rezerva 10%:433,664*0,1</t>
  </si>
  <si>
    <t>13231040R</t>
  </si>
  <si>
    <t>Úhelník rovnoramenný L jakost S235  35x35x3 mm, 11375</t>
  </si>
  <si>
    <t>Hmotnost 1,65 kg/bm</t>
  </si>
  <si>
    <t>Konzoly pro šňůry:0,5*2*16*1,65/1000</t>
  </si>
  <si>
    <t>Rezerva 10%:0,0264*0,1</t>
  </si>
  <si>
    <t>13231064R</t>
  </si>
  <si>
    <t>Úhelník rovnoramenný L jakost S235  45x45x5 mm, 11375</t>
  </si>
  <si>
    <t>Hmotnost 3,38 kg/bm</t>
  </si>
  <si>
    <t>Konzoly pro šňůry:0,07*2*16*3,38/1000</t>
  </si>
  <si>
    <t>Rezerva 10%:0,00757*0,1</t>
  </si>
  <si>
    <t>132202620000R</t>
  </si>
  <si>
    <t>Tyč ocelová plochá jakost S235  40x5 mm, 11375</t>
  </si>
  <si>
    <t>Hmotnost 1,57 kg/bm</t>
  </si>
  <si>
    <t>Platle pro konzoly na šňůry:0,07*2*16*1,57</t>
  </si>
  <si>
    <t>Rezerva 10%:3,5168*0,1</t>
  </si>
  <si>
    <t>13227700R</t>
  </si>
  <si>
    <t>Tyč ocelová plochá jakost S235  50x5 mm, 11375</t>
  </si>
  <si>
    <t>Hmotnost 1,96 kg/bm</t>
  </si>
  <si>
    <t>Platle pro kotvení zábradlí do zdi (součást svař.zábradlí):0,12*4*16*1,96/1000</t>
  </si>
  <si>
    <t>Rezerva 10%:0,01505*0,1</t>
  </si>
  <si>
    <t>13322750R</t>
  </si>
  <si>
    <t>Tyč ocelová plochá jakost S235  80x  5 mm, 11375</t>
  </si>
  <si>
    <t>Hmotnost 3,17 kg/bm</t>
  </si>
  <si>
    <t>Platle pro kotvení balkónů do čela:(0,08*2+0,14)*16*3,17/1000</t>
  </si>
  <si>
    <t>Rezerva 10%:0,01522*0,1</t>
  </si>
  <si>
    <t>767-S1</t>
  </si>
  <si>
    <t>Svářecí a brusný materiál, vypočteno na 1 kus zábradlí</t>
  </si>
  <si>
    <t>767-Ž1</t>
  </si>
  <si>
    <t>Žárové zinkování zábradlí a konzol</t>
  </si>
  <si>
    <t>Výroba zám. konstrukcí svařovaných:479,36+82,72+477,03+29,04+8,33+3,87+16,56+16,74</t>
  </si>
  <si>
    <t>Žárový zinek 13% k váze:1113,65*0,13</t>
  </si>
  <si>
    <t>Přirážka na vyrovnání váhy zinku 3%:(1113,65+144,7745)*0,03</t>
  </si>
  <si>
    <t>Doprava</t>
  </si>
  <si>
    <t>HB-zinkovna-HB, započteno 8*20 km</t>
  </si>
  <si>
    <t>km</t>
  </si>
  <si>
    <t>Jeřáb</t>
  </si>
  <si>
    <t>Práce autojeřábem - pro montáž</t>
  </si>
  <si>
    <t>hod.</t>
  </si>
  <si>
    <t>767-R3</t>
  </si>
  <si>
    <t>Zaměření balkónů pro výrobu zábradlí</t>
  </si>
  <si>
    <t>767-R4</t>
  </si>
  <si>
    <t>Montáž zábradlí</t>
  </si>
  <si>
    <t>767-S2</t>
  </si>
  <si>
    <t>Kotevní závitová tyč. D 16 mm</t>
  </si>
  <si>
    <t>Závit. tyč pro 16 ks zábradlí po 6 ks délky 33 cm:16*8*0,33</t>
  </si>
  <si>
    <t>767-S3</t>
  </si>
  <si>
    <t>Nerez matky, podložky a ostatní spoj. materiál, pro každé zábradlí</t>
  </si>
  <si>
    <t>767-S4</t>
  </si>
  <si>
    <t>Chemická kotevní malta, kartuše 300 ml, 2 ks na jedno zábradlí</t>
  </si>
  <si>
    <t>998767102R00</t>
  </si>
  <si>
    <t>Přesun hmot pro zámečnické konstr., výšky do 12 m</t>
  </si>
  <si>
    <t>998767194R00</t>
  </si>
  <si>
    <t>Příplatek zvětš. přesun, zámeč. konstr. do 1 km</t>
  </si>
  <si>
    <t>998767199R00</t>
  </si>
  <si>
    <t>Příplatek zvětš. přesun, zámeč. konstr. další 1 km</t>
  </si>
  <si>
    <t>Další 4 km:4*1,58009</t>
  </si>
  <si>
    <t>77157R1</t>
  </si>
  <si>
    <t>Montáž okapní lišty Schluter , bez dodávky materiálu</t>
  </si>
  <si>
    <t>Délka obvodu okapní lišty Schluter pro 16 ks balkónů:16*(0,76+2,62+0,76)</t>
  </si>
  <si>
    <t>77157S1</t>
  </si>
  <si>
    <t>Lišta okapní Schluter BARA-RAK, délka lišty 2,5 m</t>
  </si>
  <si>
    <t>Lišty na 16 ks balkónů - na čelní stranu 2,62 m - 2* roh po 25 cm = 2,12 m:16*2,5</t>
  </si>
  <si>
    <t>Lišty na 16 ks balkónů na boční stěny 0,76 m - 1*roh 25 cm = 0,51 , tedy 4 ks z jedné lišty:16*2,5/4</t>
  </si>
  <si>
    <t>77157S2</t>
  </si>
  <si>
    <t xml:space="preserve">Lišta okapní rohová BARA-RAK/E90 </t>
  </si>
  <si>
    <t>77157S3</t>
  </si>
  <si>
    <t>Koncovky k okapním lištám BARA-RT/EK</t>
  </si>
  <si>
    <t>77157S4</t>
  </si>
  <si>
    <t>Spojky k lištám BARA-RT/V</t>
  </si>
  <si>
    <t>771-57S5</t>
  </si>
  <si>
    <t>Lepící stěrka KERDI-COOL pro okapních lišt</t>
  </si>
  <si>
    <t>Pro montáž okapních lišt 1/2 balení na 1 ks balkónu:16*1/2*4,25</t>
  </si>
  <si>
    <t>771212113R00</t>
  </si>
  <si>
    <t>Kladení dlažby keramické do TM, vel. do 400x400 mm, materiál ve specifikaci</t>
  </si>
  <si>
    <t>Kladení dlažby pro 16 ks balkónů:16*(2,62*0,76+2,1*0,2)</t>
  </si>
  <si>
    <t>771130111R00</t>
  </si>
  <si>
    <t>Obklad soklíků rovných do tmele výšky do 100 mm</t>
  </si>
  <si>
    <t>Obklad soklíků na 16 ks balkónů:16*(2,62+2*0,20)</t>
  </si>
  <si>
    <t>771-S1</t>
  </si>
  <si>
    <t>Lepící tmel pro dlažby a soklík, SCHONOX Q6 nebo Q8, spotřeba 6 kg/m2</t>
  </si>
  <si>
    <t>Lepící tmel pro montáž dlažby na 16 ks balkónů, spotřeba 6 kg/m2:16*(2,62*0,76+2,1*0,2)*6</t>
  </si>
  <si>
    <t>Lepící tmel pro montáž soklíků na 16 ks balkónů, spotřeba 6 kg/m2:16*(2,62+2*0,2)*0,1*6</t>
  </si>
  <si>
    <t>Dopočet na celá balení lepícího tmelu po 25 kg:275-260,4672</t>
  </si>
  <si>
    <t>771-S2</t>
  </si>
  <si>
    <t>Spárovací tmel pro dlažbu a soklíky, SCHONOX SU - šedý odstín, spotřeba 0,7 kg/m2</t>
  </si>
  <si>
    <t>Lepící tmel pro montáž dlažby na 16 ks balkónů, spotřeba 6 kg/m2:16*(2,62*0,76+2,1*0,2)*0,8</t>
  </si>
  <si>
    <t>Lepící tmel pro montáž soklíků na 16 ks balkónů, spotřeba 6 kg/m2:16*(2,62+2*0,2)*0,1*0,8</t>
  </si>
  <si>
    <t>Dopočet na celá balení lepícího tmelu po 5 kg:35-34,72896</t>
  </si>
  <si>
    <t>771-S3</t>
  </si>
  <si>
    <t>Akrylátový tmel venkovní bílý, kartuše po 300 ml, pro spáru dlažba/omítka</t>
  </si>
  <si>
    <t>771-S4</t>
  </si>
  <si>
    <t>Polyuretanový tmel bílý, kartuše po 300 ml, pro spáru soklík/rám dveří</t>
  </si>
  <si>
    <t>771-S5</t>
  </si>
  <si>
    <t>Polyuretanový tmel šedý, karuše 300 ml, pro spáru lišta BARA-RAK/dlaždice, pro sokl/dlažba</t>
  </si>
  <si>
    <t>771-S6</t>
  </si>
  <si>
    <t>Dlažba slinutá mrazuvzdor do velikosti 400*400 mm, tl. dlažby min. 9 mm, protiskluzný povrch</t>
  </si>
  <si>
    <t>Předpokládaná cena do 500,- Kč /m2 bez DPH 21%.</t>
  </si>
  <si>
    <t>Dlažba bude dodána dle výběru zákazníka.</t>
  </si>
  <si>
    <t>Dodávka dlažby pro montáž dlažby na 16 ks balkónů:16*(2,62*0,76+2,1*0,2)</t>
  </si>
  <si>
    <t>Dodávka dlažby pro montáž soklíků výšky 100-150 mm, budou použity pouze krajové části dlaždyc, na 16 ks balkónů:16*(2,62+2*0,2)*0,2</t>
  </si>
  <si>
    <t>48,5142:48,5142*0,1</t>
  </si>
  <si>
    <t>771479001R00</t>
  </si>
  <si>
    <t>Řezání dlaždic keramických pro soklíky</t>
  </si>
  <si>
    <t>Řezání soklíků z dlaždic pro 16 ks balkónů:16*(2,62+2*0,2)</t>
  </si>
  <si>
    <t>Prořez 10% z 48,32 bm:48,32*0,1</t>
  </si>
  <si>
    <t>771111131R00</t>
  </si>
  <si>
    <t>Vyplnění dilatačních spár tmelem, dlažba, soklík/omítka</t>
  </si>
  <si>
    <t>Pro 16 balkónů:16*(2,62-2,1+2*0,2)</t>
  </si>
  <si>
    <t>Vyplnění dilatačních spár tmelem, dlažba, soklík/rám dveří</t>
  </si>
  <si>
    <t>Spára soklík/rám dveří pro 16 ks balkónů:16*2,1</t>
  </si>
  <si>
    <t>Vyplnění dilatačních spár tmelem, dlažba, spára dlažba/soklík</t>
  </si>
  <si>
    <t>Spára soklík/dlažba pro 16 ks balkónů:16*(2,62+2*0,2)</t>
  </si>
  <si>
    <t>771111131R01</t>
  </si>
  <si>
    <t>Vyplnění dilatačních spár tmelem, dlažba, spára mezi dlažbou a lištou BARA-RAK z čela balkón</t>
  </si>
  <si>
    <t>Spára dlažba/lišta BARA-RAK čelní pohled na balkón a boky balkónu, pro 16 ks balkónů:16*(2,62+2*0,76)</t>
  </si>
  <si>
    <t>998771202R00</t>
  </si>
  <si>
    <t>Přesun hmot pro podlahy z dlaždic, výšky do 12 m</t>
  </si>
  <si>
    <t>998771294R00</t>
  </si>
  <si>
    <t>Příplatek zvětš. přesun, podl. z dlaždic do 1 km</t>
  </si>
  <si>
    <t>998771299R00</t>
  </si>
  <si>
    <t>Příplatek zvětš. přesun, podl. z dlaždic další 1km</t>
  </si>
  <si>
    <t>Další 4 km:4*1616,48</t>
  </si>
  <si>
    <t>004111020R</t>
  </si>
  <si>
    <t xml:space="preserve">Vypracování projektové dokumentace </t>
  </si>
  <si>
    <t>Soubor</t>
  </si>
  <si>
    <t>Výrobní dokumentace zábradlí       5.000 Kč</t>
  </si>
  <si>
    <t>005121010R</t>
  </si>
  <si>
    <t>Vybudování zařízení staveniště</t>
  </si>
  <si>
    <t>Vybudování</t>
  </si>
  <si>
    <t>Vybavení stzaveniště mobilním plechovým skládem do 5*3 m</t>
  </si>
  <si>
    <t>Vybavení staveniště přípojkou vody a el. energie ze společných prostor domu bez měření odebrané el. energie a vody.</t>
  </si>
  <si>
    <t>005121020R</t>
  </si>
  <si>
    <t xml:space="preserve">Provoz zařízení staveniště </t>
  </si>
  <si>
    <t>Provoz</t>
  </si>
  <si>
    <t>005121030R</t>
  </si>
  <si>
    <t>Odstranění zařízení staveniště</t>
  </si>
  <si>
    <t>Odstranění</t>
  </si>
  <si>
    <t>005124010R</t>
  </si>
  <si>
    <t>Koordinační činnost</t>
  </si>
  <si>
    <t>005211080R</t>
  </si>
  <si>
    <t xml:space="preserve">Bezpečnostní a hygienická opatření na staveništi </t>
  </si>
  <si>
    <t>Vybavení staveniště buňkou WC TOI TOI a provoz na 2 měsíce    2*2800,- Kč = 5.600 Kč</t>
  </si>
  <si>
    <t>M+D vybavení staveniště přenosným oplocením výšky 2,0 m - oplocení lešení , délka  2*( 4+20+4) = 56 m  *90 = 5.040</t>
  </si>
  <si>
    <t>Pronájem oplocení lešení na 2 měsíce   56*2*5 Kč/m = 5.600 Kč</t>
  </si>
  <si>
    <t>Označení stav. bezpečnostními  tabulemi  1.600 Kč</t>
  </si>
  <si>
    <t>005211010R</t>
  </si>
  <si>
    <t>Předání a převzetí staveniště</t>
  </si>
  <si>
    <t>005241010R</t>
  </si>
  <si>
    <t xml:space="preserve">Dokumentace skutečného provedení 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</si>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</sst>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>
  <numFmts count="1">
    <numFmt numFmtId="172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3" xfId="0" applyBorder="1"/>
    <xf numFmtId="0" fontId="0" fillId="0" borderId="6" xfId="0" applyBorder="1"/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 applyAlignment="1"/>
    <xf numFmtId="4" fontId="3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0" xfId="0" applyNumberFormat="1" applyFont="1" applyBorder="1" applyAlignment="1">
      <alignment vertical="top" wrapText="1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33" xfId="0" applyNumberFormat="1" applyFont="1" applyBorder="1" applyAlignment="1">
      <alignment vertical="top" wrapText="1" shrinkToFit="1"/>
    </xf>
    <xf numFmtId="172" fontId="16" fillId="0" borderId="33" xfId="0" applyNumberFormat="1" applyFont="1" applyBorder="1" applyAlignment="1">
      <alignment vertical="top" shrinkToFit="1"/>
    </xf>
    <xf numFmtId="172" fontId="17" fillId="0" borderId="0" xfId="0" applyNumberFormat="1" applyFont="1" applyBorder="1" applyAlignment="1">
      <alignment vertical="top" wrapText="1" shrinkToFit="1"/>
    </xf>
    <xf numFmtId="172" fontId="18" fillId="0" borderId="33" xfId="0" applyNumberFormat="1" applyFont="1" applyBorder="1" applyAlignment="1">
      <alignment vertical="top" wrapText="1" shrinkToFit="1"/>
    </xf>
    <xf numFmtId="172" fontId="0" fillId="3" borderId="39" xfId="0" applyNumberFormat="1" applyFill="1" applyBorder="1" applyAlignment="1">
      <alignment vertical="top" shrinkToFit="1"/>
    </xf>
    <xf numFmtId="172" fontId="19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26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9" fillId="0" borderId="33" xfId="0" quotePrefix="1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0" fillId="6" borderId="1" xfId="0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0" fillId="6" borderId="0" xfId="0" applyFill="1" applyBorder="1" applyAlignment="1" applyProtection="1">
      <protection locked="0"/>
    </xf>
    <xf numFmtId="0" fontId="0" fillId="6" borderId="2" xfId="0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horizontal="right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vertical="top"/>
      <protection locked="0"/>
    </xf>
    <xf numFmtId="14" fontId="8" fillId="6" borderId="6" xfId="0" applyNumberFormat="1" applyFont="1" applyFill="1" applyBorder="1" applyAlignment="1" applyProtection="1">
      <alignment horizontal="center" vertical="top"/>
      <protection locked="0"/>
    </xf>
    <xf numFmtId="0" fontId="8" fillId="6" borderId="1" xfId="0" applyFont="1" applyFill="1" applyBorder="1" applyProtection="1">
      <protection locked="0"/>
    </xf>
    <xf numFmtId="0" fontId="8" fillId="6" borderId="0" xfId="0" applyFont="1" applyFill="1" applyBorder="1" applyProtection="1">
      <protection locked="0"/>
    </xf>
    <xf numFmtId="0" fontId="8" fillId="6" borderId="6" xfId="0" applyFont="1" applyFill="1" applyBorder="1" applyProtection="1">
      <protection locked="0"/>
    </xf>
    <xf numFmtId="0" fontId="8" fillId="6" borderId="6" xfId="0" applyFont="1" applyFill="1" applyBorder="1" applyAlignment="1" applyProtection="1">
      <protection locked="0"/>
    </xf>
    <xf numFmtId="0" fontId="8" fillId="6" borderId="2" xfId="0" applyFont="1" applyFill="1" applyBorder="1" applyAlignment="1" applyProtection="1">
      <alignment horizontal="right"/>
      <protection locked="0"/>
    </xf>
    <xf numFmtId="0" fontId="0" fillId="6" borderId="18" xfId="0" applyFill="1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horizont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4" xfId="0" applyFill="1" applyBorder="1" applyAlignment="1" applyProtection="1">
      <protection locked="0"/>
    </xf>
    <xf numFmtId="0" fontId="0" fillId="6" borderId="5" xfId="0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left" vertical="center" indent="1"/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0" fillId="0" borderId="6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1"/>
  <sheetViews>
    <sheetView showGridLines="0" tabSelected="1" topLeftCell="B1" zoomScaleNormal="100" zoomScaleSheetLayoutView="75" workbookViewId="0">
      <selection activeCell="D11" sqref="D11:G11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59" t="s">
        <v>36</v>
      </c>
      <c r="B1" s="71" t="s">
        <v>42</v>
      </c>
      <c r="C1" s="72"/>
      <c r="D1" s="72"/>
      <c r="E1" s="72"/>
      <c r="F1" s="72"/>
      <c r="G1" s="72"/>
      <c r="H1" s="72"/>
      <c r="I1" s="72"/>
      <c r="J1" s="73"/>
    </row>
    <row r="2" spans="1:15" ht="23.25" customHeight="1">
      <c r="A2" s="4"/>
      <c r="B2" s="91" t="s">
        <v>40</v>
      </c>
      <c r="C2" s="92"/>
      <c r="D2" s="93" t="s">
        <v>45</v>
      </c>
      <c r="E2" s="94"/>
      <c r="F2" s="94"/>
      <c r="G2" s="94"/>
      <c r="H2" s="94"/>
      <c r="I2" s="94"/>
      <c r="J2" s="95"/>
      <c r="O2" s="2"/>
    </row>
    <row r="3" spans="1:15" ht="23.25" hidden="1" customHeight="1">
      <c r="A3" s="4"/>
      <c r="B3" s="96" t="s">
        <v>43</v>
      </c>
      <c r="C3" s="97"/>
      <c r="D3" s="98"/>
      <c r="E3" s="99"/>
      <c r="F3" s="99"/>
      <c r="G3" s="99"/>
      <c r="H3" s="99"/>
      <c r="I3" s="99"/>
      <c r="J3" s="100"/>
    </row>
    <row r="4" spans="1:15" ht="23.25" hidden="1" customHeight="1">
      <c r="A4" s="4"/>
      <c r="B4" s="101" t="s">
        <v>44</v>
      </c>
      <c r="C4" s="102"/>
      <c r="D4" s="103"/>
      <c r="E4" s="103"/>
      <c r="F4" s="104"/>
      <c r="G4" s="105"/>
      <c r="H4" s="104"/>
      <c r="I4" s="105"/>
      <c r="J4" s="106"/>
    </row>
    <row r="5" spans="1:15" ht="24" customHeight="1">
      <c r="A5" s="4"/>
      <c r="B5" s="33" t="s">
        <v>21</v>
      </c>
      <c r="C5" s="5"/>
      <c r="D5" s="107" t="s">
        <v>46</v>
      </c>
      <c r="E5" s="18"/>
      <c r="F5" s="18"/>
      <c r="G5" s="18"/>
      <c r="H5" s="20" t="s">
        <v>33</v>
      </c>
      <c r="I5" s="107" t="s">
        <v>50</v>
      </c>
      <c r="J5" s="11"/>
    </row>
    <row r="6" spans="1:15" ht="15.75" customHeight="1">
      <c r="A6" s="4"/>
      <c r="B6" s="27"/>
      <c r="C6" s="18"/>
      <c r="D6" s="107" t="s">
        <v>47</v>
      </c>
      <c r="E6" s="18"/>
      <c r="F6" s="18"/>
      <c r="G6" s="18"/>
      <c r="H6" s="20" t="s">
        <v>34</v>
      </c>
      <c r="I6" s="107" t="s">
        <v>51</v>
      </c>
      <c r="J6" s="11"/>
    </row>
    <row r="7" spans="1:15" ht="15.75" customHeight="1">
      <c r="A7" s="4"/>
      <c r="B7" s="28"/>
      <c r="C7" s="108" t="s">
        <v>49</v>
      </c>
      <c r="D7" s="90" t="s">
        <v>48</v>
      </c>
      <c r="E7" s="23"/>
      <c r="F7" s="23"/>
      <c r="G7" s="23"/>
      <c r="H7" s="25"/>
      <c r="I7" s="23"/>
      <c r="J7" s="37"/>
    </row>
    <row r="8" spans="1:15" ht="24" hidden="1" customHeight="1">
      <c r="A8" s="4"/>
      <c r="B8" s="33" t="s">
        <v>19</v>
      </c>
      <c r="C8" s="5"/>
      <c r="D8" s="24"/>
      <c r="E8" s="5"/>
      <c r="F8" s="5"/>
      <c r="G8" s="31"/>
      <c r="H8" s="20" t="s">
        <v>33</v>
      </c>
      <c r="I8" s="22"/>
      <c r="J8" s="11"/>
    </row>
    <row r="9" spans="1:15" ht="15.75" hidden="1" customHeight="1">
      <c r="A9" s="4"/>
      <c r="B9" s="4"/>
      <c r="C9" s="5"/>
      <c r="D9" s="24"/>
      <c r="E9" s="5"/>
      <c r="F9" s="5"/>
      <c r="G9" s="31"/>
      <c r="H9" s="20" t="s">
        <v>34</v>
      </c>
      <c r="I9" s="22"/>
      <c r="J9" s="11"/>
    </row>
    <row r="10" spans="1:15" ht="15.75" hidden="1" customHeight="1">
      <c r="A10" s="4"/>
      <c r="B10" s="38"/>
      <c r="C10" s="19"/>
      <c r="D10" s="32"/>
      <c r="E10" s="41"/>
      <c r="F10" s="41"/>
      <c r="G10" s="39"/>
      <c r="H10" s="39"/>
      <c r="I10" s="40"/>
      <c r="J10" s="37"/>
    </row>
    <row r="11" spans="1:15" ht="24" customHeight="1">
      <c r="A11" s="4"/>
      <c r="B11" s="284" t="s">
        <v>18</v>
      </c>
      <c r="C11" s="285"/>
      <c r="D11" s="109"/>
      <c r="E11" s="109"/>
      <c r="F11" s="109"/>
      <c r="G11" s="109"/>
      <c r="H11" s="286" t="s">
        <v>33</v>
      </c>
      <c r="I11" s="113"/>
      <c r="J11" s="287"/>
    </row>
    <row r="12" spans="1:15" ht="15.75" customHeight="1">
      <c r="A12" s="4"/>
      <c r="B12" s="288"/>
      <c r="C12" s="289"/>
      <c r="D12" s="110"/>
      <c r="E12" s="110"/>
      <c r="F12" s="110"/>
      <c r="G12" s="110"/>
      <c r="H12" s="286" t="s">
        <v>34</v>
      </c>
      <c r="I12" s="113"/>
      <c r="J12" s="287"/>
    </row>
    <row r="13" spans="1:15" ht="15.75" customHeight="1">
      <c r="A13" s="4"/>
      <c r="B13" s="290"/>
      <c r="C13" s="112"/>
      <c r="D13" s="111"/>
      <c r="E13" s="111"/>
      <c r="F13" s="111"/>
      <c r="G13" s="111"/>
      <c r="H13" s="291"/>
      <c r="I13" s="292"/>
      <c r="J13" s="293"/>
    </row>
    <row r="14" spans="1:15" ht="24" hidden="1" customHeight="1">
      <c r="A14" s="4"/>
      <c r="B14" s="52" t="s">
        <v>20</v>
      </c>
      <c r="C14" s="53"/>
      <c r="D14" s="54"/>
      <c r="E14" s="55"/>
      <c r="F14" s="55"/>
      <c r="G14" s="55"/>
      <c r="H14" s="56"/>
      <c r="I14" s="55"/>
      <c r="J14" s="57"/>
    </row>
    <row r="15" spans="1:15" ht="32.25" customHeight="1">
      <c r="A15" s="4"/>
      <c r="B15" s="38" t="s">
        <v>31</v>
      </c>
      <c r="C15" s="58"/>
      <c r="D15" s="39"/>
      <c r="E15" s="85"/>
      <c r="F15" s="85"/>
      <c r="G15" s="67"/>
      <c r="H15" s="67"/>
      <c r="I15" s="67" t="s">
        <v>28</v>
      </c>
      <c r="J15" s="68"/>
    </row>
    <row r="16" spans="1:15" ht="23.25" customHeight="1">
      <c r="A16" s="178" t="s">
        <v>23</v>
      </c>
      <c r="B16" s="179" t="s">
        <v>23</v>
      </c>
      <c r="C16" s="44"/>
      <c r="D16" s="45"/>
      <c r="E16" s="69"/>
      <c r="F16" s="70"/>
      <c r="G16" s="69"/>
      <c r="H16" s="70"/>
      <c r="I16" s="69">
        <f>SUMIF(F47:F57,A16,I47:I57)+SUMIF(F47:F57,"PSU",I47:I57)</f>
        <v>0</v>
      </c>
      <c r="J16" s="79"/>
    </row>
    <row r="17" spans="1:10" ht="23.25" customHeight="1">
      <c r="A17" s="178" t="s">
        <v>24</v>
      </c>
      <c r="B17" s="179" t="s">
        <v>24</v>
      </c>
      <c r="C17" s="44"/>
      <c r="D17" s="45"/>
      <c r="E17" s="69"/>
      <c r="F17" s="70"/>
      <c r="G17" s="69"/>
      <c r="H17" s="70"/>
      <c r="I17" s="69">
        <f>SUMIF(F47:F57,A17,I47:I57)</f>
        <v>0</v>
      </c>
      <c r="J17" s="79"/>
    </row>
    <row r="18" spans="1:10" ht="23.25" customHeight="1">
      <c r="A18" s="178" t="s">
        <v>25</v>
      </c>
      <c r="B18" s="179" t="s">
        <v>25</v>
      </c>
      <c r="C18" s="44"/>
      <c r="D18" s="45"/>
      <c r="E18" s="69"/>
      <c r="F18" s="70"/>
      <c r="G18" s="69"/>
      <c r="H18" s="70"/>
      <c r="I18" s="69">
        <f>SUMIF(F47:F57,A18,I47:I57)</f>
        <v>0</v>
      </c>
      <c r="J18" s="79"/>
    </row>
    <row r="19" spans="1:10" ht="23.25" customHeight="1">
      <c r="A19" s="178" t="s">
        <v>77</v>
      </c>
      <c r="B19" s="179" t="s">
        <v>26</v>
      </c>
      <c r="C19" s="44"/>
      <c r="D19" s="45"/>
      <c r="E19" s="69"/>
      <c r="F19" s="70"/>
      <c r="G19" s="69"/>
      <c r="H19" s="70"/>
      <c r="I19" s="69">
        <f>SUMIF(F47:F57,A19,I47:I57)</f>
        <v>0</v>
      </c>
      <c r="J19" s="79"/>
    </row>
    <row r="20" spans="1:10" ht="23.25" customHeight="1">
      <c r="A20" s="178" t="s">
        <v>78</v>
      </c>
      <c r="B20" s="179" t="s">
        <v>27</v>
      </c>
      <c r="C20" s="44"/>
      <c r="D20" s="45"/>
      <c r="E20" s="69"/>
      <c r="F20" s="70"/>
      <c r="G20" s="69"/>
      <c r="H20" s="70"/>
      <c r="I20" s="69">
        <f>SUMIF(F47:F57,A20,I47:I57)</f>
        <v>0</v>
      </c>
      <c r="J20" s="79"/>
    </row>
    <row r="21" spans="1:10" ht="23.25" customHeight="1">
      <c r="A21" s="4"/>
      <c r="B21" s="60" t="s">
        <v>28</v>
      </c>
      <c r="C21" s="61"/>
      <c r="D21" s="62"/>
      <c r="E21" s="80"/>
      <c r="F21" s="81"/>
      <c r="G21" s="80"/>
      <c r="H21" s="81"/>
      <c r="I21" s="80">
        <f>SUM(I16:J20)</f>
        <v>0</v>
      </c>
      <c r="J21" s="84"/>
    </row>
    <row r="22" spans="1:10" ht="33" customHeight="1">
      <c r="A22" s="4"/>
      <c r="B22" s="51" t="s">
        <v>32</v>
      </c>
      <c r="C22" s="44"/>
      <c r="D22" s="45"/>
      <c r="E22" s="50"/>
      <c r="F22" s="47"/>
      <c r="G22" s="36"/>
      <c r="H22" s="36"/>
      <c r="I22" s="36"/>
      <c r="J22" s="48"/>
    </row>
    <row r="23" spans="1:10" ht="23.25" customHeight="1">
      <c r="A23" s="4"/>
      <c r="B23" s="43" t="s">
        <v>11</v>
      </c>
      <c r="C23" s="44"/>
      <c r="D23" s="45"/>
      <c r="E23" s="46">
        <v>15</v>
      </c>
      <c r="F23" s="47" t="s">
        <v>0</v>
      </c>
      <c r="G23" s="77">
        <f>ZakladDPHSniVypocet</f>
        <v>0</v>
      </c>
      <c r="H23" s="78"/>
      <c r="I23" s="78"/>
      <c r="J23" s="48" t="str">
        <f t="shared" ref="J23:J28" si="0">Mena</f>
        <v>CZK</v>
      </c>
    </row>
    <row r="24" spans="1:10" ht="23.25" customHeight="1">
      <c r="A24" s="4"/>
      <c r="B24" s="43" t="s">
        <v>12</v>
      </c>
      <c r="C24" s="44"/>
      <c r="D24" s="45"/>
      <c r="E24" s="46">
        <f>SazbaDPH1</f>
        <v>15</v>
      </c>
      <c r="F24" s="47" t="s">
        <v>0</v>
      </c>
      <c r="G24" s="82">
        <f>ZakladDPHSni*SazbaDPH1/100</f>
        <v>0</v>
      </c>
      <c r="H24" s="83"/>
      <c r="I24" s="83"/>
      <c r="J24" s="48" t="str">
        <f t="shared" si="0"/>
        <v>CZK</v>
      </c>
    </row>
    <row r="25" spans="1:10" ht="23.25" customHeight="1">
      <c r="A25" s="4"/>
      <c r="B25" s="43" t="s">
        <v>13</v>
      </c>
      <c r="C25" s="44"/>
      <c r="D25" s="45"/>
      <c r="E25" s="46">
        <v>21</v>
      </c>
      <c r="F25" s="47" t="s">
        <v>0</v>
      </c>
      <c r="G25" s="77">
        <f>ZakladDPHZaklVypocet</f>
        <v>0</v>
      </c>
      <c r="H25" s="78"/>
      <c r="I25" s="78"/>
      <c r="J25" s="48" t="str">
        <f t="shared" si="0"/>
        <v>CZK</v>
      </c>
    </row>
    <row r="26" spans="1:10" ht="23.25" customHeight="1">
      <c r="A26" s="4"/>
      <c r="B26" s="35" t="s">
        <v>14</v>
      </c>
      <c r="C26" s="16"/>
      <c r="D26" s="13"/>
      <c r="E26" s="29">
        <f>SazbaDPH2</f>
        <v>21</v>
      </c>
      <c r="F26" s="30" t="s">
        <v>0</v>
      </c>
      <c r="G26" s="74">
        <f>ZakladDPHZakl*SazbaDPH2/100</f>
        <v>0</v>
      </c>
      <c r="H26" s="75"/>
      <c r="I26" s="75"/>
      <c r="J26" s="42" t="str">
        <f t="shared" si="0"/>
        <v>CZK</v>
      </c>
    </row>
    <row r="27" spans="1:10" ht="23.25" customHeight="1" thickBot="1">
      <c r="A27" s="4"/>
      <c r="B27" s="34" t="s">
        <v>4</v>
      </c>
      <c r="C27" s="14"/>
      <c r="D27" s="17"/>
      <c r="E27" s="14"/>
      <c r="F27" s="15"/>
      <c r="G27" s="76">
        <f>0</f>
        <v>0</v>
      </c>
      <c r="H27" s="76"/>
      <c r="I27" s="76"/>
      <c r="J27" s="49" t="str">
        <f t="shared" si="0"/>
        <v>CZK</v>
      </c>
    </row>
    <row r="28" spans="1:10" ht="27.75" hidden="1" customHeight="1" thickBot="1">
      <c r="A28" s="4"/>
      <c r="B28" s="137" t="s">
        <v>22</v>
      </c>
      <c r="C28" s="138"/>
      <c r="D28" s="138"/>
      <c r="E28" s="139"/>
      <c r="F28" s="140"/>
      <c r="G28" s="141">
        <f>ZakladDPHSniVypocet+ZakladDPHZaklVypocet</f>
        <v>0</v>
      </c>
      <c r="H28" s="141"/>
      <c r="I28" s="141"/>
      <c r="J28" s="142" t="str">
        <f t="shared" si="0"/>
        <v>CZK</v>
      </c>
    </row>
    <row r="29" spans="1:10" ht="27.75" customHeight="1" thickBot="1">
      <c r="A29" s="4"/>
      <c r="B29" s="137" t="s">
        <v>35</v>
      </c>
      <c r="C29" s="143"/>
      <c r="D29" s="143"/>
      <c r="E29" s="143"/>
      <c r="F29" s="143"/>
      <c r="G29" s="144">
        <f>ZakladDPHSni+DPHSni+ZakladDPHZakl+DPHZakl+Zaokrouhleni</f>
        <v>0</v>
      </c>
      <c r="H29" s="144"/>
      <c r="I29" s="144"/>
      <c r="J29" s="145" t="s">
        <v>54</v>
      </c>
    </row>
    <row r="30" spans="1:10" ht="12.75" customHeight="1">
      <c r="A30" s="4"/>
      <c r="B30" s="265"/>
      <c r="C30" s="266"/>
      <c r="D30" s="266"/>
      <c r="E30" s="266"/>
      <c r="F30" s="266"/>
      <c r="G30" s="267"/>
      <c r="H30" s="266"/>
      <c r="I30" s="267"/>
      <c r="J30" s="268"/>
    </row>
    <row r="31" spans="1:10" ht="30" customHeight="1">
      <c r="A31" s="4"/>
      <c r="B31" s="265"/>
      <c r="C31" s="266"/>
      <c r="D31" s="266"/>
      <c r="E31" s="266"/>
      <c r="F31" s="266"/>
      <c r="G31" s="267"/>
      <c r="H31" s="266"/>
      <c r="I31" s="267"/>
      <c r="J31" s="268"/>
    </row>
    <row r="32" spans="1:10" ht="18.75" customHeight="1">
      <c r="A32" s="4"/>
      <c r="B32" s="269"/>
      <c r="C32" s="270" t="s">
        <v>10</v>
      </c>
      <c r="D32" s="271"/>
      <c r="E32" s="271"/>
      <c r="F32" s="270" t="s">
        <v>9</v>
      </c>
      <c r="G32" s="271"/>
      <c r="H32" s="272"/>
      <c r="I32" s="271"/>
      <c r="J32" s="268"/>
    </row>
    <row r="33" spans="1:10" ht="47.25" customHeight="1">
      <c r="A33" s="4"/>
      <c r="B33" s="265"/>
      <c r="C33" s="266"/>
      <c r="D33" s="266"/>
      <c r="E33" s="266"/>
      <c r="F33" s="266"/>
      <c r="G33" s="267"/>
      <c r="H33" s="266"/>
      <c r="I33" s="267"/>
      <c r="J33" s="268"/>
    </row>
    <row r="34" spans="1:10" s="26" customFormat="1" ht="18.75" customHeight="1">
      <c r="A34" s="21"/>
      <c r="B34" s="273"/>
      <c r="C34" s="274"/>
      <c r="D34" s="275"/>
      <c r="E34" s="275"/>
      <c r="F34" s="274"/>
      <c r="G34" s="276"/>
      <c r="H34" s="275"/>
      <c r="I34" s="276"/>
      <c r="J34" s="277"/>
    </row>
    <row r="35" spans="1:10" ht="12.75" customHeight="1">
      <c r="A35" s="4"/>
      <c r="B35" s="265"/>
      <c r="C35" s="266"/>
      <c r="D35" s="278" t="s">
        <v>2</v>
      </c>
      <c r="E35" s="278"/>
      <c r="F35" s="266"/>
      <c r="G35" s="267"/>
      <c r="H35" s="279" t="s">
        <v>3</v>
      </c>
      <c r="I35" s="267"/>
      <c r="J35" s="268"/>
    </row>
    <row r="36" spans="1:10" ht="13.5" customHeight="1" thickBot="1">
      <c r="A36" s="12"/>
      <c r="B36" s="280"/>
      <c r="C36" s="281"/>
      <c r="D36" s="281"/>
      <c r="E36" s="281"/>
      <c r="F36" s="281"/>
      <c r="G36" s="282"/>
      <c r="H36" s="281"/>
      <c r="I36" s="282"/>
      <c r="J36" s="283"/>
    </row>
    <row r="37" spans="1:10" ht="27" hidden="1" customHeight="1">
      <c r="B37" s="63" t="s">
        <v>15</v>
      </c>
      <c r="C37" s="3"/>
      <c r="D37" s="3"/>
      <c r="E37" s="3"/>
      <c r="F37" s="129"/>
      <c r="G37" s="129"/>
      <c r="H37" s="129"/>
      <c r="I37" s="129"/>
      <c r="J37" s="3"/>
    </row>
    <row r="38" spans="1:10" ht="25.5" hidden="1" customHeight="1">
      <c r="A38" s="116" t="s">
        <v>37</v>
      </c>
      <c r="B38" s="118" t="s">
        <v>16</v>
      </c>
      <c r="C38" s="119" t="s">
        <v>5</v>
      </c>
      <c r="D38" s="120"/>
      <c r="E38" s="120"/>
      <c r="F38" s="130" t="str">
        <f>B23</f>
        <v>Základ pro sníženou DPH</v>
      </c>
      <c r="G38" s="130" t="str">
        <f>B25</f>
        <v>Základ pro základní DPH</v>
      </c>
      <c r="H38" s="131" t="s">
        <v>17</v>
      </c>
      <c r="I38" s="131" t="s">
        <v>1</v>
      </c>
      <c r="J38" s="121" t="s">
        <v>0</v>
      </c>
    </row>
    <row r="39" spans="1:10" ht="25.5" hidden="1" customHeight="1">
      <c r="A39" s="116">
        <v>1</v>
      </c>
      <c r="B39" s="122" t="s">
        <v>52</v>
      </c>
      <c r="C39" s="123" t="s">
        <v>45</v>
      </c>
      <c r="D39" s="124"/>
      <c r="E39" s="124"/>
      <c r="F39" s="132">
        <f>'Rozpočet Pol'!AC301</f>
        <v>0</v>
      </c>
      <c r="G39" s="133">
        <f>'Rozpočet Pol'!AD301</f>
        <v>0</v>
      </c>
      <c r="H39" s="134">
        <f>(F39*SazbaDPH1/100)+(G39*SazbaDPH2/100)</f>
        <v>0</v>
      </c>
      <c r="I39" s="134">
        <f>F39+G39+H39</f>
        <v>0</v>
      </c>
      <c r="J39" s="125" t="str">
        <f>IF(CenaCelkemVypocet=0,"",I39/CenaCelkemVypocet*100)</f>
        <v/>
      </c>
    </row>
    <row r="40" spans="1:10" ht="25.5" hidden="1" customHeight="1">
      <c r="A40" s="116"/>
      <c r="B40" s="126" t="s">
        <v>53</v>
      </c>
      <c r="C40" s="127"/>
      <c r="D40" s="127"/>
      <c r="E40" s="128"/>
      <c r="F40" s="135">
        <f>SUMIF(A39:A39,"=1",F39:F39)</f>
        <v>0</v>
      </c>
      <c r="G40" s="136">
        <f>SUMIF(A39:A39,"=1",G39:G39)</f>
        <v>0</v>
      </c>
      <c r="H40" s="136">
        <f>SUMIF(A39:A39,"=1",H39:H39)</f>
        <v>0</v>
      </c>
      <c r="I40" s="136">
        <f>SUMIF(A39:A39,"=1",I39:I39)</f>
        <v>0</v>
      </c>
      <c r="J40" s="117">
        <f>SUMIF(A39:A39,"=1",J39:J39)</f>
        <v>0</v>
      </c>
    </row>
    <row r="44" spans="1:10" ht="15.75">
      <c r="B44" s="146" t="s">
        <v>55</v>
      </c>
    </row>
    <row r="46" spans="1:10" ht="25.5" customHeight="1">
      <c r="A46" s="147"/>
      <c r="B46" s="153" t="s">
        <v>16</v>
      </c>
      <c r="C46" s="153" t="s">
        <v>5</v>
      </c>
      <c r="D46" s="154"/>
      <c r="E46" s="154"/>
      <c r="F46" s="157" t="s">
        <v>56</v>
      </c>
      <c r="G46" s="157"/>
      <c r="H46" s="157"/>
      <c r="I46" s="158" t="s">
        <v>28</v>
      </c>
      <c r="J46" s="158"/>
    </row>
    <row r="47" spans="1:10" ht="25.5" customHeight="1">
      <c r="A47" s="148"/>
      <c r="B47" s="159" t="s">
        <v>57</v>
      </c>
      <c r="C47" s="160" t="s">
        <v>58</v>
      </c>
      <c r="D47" s="161"/>
      <c r="E47" s="161"/>
      <c r="F47" s="165" t="s">
        <v>23</v>
      </c>
      <c r="G47" s="166"/>
      <c r="H47" s="166"/>
      <c r="I47" s="167">
        <f>'Rozpočet Pol'!G8</f>
        <v>0</v>
      </c>
      <c r="J47" s="167"/>
    </row>
    <row r="48" spans="1:10" ht="25.5" customHeight="1">
      <c r="A48" s="148"/>
      <c r="B48" s="151" t="s">
        <v>59</v>
      </c>
      <c r="C48" s="150" t="s">
        <v>60</v>
      </c>
      <c r="D48" s="152"/>
      <c r="E48" s="152"/>
      <c r="F48" s="168" t="s">
        <v>23</v>
      </c>
      <c r="G48" s="169"/>
      <c r="H48" s="169"/>
      <c r="I48" s="170">
        <f>'Rozpočet Pol'!G26</f>
        <v>0</v>
      </c>
      <c r="J48" s="170"/>
    </row>
    <row r="49" spans="1:10" ht="25.5" customHeight="1">
      <c r="A49" s="148"/>
      <c r="B49" s="151" t="s">
        <v>61</v>
      </c>
      <c r="C49" s="150" t="s">
        <v>62</v>
      </c>
      <c r="D49" s="152"/>
      <c r="E49" s="152"/>
      <c r="F49" s="168" t="s">
        <v>23</v>
      </c>
      <c r="G49" s="169"/>
      <c r="H49" s="169"/>
      <c r="I49" s="170">
        <f>'Rozpočet Pol'!G44</f>
        <v>0</v>
      </c>
      <c r="J49" s="170"/>
    </row>
    <row r="50" spans="1:10" ht="25.5" customHeight="1">
      <c r="A50" s="148"/>
      <c r="B50" s="151" t="s">
        <v>63</v>
      </c>
      <c r="C50" s="150" t="s">
        <v>64</v>
      </c>
      <c r="D50" s="152"/>
      <c r="E50" s="152"/>
      <c r="F50" s="168" t="s">
        <v>23</v>
      </c>
      <c r="G50" s="169"/>
      <c r="H50" s="169"/>
      <c r="I50" s="170">
        <f>'Rozpočet Pol'!G55</f>
        <v>0</v>
      </c>
      <c r="J50" s="170"/>
    </row>
    <row r="51" spans="1:10" ht="25.5" customHeight="1">
      <c r="A51" s="148"/>
      <c r="B51" s="151" t="s">
        <v>65</v>
      </c>
      <c r="C51" s="150" t="s">
        <v>66</v>
      </c>
      <c r="D51" s="152"/>
      <c r="E51" s="152"/>
      <c r="F51" s="168" t="s">
        <v>23</v>
      </c>
      <c r="G51" s="169"/>
      <c r="H51" s="169"/>
      <c r="I51" s="170">
        <f>'Rozpočet Pol'!G67</f>
        <v>0</v>
      </c>
      <c r="J51" s="170"/>
    </row>
    <row r="52" spans="1:10" ht="25.5" customHeight="1">
      <c r="A52" s="148"/>
      <c r="B52" s="151" t="s">
        <v>67</v>
      </c>
      <c r="C52" s="150" t="s">
        <v>68</v>
      </c>
      <c r="D52" s="152"/>
      <c r="E52" s="152"/>
      <c r="F52" s="168" t="s">
        <v>23</v>
      </c>
      <c r="G52" s="169"/>
      <c r="H52" s="169"/>
      <c r="I52" s="170">
        <f>'Rozpočet Pol'!G74</f>
        <v>0</v>
      </c>
      <c r="J52" s="170"/>
    </row>
    <row r="53" spans="1:10" ht="25.5" customHeight="1">
      <c r="A53" s="148"/>
      <c r="B53" s="151" t="s">
        <v>69</v>
      </c>
      <c r="C53" s="150" t="s">
        <v>70</v>
      </c>
      <c r="D53" s="152"/>
      <c r="E53" s="152"/>
      <c r="F53" s="168" t="s">
        <v>23</v>
      </c>
      <c r="G53" s="169"/>
      <c r="H53" s="169"/>
      <c r="I53" s="170">
        <f>'Rozpočet Pol'!G112</f>
        <v>0</v>
      </c>
      <c r="J53" s="170"/>
    </row>
    <row r="54" spans="1:10" ht="25.5" customHeight="1">
      <c r="A54" s="148"/>
      <c r="B54" s="151" t="s">
        <v>71</v>
      </c>
      <c r="C54" s="150" t="s">
        <v>72</v>
      </c>
      <c r="D54" s="152"/>
      <c r="E54" s="152"/>
      <c r="F54" s="168" t="s">
        <v>24</v>
      </c>
      <c r="G54" s="169"/>
      <c r="H54" s="169"/>
      <c r="I54" s="170">
        <f>'Rozpočet Pol'!G119</f>
        <v>0</v>
      </c>
      <c r="J54" s="170"/>
    </row>
    <row r="55" spans="1:10" ht="25.5" customHeight="1">
      <c r="A55" s="148"/>
      <c r="B55" s="151" t="s">
        <v>73</v>
      </c>
      <c r="C55" s="150" t="s">
        <v>74</v>
      </c>
      <c r="D55" s="152"/>
      <c r="E55" s="152"/>
      <c r="F55" s="168" t="s">
        <v>24</v>
      </c>
      <c r="G55" s="169"/>
      <c r="H55" s="169"/>
      <c r="I55" s="170">
        <f>'Rozpočet Pol'!G169</f>
        <v>0</v>
      </c>
      <c r="J55" s="170"/>
    </row>
    <row r="56" spans="1:10" ht="25.5" customHeight="1">
      <c r="A56" s="148"/>
      <c r="B56" s="151" t="s">
        <v>75</v>
      </c>
      <c r="C56" s="150" t="s">
        <v>76</v>
      </c>
      <c r="D56" s="152"/>
      <c r="E56" s="152"/>
      <c r="F56" s="168" t="s">
        <v>24</v>
      </c>
      <c r="G56" s="169"/>
      <c r="H56" s="169"/>
      <c r="I56" s="170">
        <f>'Rozpočet Pol'!G230</f>
        <v>0</v>
      </c>
      <c r="J56" s="170"/>
    </row>
    <row r="57" spans="1:10" ht="25.5" customHeight="1">
      <c r="A57" s="148"/>
      <c r="B57" s="162" t="s">
        <v>77</v>
      </c>
      <c r="C57" s="163" t="s">
        <v>26</v>
      </c>
      <c r="D57" s="164"/>
      <c r="E57" s="164"/>
      <c r="F57" s="171" t="s">
        <v>77</v>
      </c>
      <c r="G57" s="172"/>
      <c r="H57" s="172"/>
      <c r="I57" s="173">
        <f>'Rozpočet Pol'!G277</f>
        <v>0</v>
      </c>
      <c r="J57" s="173"/>
    </row>
    <row r="58" spans="1:10" ht="25.5" customHeight="1">
      <c r="A58" s="149"/>
      <c r="B58" s="155" t="s">
        <v>1</v>
      </c>
      <c r="C58" s="155"/>
      <c r="D58" s="156"/>
      <c r="E58" s="156"/>
      <c r="F58" s="174"/>
      <c r="G58" s="175"/>
      <c r="H58" s="175"/>
      <c r="I58" s="176">
        <f>SUM(I47:I57)</f>
        <v>0</v>
      </c>
      <c r="J58" s="176"/>
    </row>
    <row r="59" spans="1:10">
      <c r="F59" s="177"/>
      <c r="G59" s="115"/>
      <c r="H59" s="177"/>
      <c r="I59" s="115"/>
      <c r="J59" s="115"/>
    </row>
    <row r="60" spans="1:10">
      <c r="F60" s="177"/>
      <c r="G60" s="115"/>
      <c r="H60" s="177"/>
      <c r="I60" s="115"/>
      <c r="J60" s="115"/>
    </row>
    <row r="61" spans="1:10">
      <c r="F61" s="177"/>
      <c r="G61" s="115"/>
      <c r="H61" s="177"/>
      <c r="I61" s="115"/>
      <c r="J61" s="115"/>
    </row>
  </sheetData>
  <sheetProtection password="C7BC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I58:J58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86" t="s">
        <v>6</v>
      </c>
      <c r="B1" s="86"/>
      <c r="C1" s="87"/>
      <c r="D1" s="86"/>
      <c r="E1" s="86"/>
      <c r="F1" s="86"/>
      <c r="G1" s="86"/>
    </row>
    <row r="2" spans="1:7" ht="24.95" customHeight="1">
      <c r="A2" s="65" t="s">
        <v>41</v>
      </c>
      <c r="B2" s="64"/>
      <c r="C2" s="88"/>
      <c r="D2" s="88"/>
      <c r="E2" s="88"/>
      <c r="F2" s="88"/>
      <c r="G2" s="89"/>
    </row>
    <row r="3" spans="1:7" ht="24.95" hidden="1" customHeight="1">
      <c r="A3" s="65" t="s">
        <v>7</v>
      </c>
      <c r="B3" s="64"/>
      <c r="C3" s="88"/>
      <c r="D3" s="88"/>
      <c r="E3" s="88"/>
      <c r="F3" s="88"/>
      <c r="G3" s="89"/>
    </row>
    <row r="4" spans="1:7" ht="24.95" hidden="1" customHeight="1">
      <c r="A4" s="65" t="s">
        <v>8</v>
      </c>
      <c r="B4" s="64"/>
      <c r="C4" s="88"/>
      <c r="D4" s="88"/>
      <c r="E4" s="88"/>
      <c r="F4" s="88"/>
      <c r="G4" s="89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26" t="s">
        <v>38</v>
      </c>
    </row>
    <row r="2" spans="1:7" ht="57.75" customHeight="1">
      <c r="A2" s="66" t="s">
        <v>39</v>
      </c>
      <c r="B2" s="66"/>
      <c r="C2" s="66"/>
      <c r="D2" s="66"/>
      <c r="E2" s="66"/>
      <c r="F2" s="66"/>
      <c r="G2" s="6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311"/>
  <sheetViews>
    <sheetView workbookViewId="0">
      <selection activeCell="F9" sqref="F9"/>
    </sheetView>
  </sheetViews>
  <sheetFormatPr defaultRowHeight="12.75" outlineLevelRow="1"/>
  <cols>
    <col min="1" max="1" width="4.28515625" customWidth="1"/>
    <col min="2" max="2" width="14.42578125" style="114" customWidth="1"/>
    <col min="3" max="3" width="38.28515625" style="114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>
      <c r="A1" s="180" t="s">
        <v>6</v>
      </c>
      <c r="B1" s="180"/>
      <c r="C1" s="180"/>
      <c r="D1" s="180"/>
      <c r="E1" s="180"/>
      <c r="F1" s="180"/>
      <c r="G1" s="180"/>
      <c r="AE1" t="s">
        <v>80</v>
      </c>
    </row>
    <row r="2" spans="1:60" ht="24.95" customHeight="1">
      <c r="A2" s="187" t="s">
        <v>79</v>
      </c>
      <c r="B2" s="181"/>
      <c r="C2" s="182" t="s">
        <v>45</v>
      </c>
      <c r="D2" s="183"/>
      <c r="E2" s="183"/>
      <c r="F2" s="183"/>
      <c r="G2" s="189"/>
      <c r="AE2" t="s">
        <v>81</v>
      </c>
    </row>
    <row r="3" spans="1:60" ht="24.95" hidden="1" customHeight="1">
      <c r="A3" s="188" t="s">
        <v>7</v>
      </c>
      <c r="B3" s="186"/>
      <c r="C3" s="184"/>
      <c r="D3" s="185"/>
      <c r="E3" s="185"/>
      <c r="F3" s="185"/>
      <c r="G3" s="190"/>
      <c r="AE3" t="s">
        <v>82</v>
      </c>
    </row>
    <row r="4" spans="1:60" ht="24.95" hidden="1" customHeight="1">
      <c r="A4" s="188" t="s">
        <v>8</v>
      </c>
      <c r="B4" s="186"/>
      <c r="C4" s="184"/>
      <c r="D4" s="185"/>
      <c r="E4" s="185"/>
      <c r="F4" s="185"/>
      <c r="G4" s="190"/>
      <c r="AE4" t="s">
        <v>83</v>
      </c>
    </row>
    <row r="5" spans="1:60" hidden="1">
      <c r="A5" s="191" t="s">
        <v>84</v>
      </c>
      <c r="B5" s="192"/>
      <c r="C5" s="193"/>
      <c r="D5" s="194"/>
      <c r="E5" s="194"/>
      <c r="F5" s="194"/>
      <c r="G5" s="195"/>
      <c r="AE5" t="s">
        <v>85</v>
      </c>
    </row>
    <row r="7" spans="1:60" ht="38.25">
      <c r="A7" s="201" t="s">
        <v>86</v>
      </c>
      <c r="B7" s="202" t="s">
        <v>87</v>
      </c>
      <c r="C7" s="202" t="s">
        <v>88</v>
      </c>
      <c r="D7" s="201" t="s">
        <v>89</v>
      </c>
      <c r="E7" s="201" t="s">
        <v>90</v>
      </c>
      <c r="F7" s="196" t="s">
        <v>91</v>
      </c>
      <c r="G7" s="224" t="s">
        <v>28</v>
      </c>
      <c r="H7" s="225" t="s">
        <v>29</v>
      </c>
      <c r="I7" s="225" t="s">
        <v>92</v>
      </c>
      <c r="J7" s="225" t="s">
        <v>30</v>
      </c>
      <c r="K7" s="225" t="s">
        <v>93</v>
      </c>
      <c r="L7" s="225" t="s">
        <v>94</v>
      </c>
      <c r="M7" s="225" t="s">
        <v>95</v>
      </c>
      <c r="N7" s="225" t="s">
        <v>96</v>
      </c>
      <c r="O7" s="225" t="s">
        <v>97</v>
      </c>
      <c r="P7" s="225" t="s">
        <v>98</v>
      </c>
      <c r="Q7" s="225" t="s">
        <v>99</v>
      </c>
      <c r="R7" s="225" t="s">
        <v>100</v>
      </c>
      <c r="S7" s="225" t="s">
        <v>101</v>
      </c>
      <c r="T7" s="225" t="s">
        <v>102</v>
      </c>
      <c r="U7" s="204" t="s">
        <v>103</v>
      </c>
    </row>
    <row r="8" spans="1:60">
      <c r="A8" s="226" t="s">
        <v>104</v>
      </c>
      <c r="B8" s="227" t="s">
        <v>57</v>
      </c>
      <c r="C8" s="228" t="s">
        <v>58</v>
      </c>
      <c r="D8" s="203"/>
      <c r="E8" s="229"/>
      <c r="F8" s="230"/>
      <c r="G8" s="230">
        <f>SUMIF(AE9:AE25,"&lt;&gt;NOR",G9:G25)</f>
        <v>0</v>
      </c>
      <c r="H8" s="230"/>
      <c r="I8" s="230">
        <f>SUM(I9:I25)</f>
        <v>0</v>
      </c>
      <c r="J8" s="230"/>
      <c r="K8" s="230">
        <f>SUM(K9:K25)</f>
        <v>0</v>
      </c>
      <c r="L8" s="230"/>
      <c r="M8" s="230">
        <f>SUM(M9:M25)</f>
        <v>0</v>
      </c>
      <c r="N8" s="203"/>
      <c r="O8" s="203">
        <f>SUM(O9:O25)</f>
        <v>0.52448000000000006</v>
      </c>
      <c r="P8" s="203"/>
      <c r="Q8" s="203">
        <f>SUM(Q9:Q25)</f>
        <v>0</v>
      </c>
      <c r="R8" s="203"/>
      <c r="S8" s="203"/>
      <c r="T8" s="226"/>
      <c r="U8" s="203">
        <f>SUM(U9:U25)</f>
        <v>41.410000000000004</v>
      </c>
      <c r="AE8" t="s">
        <v>105</v>
      </c>
    </row>
    <row r="9" spans="1:60" outlineLevel="1">
      <c r="A9" s="198">
        <v>1</v>
      </c>
      <c r="B9" s="205" t="s">
        <v>106</v>
      </c>
      <c r="C9" s="252" t="s">
        <v>107</v>
      </c>
      <c r="D9" s="207" t="s">
        <v>108</v>
      </c>
      <c r="E9" s="214">
        <v>42.611199999999997</v>
      </c>
      <c r="F9" s="219"/>
      <c r="G9" s="220">
        <f>ROUND(E9*F9,2)</f>
        <v>0</v>
      </c>
      <c r="H9" s="219"/>
      <c r="I9" s="220">
        <f>ROUND(E9*H9,2)</f>
        <v>0</v>
      </c>
      <c r="J9" s="219"/>
      <c r="K9" s="220">
        <f>ROUND(E9*J9,2)</f>
        <v>0</v>
      </c>
      <c r="L9" s="220">
        <v>15</v>
      </c>
      <c r="M9" s="220">
        <f>G9*(1+L9/100)</f>
        <v>0</v>
      </c>
      <c r="N9" s="207">
        <v>2.4000000000000001E-4</v>
      </c>
      <c r="O9" s="207">
        <f>ROUND(E9*N9,5)</f>
        <v>1.023E-2</v>
      </c>
      <c r="P9" s="207">
        <v>0</v>
      </c>
      <c r="Q9" s="207">
        <f>ROUND(E9*P9,5)</f>
        <v>0</v>
      </c>
      <c r="R9" s="207"/>
      <c r="S9" s="207"/>
      <c r="T9" s="208">
        <v>6.83E-2</v>
      </c>
      <c r="U9" s="207">
        <f>ROUND(E9*T9,2)</f>
        <v>2.91</v>
      </c>
      <c r="V9" s="197"/>
      <c r="W9" s="197"/>
      <c r="X9" s="197"/>
      <c r="Y9" s="197"/>
      <c r="Z9" s="197"/>
      <c r="AA9" s="197"/>
      <c r="AB9" s="197"/>
      <c r="AC9" s="197"/>
      <c r="AD9" s="197"/>
      <c r="AE9" s="197" t="s">
        <v>109</v>
      </c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</row>
    <row r="10" spans="1:60" outlineLevel="1">
      <c r="A10" s="198"/>
      <c r="B10" s="205"/>
      <c r="C10" s="253" t="s">
        <v>110</v>
      </c>
      <c r="D10" s="209"/>
      <c r="E10" s="215"/>
      <c r="F10" s="221"/>
      <c r="G10" s="222"/>
      <c r="H10" s="220"/>
      <c r="I10" s="220"/>
      <c r="J10" s="220"/>
      <c r="K10" s="220"/>
      <c r="L10" s="220"/>
      <c r="M10" s="220"/>
      <c r="N10" s="207"/>
      <c r="O10" s="207"/>
      <c r="P10" s="207"/>
      <c r="Q10" s="207"/>
      <c r="R10" s="207"/>
      <c r="S10" s="207"/>
      <c r="T10" s="208"/>
      <c r="U10" s="207"/>
      <c r="V10" s="197"/>
      <c r="W10" s="197"/>
      <c r="X10" s="197"/>
      <c r="Y10" s="197"/>
      <c r="Z10" s="197"/>
      <c r="AA10" s="197"/>
      <c r="AB10" s="197"/>
      <c r="AC10" s="197"/>
      <c r="AD10" s="197"/>
      <c r="AE10" s="197" t="s">
        <v>111</v>
      </c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200" t="str">
        <f>C10</f>
        <v>Pod stěrkovou omítku vrchní silikonovou</v>
      </c>
      <c r="BB10" s="197"/>
      <c r="BC10" s="197"/>
      <c r="BD10" s="197"/>
      <c r="BE10" s="197"/>
      <c r="BF10" s="197"/>
      <c r="BG10" s="197"/>
      <c r="BH10" s="197"/>
    </row>
    <row r="11" spans="1:60" outlineLevel="1">
      <c r="A11" s="198"/>
      <c r="B11" s="205"/>
      <c r="C11" s="254" t="s">
        <v>112</v>
      </c>
      <c r="D11" s="210"/>
      <c r="E11" s="216">
        <v>28.672000000000001</v>
      </c>
      <c r="F11" s="220"/>
      <c r="G11" s="220"/>
      <c r="H11" s="220"/>
      <c r="I11" s="220"/>
      <c r="J11" s="220"/>
      <c r="K11" s="220"/>
      <c r="L11" s="220"/>
      <c r="M11" s="220"/>
      <c r="N11" s="207"/>
      <c r="O11" s="207"/>
      <c r="P11" s="207"/>
      <c r="Q11" s="207"/>
      <c r="R11" s="207"/>
      <c r="S11" s="207"/>
      <c r="T11" s="208"/>
      <c r="U11" s="207"/>
      <c r="V11" s="197"/>
      <c r="W11" s="197"/>
      <c r="X11" s="197"/>
      <c r="Y11" s="197"/>
      <c r="Z11" s="197"/>
      <c r="AA11" s="197"/>
      <c r="AB11" s="197"/>
      <c r="AC11" s="197"/>
      <c r="AD11" s="197"/>
      <c r="AE11" s="197" t="s">
        <v>113</v>
      </c>
      <c r="AF11" s="197">
        <v>0</v>
      </c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</row>
    <row r="12" spans="1:60" outlineLevel="1">
      <c r="A12" s="198"/>
      <c r="B12" s="205"/>
      <c r="C12" s="254" t="s">
        <v>114</v>
      </c>
      <c r="D12" s="210"/>
      <c r="E12" s="216">
        <v>13.9392</v>
      </c>
      <c r="F12" s="220"/>
      <c r="G12" s="220"/>
      <c r="H12" s="220"/>
      <c r="I12" s="220"/>
      <c r="J12" s="220"/>
      <c r="K12" s="220"/>
      <c r="L12" s="220"/>
      <c r="M12" s="220"/>
      <c r="N12" s="207"/>
      <c r="O12" s="207"/>
      <c r="P12" s="207"/>
      <c r="Q12" s="207"/>
      <c r="R12" s="207"/>
      <c r="S12" s="207"/>
      <c r="T12" s="208"/>
      <c r="U12" s="207"/>
      <c r="V12" s="197"/>
      <c r="W12" s="197"/>
      <c r="X12" s="197"/>
      <c r="Y12" s="197"/>
      <c r="Z12" s="197"/>
      <c r="AA12" s="197"/>
      <c r="AB12" s="197"/>
      <c r="AC12" s="197"/>
      <c r="AD12" s="197"/>
      <c r="AE12" s="197" t="s">
        <v>113</v>
      </c>
      <c r="AF12" s="197">
        <v>0</v>
      </c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</row>
    <row r="13" spans="1:60" ht="22.5" outlineLevel="1">
      <c r="A13" s="198">
        <v>2</v>
      </c>
      <c r="B13" s="205" t="s">
        <v>115</v>
      </c>
      <c r="C13" s="252" t="s">
        <v>116</v>
      </c>
      <c r="D13" s="207" t="s">
        <v>108</v>
      </c>
      <c r="E13" s="214">
        <v>28.672000000000001</v>
      </c>
      <c r="F13" s="219"/>
      <c r="G13" s="220">
        <f>ROUND(E13*F13,2)</f>
        <v>0</v>
      </c>
      <c r="H13" s="219"/>
      <c r="I13" s="220">
        <f>ROUND(E13*H13,2)</f>
        <v>0</v>
      </c>
      <c r="J13" s="219"/>
      <c r="K13" s="220">
        <f>ROUND(E13*J13,2)</f>
        <v>0</v>
      </c>
      <c r="L13" s="220">
        <v>15</v>
      </c>
      <c r="M13" s="220">
        <f>G13*(1+L13/100)</f>
        <v>0</v>
      </c>
      <c r="N13" s="207">
        <v>3.49E-3</v>
      </c>
      <c r="O13" s="207">
        <f>ROUND(E13*N13,5)</f>
        <v>0.10007000000000001</v>
      </c>
      <c r="P13" s="207">
        <v>0</v>
      </c>
      <c r="Q13" s="207">
        <f>ROUND(E13*P13,5)</f>
        <v>0</v>
      </c>
      <c r="R13" s="207"/>
      <c r="S13" s="207"/>
      <c r="T13" s="208">
        <v>0.30499999999999999</v>
      </c>
      <c r="U13" s="207">
        <f>ROUND(E13*T13,2)</f>
        <v>8.74</v>
      </c>
      <c r="V13" s="197"/>
      <c r="W13" s="197"/>
      <c r="X13" s="197"/>
      <c r="Y13" s="197"/>
      <c r="Z13" s="197"/>
      <c r="AA13" s="197"/>
      <c r="AB13" s="197"/>
      <c r="AC13" s="197"/>
      <c r="AD13" s="197"/>
      <c r="AE13" s="197" t="s">
        <v>109</v>
      </c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</row>
    <row r="14" spans="1:60" outlineLevel="1">
      <c r="A14" s="198"/>
      <c r="B14" s="205"/>
      <c r="C14" s="254" t="s">
        <v>112</v>
      </c>
      <c r="D14" s="210"/>
      <c r="E14" s="216">
        <v>28.672000000000001</v>
      </c>
      <c r="F14" s="220"/>
      <c r="G14" s="220"/>
      <c r="H14" s="220"/>
      <c r="I14" s="220"/>
      <c r="J14" s="220"/>
      <c r="K14" s="220"/>
      <c r="L14" s="220"/>
      <c r="M14" s="220"/>
      <c r="N14" s="207"/>
      <c r="O14" s="207"/>
      <c r="P14" s="207"/>
      <c r="Q14" s="207"/>
      <c r="R14" s="207"/>
      <c r="S14" s="207"/>
      <c r="T14" s="208"/>
      <c r="U14" s="207"/>
      <c r="V14" s="197"/>
      <c r="W14" s="197"/>
      <c r="X14" s="197"/>
      <c r="Y14" s="197"/>
      <c r="Z14" s="197"/>
      <c r="AA14" s="197"/>
      <c r="AB14" s="197"/>
      <c r="AC14" s="197"/>
      <c r="AD14" s="197"/>
      <c r="AE14" s="197" t="s">
        <v>113</v>
      </c>
      <c r="AF14" s="197">
        <v>0</v>
      </c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</row>
    <row r="15" spans="1:60" outlineLevel="1">
      <c r="A15" s="198">
        <v>3</v>
      </c>
      <c r="B15" s="205" t="s">
        <v>117</v>
      </c>
      <c r="C15" s="252" t="s">
        <v>118</v>
      </c>
      <c r="D15" s="207" t="s">
        <v>108</v>
      </c>
      <c r="E15" s="214">
        <v>42.611199999999997</v>
      </c>
      <c r="F15" s="219"/>
      <c r="G15" s="220">
        <f>ROUND(E15*F15,2)</f>
        <v>0</v>
      </c>
      <c r="H15" s="219"/>
      <c r="I15" s="220">
        <f>ROUND(E15*H15,2)</f>
        <v>0</v>
      </c>
      <c r="J15" s="219"/>
      <c r="K15" s="220">
        <f>ROUND(E15*J15,2)</f>
        <v>0</v>
      </c>
      <c r="L15" s="220">
        <v>15</v>
      </c>
      <c r="M15" s="220">
        <f>G15*(1+L15/100)</f>
        <v>0</v>
      </c>
      <c r="N15" s="207">
        <v>4.2000000000000002E-4</v>
      </c>
      <c r="O15" s="207">
        <f>ROUND(E15*N15,5)</f>
        <v>1.7899999999999999E-2</v>
      </c>
      <c r="P15" s="207">
        <v>0</v>
      </c>
      <c r="Q15" s="207">
        <f>ROUND(E15*P15,5)</f>
        <v>0</v>
      </c>
      <c r="R15" s="207"/>
      <c r="S15" s="207"/>
      <c r="T15" s="208">
        <v>6.83E-2</v>
      </c>
      <c r="U15" s="207">
        <f>ROUND(E15*T15,2)</f>
        <v>2.91</v>
      </c>
      <c r="V15" s="197"/>
      <c r="W15" s="197"/>
      <c r="X15" s="197"/>
      <c r="Y15" s="197"/>
      <c r="Z15" s="197"/>
      <c r="AA15" s="197"/>
      <c r="AB15" s="197"/>
      <c r="AC15" s="197"/>
      <c r="AD15" s="197"/>
      <c r="AE15" s="197" t="s">
        <v>109</v>
      </c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</row>
    <row r="16" spans="1:60" outlineLevel="1">
      <c r="A16" s="198"/>
      <c r="B16" s="205"/>
      <c r="C16" s="253" t="s">
        <v>119</v>
      </c>
      <c r="D16" s="209"/>
      <c r="E16" s="215"/>
      <c r="F16" s="221"/>
      <c r="G16" s="222"/>
      <c r="H16" s="220"/>
      <c r="I16" s="220"/>
      <c r="J16" s="220"/>
      <c r="K16" s="220"/>
      <c r="L16" s="220"/>
      <c r="M16" s="220"/>
      <c r="N16" s="207"/>
      <c r="O16" s="207"/>
      <c r="P16" s="207"/>
      <c r="Q16" s="207"/>
      <c r="R16" s="207"/>
      <c r="S16" s="207"/>
      <c r="T16" s="208"/>
      <c r="U16" s="207"/>
      <c r="V16" s="197"/>
      <c r="W16" s="197"/>
      <c r="X16" s="197"/>
      <c r="Y16" s="197"/>
      <c r="Z16" s="197"/>
      <c r="AA16" s="197"/>
      <c r="AB16" s="197"/>
      <c r="AC16" s="197"/>
      <c r="AD16" s="197"/>
      <c r="AE16" s="197" t="s">
        <v>111</v>
      </c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200" t="str">
        <f>C16</f>
        <v>Pod vyrovnávací stěrku</v>
      </c>
      <c r="BB16" s="197"/>
      <c r="BC16" s="197"/>
      <c r="BD16" s="197"/>
      <c r="BE16" s="197"/>
      <c r="BF16" s="197"/>
      <c r="BG16" s="197"/>
      <c r="BH16" s="197"/>
    </row>
    <row r="17" spans="1:60" outlineLevel="1">
      <c r="A17" s="198"/>
      <c r="B17" s="205"/>
      <c r="C17" s="254" t="s">
        <v>114</v>
      </c>
      <c r="D17" s="210"/>
      <c r="E17" s="216">
        <v>13.9392</v>
      </c>
      <c r="F17" s="220"/>
      <c r="G17" s="220"/>
      <c r="H17" s="220"/>
      <c r="I17" s="220"/>
      <c r="J17" s="220"/>
      <c r="K17" s="220"/>
      <c r="L17" s="220"/>
      <c r="M17" s="220"/>
      <c r="N17" s="207"/>
      <c r="O17" s="207"/>
      <c r="P17" s="207"/>
      <c r="Q17" s="207"/>
      <c r="R17" s="207"/>
      <c r="S17" s="207"/>
      <c r="T17" s="208"/>
      <c r="U17" s="207"/>
      <c r="V17" s="197"/>
      <c r="W17" s="197"/>
      <c r="X17" s="197"/>
      <c r="Y17" s="197"/>
      <c r="Z17" s="197"/>
      <c r="AA17" s="197"/>
      <c r="AB17" s="197"/>
      <c r="AC17" s="197"/>
      <c r="AD17" s="197"/>
      <c r="AE17" s="197" t="s">
        <v>113</v>
      </c>
      <c r="AF17" s="197">
        <v>0</v>
      </c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</row>
    <row r="18" spans="1:60" outlineLevel="1">
      <c r="A18" s="198"/>
      <c r="B18" s="205"/>
      <c r="C18" s="254" t="s">
        <v>112</v>
      </c>
      <c r="D18" s="210"/>
      <c r="E18" s="216">
        <v>28.672000000000001</v>
      </c>
      <c r="F18" s="220"/>
      <c r="G18" s="220"/>
      <c r="H18" s="220"/>
      <c r="I18" s="220"/>
      <c r="J18" s="220"/>
      <c r="K18" s="220"/>
      <c r="L18" s="220"/>
      <c r="M18" s="220"/>
      <c r="N18" s="207"/>
      <c r="O18" s="207"/>
      <c r="P18" s="207"/>
      <c r="Q18" s="207"/>
      <c r="R18" s="207"/>
      <c r="S18" s="207"/>
      <c r="T18" s="208"/>
      <c r="U18" s="207"/>
      <c r="V18" s="197"/>
      <c r="W18" s="197"/>
      <c r="X18" s="197"/>
      <c r="Y18" s="197"/>
      <c r="Z18" s="197"/>
      <c r="AA18" s="197"/>
      <c r="AB18" s="197"/>
      <c r="AC18" s="197"/>
      <c r="AD18" s="197"/>
      <c r="AE18" s="197" t="s">
        <v>113</v>
      </c>
      <c r="AF18" s="197">
        <v>0</v>
      </c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</row>
    <row r="19" spans="1:60" ht="22.5" outlineLevel="1">
      <c r="A19" s="198">
        <v>4</v>
      </c>
      <c r="B19" s="205" t="s">
        <v>120</v>
      </c>
      <c r="C19" s="252" t="s">
        <v>121</v>
      </c>
      <c r="D19" s="207" t="s">
        <v>108</v>
      </c>
      <c r="E19" s="214">
        <v>85.222399999999993</v>
      </c>
      <c r="F19" s="219"/>
      <c r="G19" s="220">
        <f>ROUND(E19*F19,2)</f>
        <v>0</v>
      </c>
      <c r="H19" s="219"/>
      <c r="I19" s="220">
        <f>ROUND(E19*H19,2)</f>
        <v>0</v>
      </c>
      <c r="J19" s="219"/>
      <c r="K19" s="220">
        <f>ROUND(E19*J19,2)</f>
        <v>0</v>
      </c>
      <c r="L19" s="220">
        <v>15</v>
      </c>
      <c r="M19" s="220">
        <f>G19*(1+L19/100)</f>
        <v>0</v>
      </c>
      <c r="N19" s="207">
        <v>4.6499999999999996E-3</v>
      </c>
      <c r="O19" s="207">
        <f>ROUND(E19*N19,5)</f>
        <v>0.39628000000000002</v>
      </c>
      <c r="P19" s="207">
        <v>0</v>
      </c>
      <c r="Q19" s="207">
        <f>ROUND(E19*P19,5)</f>
        <v>0</v>
      </c>
      <c r="R19" s="207"/>
      <c r="S19" s="207"/>
      <c r="T19" s="208">
        <v>0.315</v>
      </c>
      <c r="U19" s="207">
        <f>ROUND(E19*T19,2)</f>
        <v>26.85</v>
      </c>
      <c r="V19" s="197"/>
      <c r="W19" s="197"/>
      <c r="X19" s="197"/>
      <c r="Y19" s="197"/>
      <c r="Z19" s="197"/>
      <c r="AA19" s="197"/>
      <c r="AB19" s="197"/>
      <c r="AC19" s="197"/>
      <c r="AD19" s="197"/>
      <c r="AE19" s="197" t="s">
        <v>109</v>
      </c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</row>
    <row r="20" spans="1:60" outlineLevel="1">
      <c r="A20" s="198"/>
      <c r="B20" s="205"/>
      <c r="C20" s="254" t="s">
        <v>114</v>
      </c>
      <c r="D20" s="210"/>
      <c r="E20" s="216">
        <v>13.9392</v>
      </c>
      <c r="F20" s="220"/>
      <c r="G20" s="220"/>
      <c r="H20" s="220"/>
      <c r="I20" s="220"/>
      <c r="J20" s="220"/>
      <c r="K20" s="220"/>
      <c r="L20" s="220"/>
      <c r="M20" s="220"/>
      <c r="N20" s="207"/>
      <c r="O20" s="207"/>
      <c r="P20" s="207"/>
      <c r="Q20" s="207"/>
      <c r="R20" s="207"/>
      <c r="S20" s="207"/>
      <c r="T20" s="208"/>
      <c r="U20" s="207"/>
      <c r="V20" s="197"/>
      <c r="W20" s="197"/>
      <c r="X20" s="197"/>
      <c r="Y20" s="197"/>
      <c r="Z20" s="197"/>
      <c r="AA20" s="197"/>
      <c r="AB20" s="197"/>
      <c r="AC20" s="197"/>
      <c r="AD20" s="197"/>
      <c r="AE20" s="197" t="s">
        <v>113</v>
      </c>
      <c r="AF20" s="197">
        <v>0</v>
      </c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</row>
    <row r="21" spans="1:60" outlineLevel="1">
      <c r="A21" s="198"/>
      <c r="B21" s="205"/>
      <c r="C21" s="254" t="s">
        <v>122</v>
      </c>
      <c r="D21" s="210"/>
      <c r="E21" s="216">
        <v>28.672000000000001</v>
      </c>
      <c r="F21" s="220"/>
      <c r="G21" s="220"/>
      <c r="H21" s="220"/>
      <c r="I21" s="220"/>
      <c r="J21" s="220"/>
      <c r="K21" s="220"/>
      <c r="L21" s="220"/>
      <c r="M21" s="220"/>
      <c r="N21" s="207"/>
      <c r="O21" s="207"/>
      <c r="P21" s="207"/>
      <c r="Q21" s="207"/>
      <c r="R21" s="207"/>
      <c r="S21" s="207"/>
      <c r="T21" s="208"/>
      <c r="U21" s="207"/>
      <c r="V21" s="197"/>
      <c r="W21" s="197"/>
      <c r="X21" s="197"/>
      <c r="Y21" s="197"/>
      <c r="Z21" s="197"/>
      <c r="AA21" s="197"/>
      <c r="AB21" s="197"/>
      <c r="AC21" s="197"/>
      <c r="AD21" s="197"/>
      <c r="AE21" s="197" t="s">
        <v>113</v>
      </c>
      <c r="AF21" s="197">
        <v>0</v>
      </c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</row>
    <row r="22" spans="1:60" outlineLevel="1">
      <c r="A22" s="198"/>
      <c r="B22" s="205"/>
      <c r="C22" s="254" t="s">
        <v>123</v>
      </c>
      <c r="D22" s="210"/>
      <c r="E22" s="216">
        <v>42.611199999999997</v>
      </c>
      <c r="F22" s="220"/>
      <c r="G22" s="220"/>
      <c r="H22" s="220"/>
      <c r="I22" s="220"/>
      <c r="J22" s="220"/>
      <c r="K22" s="220"/>
      <c r="L22" s="220"/>
      <c r="M22" s="220"/>
      <c r="N22" s="207"/>
      <c r="O22" s="207"/>
      <c r="P22" s="207"/>
      <c r="Q22" s="207"/>
      <c r="R22" s="207"/>
      <c r="S22" s="207"/>
      <c r="T22" s="208"/>
      <c r="U22" s="207"/>
      <c r="V22" s="197"/>
      <c r="W22" s="197"/>
      <c r="X22" s="197"/>
      <c r="Y22" s="197"/>
      <c r="Z22" s="197"/>
      <c r="AA22" s="197"/>
      <c r="AB22" s="197"/>
      <c r="AC22" s="197"/>
      <c r="AD22" s="197"/>
      <c r="AE22" s="197" t="s">
        <v>113</v>
      </c>
      <c r="AF22" s="197">
        <v>0</v>
      </c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</row>
    <row r="23" spans="1:60" ht="22.5" outlineLevel="1">
      <c r="A23" s="198">
        <v>5</v>
      </c>
      <c r="B23" s="205" t="s">
        <v>124</v>
      </c>
      <c r="C23" s="252" t="s">
        <v>125</v>
      </c>
      <c r="D23" s="207" t="s">
        <v>108</v>
      </c>
      <c r="E23" s="214">
        <v>42.611199999999997</v>
      </c>
      <c r="F23" s="219"/>
      <c r="G23" s="220">
        <f>ROUND(E23*F23,2)</f>
        <v>0</v>
      </c>
      <c r="H23" s="219"/>
      <c r="I23" s="220">
        <f>ROUND(E23*H23,2)</f>
        <v>0</v>
      </c>
      <c r="J23" s="219"/>
      <c r="K23" s="220">
        <f>ROUND(E23*J23,2)</f>
        <v>0</v>
      </c>
      <c r="L23" s="220">
        <v>15</v>
      </c>
      <c r="M23" s="220">
        <f>G23*(1+L23/100)</f>
        <v>0</v>
      </c>
      <c r="N23" s="207">
        <v>0</v>
      </c>
      <c r="O23" s="207">
        <f>ROUND(E23*N23,5)</f>
        <v>0</v>
      </c>
      <c r="P23" s="207">
        <v>0</v>
      </c>
      <c r="Q23" s="207">
        <f>ROUND(E23*P23,5)</f>
        <v>0</v>
      </c>
      <c r="R23" s="207"/>
      <c r="S23" s="207"/>
      <c r="T23" s="208">
        <v>0</v>
      </c>
      <c r="U23" s="207">
        <f>ROUND(E23*T23,2)</f>
        <v>0</v>
      </c>
      <c r="V23" s="197"/>
      <c r="W23" s="197"/>
      <c r="X23" s="197"/>
      <c r="Y23" s="197"/>
      <c r="Z23" s="197"/>
      <c r="AA23" s="197"/>
      <c r="AB23" s="197"/>
      <c r="AC23" s="197"/>
      <c r="AD23" s="197"/>
      <c r="AE23" s="197" t="s">
        <v>109</v>
      </c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</row>
    <row r="24" spans="1:60" outlineLevel="1">
      <c r="A24" s="198"/>
      <c r="B24" s="205"/>
      <c r="C24" s="254" t="s">
        <v>114</v>
      </c>
      <c r="D24" s="210"/>
      <c r="E24" s="216">
        <v>13.9392</v>
      </c>
      <c r="F24" s="220"/>
      <c r="G24" s="220"/>
      <c r="H24" s="220"/>
      <c r="I24" s="220"/>
      <c r="J24" s="220"/>
      <c r="K24" s="220"/>
      <c r="L24" s="220"/>
      <c r="M24" s="220"/>
      <c r="N24" s="207"/>
      <c r="O24" s="207"/>
      <c r="P24" s="207"/>
      <c r="Q24" s="207"/>
      <c r="R24" s="207"/>
      <c r="S24" s="207"/>
      <c r="T24" s="208"/>
      <c r="U24" s="207"/>
      <c r="V24" s="197"/>
      <c r="W24" s="197"/>
      <c r="X24" s="197"/>
      <c r="Y24" s="197"/>
      <c r="Z24" s="197"/>
      <c r="AA24" s="197"/>
      <c r="AB24" s="197"/>
      <c r="AC24" s="197"/>
      <c r="AD24" s="197"/>
      <c r="AE24" s="197" t="s">
        <v>113</v>
      </c>
      <c r="AF24" s="197">
        <v>0</v>
      </c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</row>
    <row r="25" spans="1:60" outlineLevel="1">
      <c r="A25" s="198"/>
      <c r="B25" s="205"/>
      <c r="C25" s="254" t="s">
        <v>112</v>
      </c>
      <c r="D25" s="210"/>
      <c r="E25" s="216">
        <v>28.672000000000001</v>
      </c>
      <c r="F25" s="220"/>
      <c r="G25" s="220"/>
      <c r="H25" s="220"/>
      <c r="I25" s="220"/>
      <c r="J25" s="220"/>
      <c r="K25" s="220"/>
      <c r="L25" s="220"/>
      <c r="M25" s="220"/>
      <c r="N25" s="207"/>
      <c r="O25" s="207"/>
      <c r="P25" s="207"/>
      <c r="Q25" s="207"/>
      <c r="R25" s="207"/>
      <c r="S25" s="207"/>
      <c r="T25" s="208"/>
      <c r="U25" s="207"/>
      <c r="V25" s="197"/>
      <c r="W25" s="197"/>
      <c r="X25" s="197"/>
      <c r="Y25" s="197"/>
      <c r="Z25" s="197"/>
      <c r="AA25" s="197"/>
      <c r="AB25" s="197"/>
      <c r="AC25" s="197"/>
      <c r="AD25" s="197"/>
      <c r="AE25" s="197" t="s">
        <v>113</v>
      </c>
      <c r="AF25" s="197">
        <v>0</v>
      </c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</row>
    <row r="26" spans="1:60">
      <c r="A26" s="199" t="s">
        <v>104</v>
      </c>
      <c r="B26" s="206" t="s">
        <v>59</v>
      </c>
      <c r="C26" s="255" t="s">
        <v>60</v>
      </c>
      <c r="D26" s="211"/>
      <c r="E26" s="217"/>
      <c r="F26" s="223"/>
      <c r="G26" s="223">
        <f>SUMIF(AE27:AE43,"&lt;&gt;NOR",G27:G43)</f>
        <v>0</v>
      </c>
      <c r="H26" s="223"/>
      <c r="I26" s="223">
        <f>SUM(I27:I43)</f>
        <v>0</v>
      </c>
      <c r="J26" s="223"/>
      <c r="K26" s="223">
        <f>SUM(K27:K43)</f>
        <v>0</v>
      </c>
      <c r="L26" s="223"/>
      <c r="M26" s="223">
        <f>SUM(M27:M43)</f>
        <v>0</v>
      </c>
      <c r="N26" s="211"/>
      <c r="O26" s="211">
        <f>SUM(O27:O43)</f>
        <v>0.31487999999999999</v>
      </c>
      <c r="P26" s="211"/>
      <c r="Q26" s="211">
        <f>SUM(Q27:Q43)</f>
        <v>0</v>
      </c>
      <c r="R26" s="211"/>
      <c r="S26" s="211"/>
      <c r="T26" s="212"/>
      <c r="U26" s="211">
        <f>SUM(U27:U43)</f>
        <v>90.44</v>
      </c>
      <c r="AE26" t="s">
        <v>105</v>
      </c>
    </row>
    <row r="27" spans="1:60" outlineLevel="1">
      <c r="A27" s="198">
        <v>6</v>
      </c>
      <c r="B27" s="205" t="s">
        <v>126</v>
      </c>
      <c r="C27" s="252" t="s">
        <v>127</v>
      </c>
      <c r="D27" s="207" t="s">
        <v>108</v>
      </c>
      <c r="E27" s="214">
        <v>42.611199999999997</v>
      </c>
      <c r="F27" s="219"/>
      <c r="G27" s="220">
        <f>ROUND(E27*F27,2)</f>
        <v>0</v>
      </c>
      <c r="H27" s="219"/>
      <c r="I27" s="220">
        <f>ROUND(E27*H27,2)</f>
        <v>0</v>
      </c>
      <c r="J27" s="219"/>
      <c r="K27" s="220">
        <f>ROUND(E27*J27,2)</f>
        <v>0</v>
      </c>
      <c r="L27" s="220">
        <v>15</v>
      </c>
      <c r="M27" s="220">
        <f>G27*(1+L27/100)</f>
        <v>0</v>
      </c>
      <c r="N27" s="207">
        <v>2.0000000000000002E-5</v>
      </c>
      <c r="O27" s="207">
        <f>ROUND(E27*N27,5)</f>
        <v>8.4999999999999995E-4</v>
      </c>
      <c r="P27" s="207">
        <v>0</v>
      </c>
      <c r="Q27" s="207">
        <f>ROUND(E27*P27,5)</f>
        <v>0</v>
      </c>
      <c r="R27" s="207"/>
      <c r="S27" s="207"/>
      <c r="T27" s="208">
        <v>0.11</v>
      </c>
      <c r="U27" s="207">
        <f>ROUND(E27*T27,2)</f>
        <v>4.6900000000000004</v>
      </c>
      <c r="V27" s="197"/>
      <c r="W27" s="197"/>
      <c r="X27" s="197"/>
      <c r="Y27" s="197"/>
      <c r="Z27" s="197"/>
      <c r="AA27" s="197"/>
      <c r="AB27" s="197"/>
      <c r="AC27" s="197"/>
      <c r="AD27" s="197"/>
      <c r="AE27" s="197" t="s">
        <v>109</v>
      </c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</row>
    <row r="28" spans="1:60" outlineLevel="1">
      <c r="A28" s="198"/>
      <c r="B28" s="205"/>
      <c r="C28" s="254" t="s">
        <v>114</v>
      </c>
      <c r="D28" s="210"/>
      <c r="E28" s="216">
        <v>13.9392</v>
      </c>
      <c r="F28" s="220"/>
      <c r="G28" s="220"/>
      <c r="H28" s="220"/>
      <c r="I28" s="220"/>
      <c r="J28" s="220"/>
      <c r="K28" s="220"/>
      <c r="L28" s="220"/>
      <c r="M28" s="220"/>
      <c r="N28" s="207"/>
      <c r="O28" s="207"/>
      <c r="P28" s="207"/>
      <c r="Q28" s="207"/>
      <c r="R28" s="207"/>
      <c r="S28" s="207"/>
      <c r="T28" s="208"/>
      <c r="U28" s="207"/>
      <c r="V28" s="197"/>
      <c r="W28" s="197"/>
      <c r="X28" s="197"/>
      <c r="Y28" s="197"/>
      <c r="Z28" s="197"/>
      <c r="AA28" s="197"/>
      <c r="AB28" s="197"/>
      <c r="AC28" s="197"/>
      <c r="AD28" s="197"/>
      <c r="AE28" s="197" t="s">
        <v>113</v>
      </c>
      <c r="AF28" s="197">
        <v>0</v>
      </c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</row>
    <row r="29" spans="1:60" outlineLevel="1">
      <c r="A29" s="198"/>
      <c r="B29" s="205"/>
      <c r="C29" s="254" t="s">
        <v>112</v>
      </c>
      <c r="D29" s="210"/>
      <c r="E29" s="216">
        <v>28.672000000000001</v>
      </c>
      <c r="F29" s="220"/>
      <c r="G29" s="220"/>
      <c r="H29" s="220"/>
      <c r="I29" s="220"/>
      <c r="J29" s="220"/>
      <c r="K29" s="220"/>
      <c r="L29" s="220"/>
      <c r="M29" s="220"/>
      <c r="N29" s="207"/>
      <c r="O29" s="207"/>
      <c r="P29" s="207"/>
      <c r="Q29" s="207"/>
      <c r="R29" s="207"/>
      <c r="S29" s="207"/>
      <c r="T29" s="208"/>
      <c r="U29" s="207"/>
      <c r="V29" s="197"/>
      <c r="W29" s="197"/>
      <c r="X29" s="197"/>
      <c r="Y29" s="197"/>
      <c r="Z29" s="197"/>
      <c r="AA29" s="197"/>
      <c r="AB29" s="197"/>
      <c r="AC29" s="197"/>
      <c r="AD29" s="197"/>
      <c r="AE29" s="197" t="s">
        <v>113</v>
      </c>
      <c r="AF29" s="197">
        <v>0</v>
      </c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</row>
    <row r="30" spans="1:60" outlineLevel="1">
      <c r="A30" s="198">
        <v>7</v>
      </c>
      <c r="B30" s="205" t="s">
        <v>128</v>
      </c>
      <c r="C30" s="252" t="s">
        <v>129</v>
      </c>
      <c r="D30" s="207" t="s">
        <v>108</v>
      </c>
      <c r="E30" s="214">
        <v>42.611199999999997</v>
      </c>
      <c r="F30" s="219"/>
      <c r="G30" s="220">
        <f>ROUND(E30*F30,2)</f>
        <v>0</v>
      </c>
      <c r="H30" s="219"/>
      <c r="I30" s="220">
        <f>ROUND(E30*H30,2)</f>
        <v>0</v>
      </c>
      <c r="J30" s="219"/>
      <c r="K30" s="220">
        <f>ROUND(E30*J30,2)</f>
        <v>0</v>
      </c>
      <c r="L30" s="220">
        <v>15</v>
      </c>
      <c r="M30" s="220">
        <f>G30*(1+L30/100)</f>
        <v>0</v>
      </c>
      <c r="N30" s="207">
        <v>0</v>
      </c>
      <c r="O30" s="207">
        <f>ROUND(E30*N30,5)</f>
        <v>0</v>
      </c>
      <c r="P30" s="207">
        <v>0</v>
      </c>
      <c r="Q30" s="207">
        <f>ROUND(E30*P30,5)</f>
        <v>0</v>
      </c>
      <c r="R30" s="207"/>
      <c r="S30" s="207"/>
      <c r="T30" s="208">
        <v>0.43</v>
      </c>
      <c r="U30" s="207">
        <f>ROUND(E30*T30,2)</f>
        <v>18.32</v>
      </c>
      <c r="V30" s="197"/>
      <c r="W30" s="197"/>
      <c r="X30" s="197"/>
      <c r="Y30" s="197"/>
      <c r="Z30" s="197"/>
      <c r="AA30" s="197"/>
      <c r="AB30" s="197"/>
      <c r="AC30" s="197"/>
      <c r="AD30" s="197"/>
      <c r="AE30" s="197" t="s">
        <v>109</v>
      </c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</row>
    <row r="31" spans="1:60" outlineLevel="1">
      <c r="A31" s="198"/>
      <c r="B31" s="205"/>
      <c r="C31" s="254" t="s">
        <v>114</v>
      </c>
      <c r="D31" s="210"/>
      <c r="E31" s="216">
        <v>13.9392</v>
      </c>
      <c r="F31" s="220"/>
      <c r="G31" s="220"/>
      <c r="H31" s="220"/>
      <c r="I31" s="220"/>
      <c r="J31" s="220"/>
      <c r="K31" s="220"/>
      <c r="L31" s="220"/>
      <c r="M31" s="220"/>
      <c r="N31" s="207"/>
      <c r="O31" s="207"/>
      <c r="P31" s="207"/>
      <c r="Q31" s="207"/>
      <c r="R31" s="207"/>
      <c r="S31" s="207"/>
      <c r="T31" s="208"/>
      <c r="U31" s="207"/>
      <c r="V31" s="197"/>
      <c r="W31" s="197"/>
      <c r="X31" s="197"/>
      <c r="Y31" s="197"/>
      <c r="Z31" s="197"/>
      <c r="AA31" s="197"/>
      <c r="AB31" s="197"/>
      <c r="AC31" s="197"/>
      <c r="AD31" s="197"/>
      <c r="AE31" s="197" t="s">
        <v>113</v>
      </c>
      <c r="AF31" s="197">
        <v>0</v>
      </c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</row>
    <row r="32" spans="1:60" outlineLevel="1">
      <c r="A32" s="198"/>
      <c r="B32" s="205"/>
      <c r="C32" s="254" t="s">
        <v>112</v>
      </c>
      <c r="D32" s="210"/>
      <c r="E32" s="216">
        <v>28.672000000000001</v>
      </c>
      <c r="F32" s="220"/>
      <c r="G32" s="220"/>
      <c r="H32" s="220"/>
      <c r="I32" s="220"/>
      <c r="J32" s="220"/>
      <c r="K32" s="220"/>
      <c r="L32" s="220"/>
      <c r="M32" s="220"/>
      <c r="N32" s="207"/>
      <c r="O32" s="207"/>
      <c r="P32" s="207"/>
      <c r="Q32" s="207"/>
      <c r="R32" s="207"/>
      <c r="S32" s="207"/>
      <c r="T32" s="208"/>
      <c r="U32" s="207"/>
      <c r="V32" s="197"/>
      <c r="W32" s="197"/>
      <c r="X32" s="197"/>
      <c r="Y32" s="197"/>
      <c r="Z32" s="197"/>
      <c r="AA32" s="197"/>
      <c r="AB32" s="197"/>
      <c r="AC32" s="197"/>
      <c r="AD32" s="197"/>
      <c r="AE32" s="197" t="s">
        <v>113</v>
      </c>
      <c r="AF32" s="197">
        <v>0</v>
      </c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</row>
    <row r="33" spans="1:60" outlineLevel="1">
      <c r="A33" s="198">
        <v>8</v>
      </c>
      <c r="B33" s="205" t="s">
        <v>130</v>
      </c>
      <c r="C33" s="252" t="s">
        <v>131</v>
      </c>
      <c r="D33" s="207" t="s">
        <v>108</v>
      </c>
      <c r="E33" s="214">
        <v>80.64</v>
      </c>
      <c r="F33" s="219"/>
      <c r="G33" s="220">
        <f>ROUND(E33*F33,2)</f>
        <v>0</v>
      </c>
      <c r="H33" s="219"/>
      <c r="I33" s="220">
        <f>ROUND(E33*H33,2)</f>
        <v>0</v>
      </c>
      <c r="J33" s="219"/>
      <c r="K33" s="220">
        <f>ROUND(E33*J33,2)</f>
        <v>0</v>
      </c>
      <c r="L33" s="220">
        <v>15</v>
      </c>
      <c r="M33" s="220">
        <f>G33*(1+L33/100)</f>
        <v>0</v>
      </c>
      <c r="N33" s="207">
        <v>4.0000000000000003E-5</v>
      </c>
      <c r="O33" s="207">
        <f>ROUND(E33*N33,5)</f>
        <v>3.2299999999999998E-3</v>
      </c>
      <c r="P33" s="207">
        <v>0</v>
      </c>
      <c r="Q33" s="207">
        <f>ROUND(E33*P33,5)</f>
        <v>0</v>
      </c>
      <c r="R33" s="207"/>
      <c r="S33" s="207"/>
      <c r="T33" s="208">
        <v>7.8E-2</v>
      </c>
      <c r="U33" s="207">
        <f>ROUND(E33*T33,2)</f>
        <v>6.29</v>
      </c>
      <c r="V33" s="197"/>
      <c r="W33" s="197"/>
      <c r="X33" s="197"/>
      <c r="Y33" s="197"/>
      <c r="Z33" s="197"/>
      <c r="AA33" s="197"/>
      <c r="AB33" s="197"/>
      <c r="AC33" s="197"/>
      <c r="AD33" s="197"/>
      <c r="AE33" s="197" t="s">
        <v>109</v>
      </c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</row>
    <row r="34" spans="1:60" ht="22.5" outlineLevel="1">
      <c r="A34" s="198"/>
      <c r="B34" s="205"/>
      <c r="C34" s="254" t="s">
        <v>132</v>
      </c>
      <c r="D34" s="210"/>
      <c r="E34" s="216">
        <v>80.64</v>
      </c>
      <c r="F34" s="220"/>
      <c r="G34" s="220"/>
      <c r="H34" s="220"/>
      <c r="I34" s="220"/>
      <c r="J34" s="220"/>
      <c r="K34" s="220"/>
      <c r="L34" s="220"/>
      <c r="M34" s="220"/>
      <c r="N34" s="207"/>
      <c r="O34" s="207"/>
      <c r="P34" s="207"/>
      <c r="Q34" s="207"/>
      <c r="R34" s="207"/>
      <c r="S34" s="207"/>
      <c r="T34" s="208"/>
      <c r="U34" s="207"/>
      <c r="V34" s="197"/>
      <c r="W34" s="197"/>
      <c r="X34" s="197"/>
      <c r="Y34" s="197"/>
      <c r="Z34" s="197"/>
      <c r="AA34" s="197"/>
      <c r="AB34" s="197"/>
      <c r="AC34" s="197"/>
      <c r="AD34" s="197"/>
      <c r="AE34" s="197" t="s">
        <v>113</v>
      </c>
      <c r="AF34" s="197">
        <v>0</v>
      </c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</row>
    <row r="35" spans="1:60" ht="22.5" outlineLevel="1">
      <c r="A35" s="198">
        <v>9</v>
      </c>
      <c r="B35" s="205" t="s">
        <v>133</v>
      </c>
      <c r="C35" s="252" t="s">
        <v>134</v>
      </c>
      <c r="D35" s="207" t="s">
        <v>108</v>
      </c>
      <c r="E35" s="214">
        <v>37.683199999999999</v>
      </c>
      <c r="F35" s="219"/>
      <c r="G35" s="220">
        <f>ROUND(E35*F35,2)</f>
        <v>0</v>
      </c>
      <c r="H35" s="219"/>
      <c r="I35" s="220">
        <f>ROUND(E35*H35,2)</f>
        <v>0</v>
      </c>
      <c r="J35" s="219"/>
      <c r="K35" s="220">
        <f>ROUND(E35*J35,2)</f>
        <v>0</v>
      </c>
      <c r="L35" s="220">
        <v>15</v>
      </c>
      <c r="M35" s="220">
        <f>G35*(1+L35/100)</f>
        <v>0</v>
      </c>
      <c r="N35" s="207">
        <v>3.6700000000000001E-3</v>
      </c>
      <c r="O35" s="207">
        <f>ROUND(E35*N35,5)</f>
        <v>0.13830000000000001</v>
      </c>
      <c r="P35" s="207">
        <v>0</v>
      </c>
      <c r="Q35" s="207">
        <f>ROUND(E35*P35,5)</f>
        <v>0</v>
      </c>
      <c r="R35" s="207"/>
      <c r="S35" s="207"/>
      <c r="T35" s="208">
        <v>0.44400000000000001</v>
      </c>
      <c r="U35" s="207">
        <f>ROUND(E35*T35,2)</f>
        <v>16.73</v>
      </c>
      <c r="V35" s="197"/>
      <c r="W35" s="197"/>
      <c r="X35" s="197"/>
      <c r="Y35" s="197"/>
      <c r="Z35" s="197"/>
      <c r="AA35" s="197"/>
      <c r="AB35" s="197"/>
      <c r="AC35" s="197"/>
      <c r="AD35" s="197"/>
      <c r="AE35" s="197" t="s">
        <v>109</v>
      </c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</row>
    <row r="36" spans="1:60" outlineLevel="1">
      <c r="A36" s="198"/>
      <c r="B36" s="205"/>
      <c r="C36" s="254" t="s">
        <v>112</v>
      </c>
      <c r="D36" s="210"/>
      <c r="E36" s="216">
        <v>28.672000000000001</v>
      </c>
      <c r="F36" s="220"/>
      <c r="G36" s="220"/>
      <c r="H36" s="220"/>
      <c r="I36" s="220"/>
      <c r="J36" s="220"/>
      <c r="K36" s="220"/>
      <c r="L36" s="220"/>
      <c r="M36" s="220"/>
      <c r="N36" s="207"/>
      <c r="O36" s="207"/>
      <c r="P36" s="207"/>
      <c r="Q36" s="207"/>
      <c r="R36" s="207"/>
      <c r="S36" s="207"/>
      <c r="T36" s="208"/>
      <c r="U36" s="207"/>
      <c r="V36" s="197"/>
      <c r="W36" s="197"/>
      <c r="X36" s="197"/>
      <c r="Y36" s="197"/>
      <c r="Z36" s="197"/>
      <c r="AA36" s="197"/>
      <c r="AB36" s="197"/>
      <c r="AC36" s="197"/>
      <c r="AD36" s="197"/>
      <c r="AE36" s="197" t="s">
        <v>113</v>
      </c>
      <c r="AF36" s="197">
        <v>0</v>
      </c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</row>
    <row r="37" spans="1:60" outlineLevel="1">
      <c r="A37" s="198"/>
      <c r="B37" s="205"/>
      <c r="C37" s="254" t="s">
        <v>135</v>
      </c>
      <c r="D37" s="210"/>
      <c r="E37" s="216">
        <v>9.0112000000000005</v>
      </c>
      <c r="F37" s="220"/>
      <c r="G37" s="220"/>
      <c r="H37" s="220"/>
      <c r="I37" s="220"/>
      <c r="J37" s="220"/>
      <c r="K37" s="220"/>
      <c r="L37" s="220"/>
      <c r="M37" s="220"/>
      <c r="N37" s="207"/>
      <c r="O37" s="207"/>
      <c r="P37" s="207"/>
      <c r="Q37" s="207"/>
      <c r="R37" s="207"/>
      <c r="S37" s="207"/>
      <c r="T37" s="208"/>
      <c r="U37" s="207"/>
      <c r="V37" s="197"/>
      <c r="W37" s="197"/>
      <c r="X37" s="197"/>
      <c r="Y37" s="197"/>
      <c r="Z37" s="197"/>
      <c r="AA37" s="197"/>
      <c r="AB37" s="197"/>
      <c r="AC37" s="197"/>
      <c r="AD37" s="197"/>
      <c r="AE37" s="197" t="s">
        <v>113</v>
      </c>
      <c r="AF37" s="197">
        <v>0</v>
      </c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</row>
    <row r="38" spans="1:60" ht="22.5" outlineLevel="1">
      <c r="A38" s="198">
        <v>10</v>
      </c>
      <c r="B38" s="205" t="s">
        <v>136</v>
      </c>
      <c r="C38" s="252" t="s">
        <v>137</v>
      </c>
      <c r="D38" s="207" t="s">
        <v>108</v>
      </c>
      <c r="E38" s="214">
        <v>4.9279999999999999</v>
      </c>
      <c r="F38" s="219"/>
      <c r="G38" s="220">
        <f>ROUND(E38*F38,2)</f>
        <v>0</v>
      </c>
      <c r="H38" s="219"/>
      <c r="I38" s="220">
        <f>ROUND(E38*H38,2)</f>
        <v>0</v>
      </c>
      <c r="J38" s="219"/>
      <c r="K38" s="220">
        <f>ROUND(E38*J38,2)</f>
        <v>0</v>
      </c>
      <c r="L38" s="220">
        <v>15</v>
      </c>
      <c r="M38" s="220">
        <f>G38*(1+L38/100)</f>
        <v>0</v>
      </c>
      <c r="N38" s="207">
        <v>9.6799999999999994E-3</v>
      </c>
      <c r="O38" s="207">
        <f>ROUND(E38*N38,5)</f>
        <v>4.7699999999999999E-2</v>
      </c>
      <c r="P38" s="207">
        <v>0</v>
      </c>
      <c r="Q38" s="207">
        <f>ROUND(E38*P38,5)</f>
        <v>0</v>
      </c>
      <c r="R38" s="207"/>
      <c r="S38" s="207"/>
      <c r="T38" s="208">
        <v>0.85699999999999998</v>
      </c>
      <c r="U38" s="207">
        <f>ROUND(E38*T38,2)</f>
        <v>4.22</v>
      </c>
      <c r="V38" s="197"/>
      <c r="W38" s="197"/>
      <c r="X38" s="197"/>
      <c r="Y38" s="197"/>
      <c r="Z38" s="197"/>
      <c r="AA38" s="197"/>
      <c r="AB38" s="197"/>
      <c r="AC38" s="197"/>
      <c r="AD38" s="197"/>
      <c r="AE38" s="197" t="s">
        <v>109</v>
      </c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</row>
    <row r="39" spans="1:60" outlineLevel="1">
      <c r="A39" s="198"/>
      <c r="B39" s="205"/>
      <c r="C39" s="253" t="s">
        <v>138</v>
      </c>
      <c r="D39" s="209"/>
      <c r="E39" s="215"/>
      <c r="F39" s="221"/>
      <c r="G39" s="222"/>
      <c r="H39" s="220"/>
      <c r="I39" s="220"/>
      <c r="J39" s="220"/>
      <c r="K39" s="220"/>
      <c r="L39" s="220"/>
      <c r="M39" s="220"/>
      <c r="N39" s="207"/>
      <c r="O39" s="207"/>
      <c r="P39" s="207"/>
      <c r="Q39" s="207"/>
      <c r="R39" s="207"/>
      <c r="S39" s="207"/>
      <c r="T39" s="208"/>
      <c r="U39" s="207"/>
      <c r="V39" s="197"/>
      <c r="W39" s="197"/>
      <c r="X39" s="197"/>
      <c r="Y39" s="197"/>
      <c r="Z39" s="197"/>
      <c r="AA39" s="197"/>
      <c r="AB39" s="197"/>
      <c r="AC39" s="197"/>
      <c r="AD39" s="197"/>
      <c r="AE39" s="197" t="s">
        <v>111</v>
      </c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200" t="str">
        <f>C39</f>
        <v>Úprava skladby materiálu položky:</v>
      </c>
      <c r="BB39" s="197"/>
      <c r="BC39" s="197"/>
      <c r="BD39" s="197"/>
      <c r="BE39" s="197"/>
      <c r="BF39" s="197"/>
      <c r="BG39" s="197"/>
      <c r="BH39" s="197"/>
    </row>
    <row r="40" spans="1:60" outlineLevel="1">
      <c r="A40" s="198"/>
      <c r="B40" s="205"/>
      <c r="C40" s="253" t="s">
        <v>139</v>
      </c>
      <c r="D40" s="209"/>
      <c r="E40" s="215"/>
      <c r="F40" s="221"/>
      <c r="G40" s="222"/>
      <c r="H40" s="220"/>
      <c r="I40" s="220"/>
      <c r="J40" s="220"/>
      <c r="K40" s="220"/>
      <c r="L40" s="220"/>
      <c r="M40" s="220"/>
      <c r="N40" s="207"/>
      <c r="O40" s="207"/>
      <c r="P40" s="207"/>
      <c r="Q40" s="207"/>
      <c r="R40" s="207"/>
      <c r="S40" s="207"/>
      <c r="T40" s="208"/>
      <c r="U40" s="207"/>
      <c r="V40" s="197"/>
      <c r="W40" s="197"/>
      <c r="X40" s="197"/>
      <c r="Y40" s="197"/>
      <c r="Z40" s="197"/>
      <c r="AA40" s="197"/>
      <c r="AB40" s="197"/>
      <c r="AC40" s="197"/>
      <c r="AD40" s="197"/>
      <c r="AE40" s="197" t="s">
        <v>111</v>
      </c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200" t="str">
        <f>C40</f>
        <v>Položka použita pro zateplení čílek balkónů s tím , že izolant bude použit tl. 30 mm EPS F 100.</v>
      </c>
      <c r="BB40" s="197"/>
      <c r="BC40" s="197"/>
      <c r="BD40" s="197"/>
      <c r="BE40" s="197"/>
      <c r="BF40" s="197"/>
      <c r="BG40" s="197"/>
      <c r="BH40" s="197"/>
    </row>
    <row r="41" spans="1:60" outlineLevel="1">
      <c r="A41" s="198"/>
      <c r="B41" s="205"/>
      <c r="C41" s="254" t="s">
        <v>140</v>
      </c>
      <c r="D41" s="210"/>
      <c r="E41" s="216">
        <v>4.9279999999999999</v>
      </c>
      <c r="F41" s="220"/>
      <c r="G41" s="220"/>
      <c r="H41" s="220"/>
      <c r="I41" s="220"/>
      <c r="J41" s="220"/>
      <c r="K41" s="220"/>
      <c r="L41" s="220"/>
      <c r="M41" s="220"/>
      <c r="N41" s="207"/>
      <c r="O41" s="207"/>
      <c r="P41" s="207"/>
      <c r="Q41" s="207"/>
      <c r="R41" s="207"/>
      <c r="S41" s="207"/>
      <c r="T41" s="208"/>
      <c r="U41" s="207"/>
      <c r="V41" s="197"/>
      <c r="W41" s="197"/>
      <c r="X41" s="197"/>
      <c r="Y41" s="197"/>
      <c r="Z41" s="197"/>
      <c r="AA41" s="197"/>
      <c r="AB41" s="197"/>
      <c r="AC41" s="197"/>
      <c r="AD41" s="197"/>
      <c r="AE41" s="197" t="s">
        <v>113</v>
      </c>
      <c r="AF41" s="197">
        <v>0</v>
      </c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</row>
    <row r="42" spans="1:60" ht="22.5" outlineLevel="1">
      <c r="A42" s="198">
        <v>11</v>
      </c>
      <c r="B42" s="205" t="s">
        <v>141</v>
      </c>
      <c r="C42" s="252" t="s">
        <v>142</v>
      </c>
      <c r="D42" s="207" t="s">
        <v>143</v>
      </c>
      <c r="E42" s="214">
        <v>64</v>
      </c>
      <c r="F42" s="219"/>
      <c r="G42" s="220">
        <f>ROUND(E42*F42,2)</f>
        <v>0</v>
      </c>
      <c r="H42" s="219"/>
      <c r="I42" s="220">
        <f>ROUND(E42*H42,2)</f>
        <v>0</v>
      </c>
      <c r="J42" s="219"/>
      <c r="K42" s="220">
        <f>ROUND(E42*J42,2)</f>
        <v>0</v>
      </c>
      <c r="L42" s="220">
        <v>15</v>
      </c>
      <c r="M42" s="220">
        <f>G42*(1+L42/100)</f>
        <v>0</v>
      </c>
      <c r="N42" s="207">
        <v>1.9499999999999999E-3</v>
      </c>
      <c r="O42" s="207">
        <f>ROUND(E42*N42,5)</f>
        <v>0.12479999999999999</v>
      </c>
      <c r="P42" s="207">
        <v>0</v>
      </c>
      <c r="Q42" s="207">
        <f>ROUND(E42*P42,5)</f>
        <v>0</v>
      </c>
      <c r="R42" s="207"/>
      <c r="S42" s="207"/>
      <c r="T42" s="208">
        <v>0.62790000000000001</v>
      </c>
      <c r="U42" s="207">
        <f>ROUND(E42*T42,2)</f>
        <v>40.19</v>
      </c>
      <c r="V42" s="197"/>
      <c r="W42" s="197"/>
      <c r="X42" s="197"/>
      <c r="Y42" s="197"/>
      <c r="Z42" s="197"/>
      <c r="AA42" s="197"/>
      <c r="AB42" s="197"/>
      <c r="AC42" s="197"/>
      <c r="AD42" s="197"/>
      <c r="AE42" s="197" t="s">
        <v>109</v>
      </c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</row>
    <row r="43" spans="1:60" ht="22.5" outlineLevel="1">
      <c r="A43" s="198"/>
      <c r="B43" s="205"/>
      <c r="C43" s="254" t="s">
        <v>144</v>
      </c>
      <c r="D43" s="210"/>
      <c r="E43" s="216">
        <v>64</v>
      </c>
      <c r="F43" s="220"/>
      <c r="G43" s="220"/>
      <c r="H43" s="220"/>
      <c r="I43" s="220"/>
      <c r="J43" s="220"/>
      <c r="K43" s="220"/>
      <c r="L43" s="220"/>
      <c r="M43" s="220"/>
      <c r="N43" s="207"/>
      <c r="O43" s="207"/>
      <c r="P43" s="207"/>
      <c r="Q43" s="207"/>
      <c r="R43" s="207"/>
      <c r="S43" s="207"/>
      <c r="T43" s="208"/>
      <c r="U43" s="207"/>
      <c r="V43" s="197"/>
      <c r="W43" s="197"/>
      <c r="X43" s="197"/>
      <c r="Y43" s="197"/>
      <c r="Z43" s="197"/>
      <c r="AA43" s="197"/>
      <c r="AB43" s="197"/>
      <c r="AC43" s="197"/>
      <c r="AD43" s="197"/>
      <c r="AE43" s="197" t="s">
        <v>113</v>
      </c>
      <c r="AF43" s="197">
        <v>0</v>
      </c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</row>
    <row r="44" spans="1:60">
      <c r="A44" s="199" t="s">
        <v>104</v>
      </c>
      <c r="B44" s="206" t="s">
        <v>61</v>
      </c>
      <c r="C44" s="255" t="s">
        <v>62</v>
      </c>
      <c r="D44" s="211"/>
      <c r="E44" s="217"/>
      <c r="F44" s="223"/>
      <c r="G44" s="223">
        <f>SUMIF(AE45:AE54,"&lt;&gt;NOR",G45:G54)</f>
        <v>0</v>
      </c>
      <c r="H44" s="223"/>
      <c r="I44" s="223">
        <f>SUM(I45:I54)</f>
        <v>0</v>
      </c>
      <c r="J44" s="223"/>
      <c r="K44" s="223">
        <f>SUM(K45:K54)</f>
        <v>0</v>
      </c>
      <c r="L44" s="223"/>
      <c r="M44" s="223">
        <f>SUM(M45:M54)</f>
        <v>0</v>
      </c>
      <c r="N44" s="211"/>
      <c r="O44" s="211">
        <f>SUM(O45:O54)</f>
        <v>6.50997</v>
      </c>
      <c r="P44" s="211"/>
      <c r="Q44" s="211">
        <f>SUM(Q45:Q54)</f>
        <v>0</v>
      </c>
      <c r="R44" s="211"/>
      <c r="S44" s="211"/>
      <c r="T44" s="212"/>
      <c r="U44" s="211">
        <f>SUM(U45:U54)</f>
        <v>25.279999999999998</v>
      </c>
      <c r="AE44" t="s">
        <v>105</v>
      </c>
    </row>
    <row r="45" spans="1:60" ht="22.5" outlineLevel="1">
      <c r="A45" s="198">
        <v>12</v>
      </c>
      <c r="B45" s="205" t="s">
        <v>145</v>
      </c>
      <c r="C45" s="252" t="s">
        <v>146</v>
      </c>
      <c r="D45" s="207" t="s">
        <v>147</v>
      </c>
      <c r="E45" s="214">
        <v>2.4304000000000001</v>
      </c>
      <c r="F45" s="219"/>
      <c r="G45" s="220">
        <f>ROUND(E45*F45,2)</f>
        <v>0</v>
      </c>
      <c r="H45" s="219"/>
      <c r="I45" s="220">
        <f>ROUND(E45*H45,2)</f>
        <v>0</v>
      </c>
      <c r="J45" s="219"/>
      <c r="K45" s="220">
        <f>ROUND(E45*J45,2)</f>
        <v>0</v>
      </c>
      <c r="L45" s="220">
        <v>15</v>
      </c>
      <c r="M45" s="220">
        <f>G45*(1+L45/100)</f>
        <v>0</v>
      </c>
      <c r="N45" s="207">
        <v>2.5249999999999999</v>
      </c>
      <c r="O45" s="207">
        <f>ROUND(E45*N45,5)</f>
        <v>6.1367599999999998</v>
      </c>
      <c r="P45" s="207">
        <v>0</v>
      </c>
      <c r="Q45" s="207">
        <f>ROUND(E45*P45,5)</f>
        <v>0</v>
      </c>
      <c r="R45" s="207"/>
      <c r="S45" s="207"/>
      <c r="T45" s="208">
        <v>3.2130000000000001</v>
      </c>
      <c r="U45" s="207">
        <f>ROUND(E45*T45,2)</f>
        <v>7.81</v>
      </c>
      <c r="V45" s="197"/>
      <c r="W45" s="197"/>
      <c r="X45" s="197"/>
      <c r="Y45" s="197"/>
      <c r="Z45" s="197"/>
      <c r="AA45" s="197"/>
      <c r="AB45" s="197"/>
      <c r="AC45" s="197"/>
      <c r="AD45" s="197"/>
      <c r="AE45" s="197" t="s">
        <v>109</v>
      </c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</row>
    <row r="46" spans="1:60" ht="22.5" outlineLevel="1">
      <c r="A46" s="198"/>
      <c r="B46" s="205"/>
      <c r="C46" s="254" t="s">
        <v>148</v>
      </c>
      <c r="D46" s="210"/>
      <c r="E46" s="216">
        <v>2.4304000000000001</v>
      </c>
      <c r="F46" s="220"/>
      <c r="G46" s="220"/>
      <c r="H46" s="220"/>
      <c r="I46" s="220"/>
      <c r="J46" s="220"/>
      <c r="K46" s="220"/>
      <c r="L46" s="220"/>
      <c r="M46" s="220"/>
      <c r="N46" s="207"/>
      <c r="O46" s="207"/>
      <c r="P46" s="207"/>
      <c r="Q46" s="207"/>
      <c r="R46" s="207"/>
      <c r="S46" s="207"/>
      <c r="T46" s="208"/>
      <c r="U46" s="207"/>
      <c r="V46" s="197"/>
      <c r="W46" s="197"/>
      <c r="X46" s="197"/>
      <c r="Y46" s="197"/>
      <c r="Z46" s="197"/>
      <c r="AA46" s="197"/>
      <c r="AB46" s="197"/>
      <c r="AC46" s="197"/>
      <c r="AD46" s="197"/>
      <c r="AE46" s="197" t="s">
        <v>113</v>
      </c>
      <c r="AF46" s="197">
        <v>0</v>
      </c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</row>
    <row r="47" spans="1:60" outlineLevel="1">
      <c r="A47" s="198">
        <v>13</v>
      </c>
      <c r="B47" s="205" t="s">
        <v>149</v>
      </c>
      <c r="C47" s="252" t="s">
        <v>150</v>
      </c>
      <c r="D47" s="207" t="s">
        <v>147</v>
      </c>
      <c r="E47" s="214">
        <v>2.4304000000000001</v>
      </c>
      <c r="F47" s="219"/>
      <c r="G47" s="220">
        <f>ROUND(E47*F47,2)</f>
        <v>0</v>
      </c>
      <c r="H47" s="219"/>
      <c r="I47" s="220">
        <f>ROUND(E47*H47,2)</f>
        <v>0</v>
      </c>
      <c r="J47" s="219"/>
      <c r="K47" s="220">
        <f>ROUND(E47*J47,2)</f>
        <v>0</v>
      </c>
      <c r="L47" s="220">
        <v>15</v>
      </c>
      <c r="M47" s="220">
        <f>G47*(1+L47/100)</f>
        <v>0</v>
      </c>
      <c r="N47" s="207">
        <v>0</v>
      </c>
      <c r="O47" s="207">
        <f>ROUND(E47*N47,5)</f>
        <v>0</v>
      </c>
      <c r="P47" s="207">
        <v>0</v>
      </c>
      <c r="Q47" s="207">
        <f>ROUND(E47*P47,5)</f>
        <v>0</v>
      </c>
      <c r="R47" s="207"/>
      <c r="S47" s="207"/>
      <c r="T47" s="208">
        <v>2.7</v>
      </c>
      <c r="U47" s="207">
        <f>ROUND(E47*T47,2)</f>
        <v>6.56</v>
      </c>
      <c r="V47" s="197"/>
      <c r="W47" s="197"/>
      <c r="X47" s="197"/>
      <c r="Y47" s="197"/>
      <c r="Z47" s="197"/>
      <c r="AA47" s="197"/>
      <c r="AB47" s="197"/>
      <c r="AC47" s="197"/>
      <c r="AD47" s="197"/>
      <c r="AE47" s="197" t="s">
        <v>109</v>
      </c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</row>
    <row r="48" spans="1:60" outlineLevel="1">
      <c r="A48" s="198">
        <v>14</v>
      </c>
      <c r="B48" s="205" t="s">
        <v>151</v>
      </c>
      <c r="C48" s="252" t="s">
        <v>152</v>
      </c>
      <c r="D48" s="207" t="s">
        <v>108</v>
      </c>
      <c r="E48" s="214">
        <v>12.48</v>
      </c>
      <c r="F48" s="219"/>
      <c r="G48" s="220">
        <f>ROUND(E48*F48,2)</f>
        <v>0</v>
      </c>
      <c r="H48" s="219"/>
      <c r="I48" s="220">
        <f>ROUND(E48*H48,2)</f>
        <v>0</v>
      </c>
      <c r="J48" s="219"/>
      <c r="K48" s="220">
        <f>ROUND(E48*J48,2)</f>
        <v>0</v>
      </c>
      <c r="L48" s="220">
        <v>15</v>
      </c>
      <c r="M48" s="220">
        <f>G48*(1+L48/100)</f>
        <v>0</v>
      </c>
      <c r="N48" s="207">
        <v>1.41E-2</v>
      </c>
      <c r="O48" s="207">
        <f>ROUND(E48*N48,5)</f>
        <v>0.17596999999999999</v>
      </c>
      <c r="P48" s="207">
        <v>0</v>
      </c>
      <c r="Q48" s="207">
        <f>ROUND(E48*P48,5)</f>
        <v>0</v>
      </c>
      <c r="R48" s="207"/>
      <c r="S48" s="207"/>
      <c r="T48" s="208">
        <v>0.39600000000000002</v>
      </c>
      <c r="U48" s="207">
        <f>ROUND(E48*T48,2)</f>
        <v>4.9400000000000004</v>
      </c>
      <c r="V48" s="197"/>
      <c r="W48" s="197"/>
      <c r="X48" s="197"/>
      <c r="Y48" s="197"/>
      <c r="Z48" s="197"/>
      <c r="AA48" s="197"/>
      <c r="AB48" s="197"/>
      <c r="AC48" s="197"/>
      <c r="AD48" s="197"/>
      <c r="AE48" s="197" t="s">
        <v>109</v>
      </c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</row>
    <row r="49" spans="1:60" ht="22.5" outlineLevel="1">
      <c r="A49" s="198"/>
      <c r="B49" s="205"/>
      <c r="C49" s="254" t="s">
        <v>153</v>
      </c>
      <c r="D49" s="210"/>
      <c r="E49" s="216">
        <v>12.48</v>
      </c>
      <c r="F49" s="220"/>
      <c r="G49" s="220"/>
      <c r="H49" s="220"/>
      <c r="I49" s="220"/>
      <c r="J49" s="220"/>
      <c r="K49" s="220"/>
      <c r="L49" s="220"/>
      <c r="M49" s="220"/>
      <c r="N49" s="207"/>
      <c r="O49" s="207"/>
      <c r="P49" s="207"/>
      <c r="Q49" s="207"/>
      <c r="R49" s="207"/>
      <c r="S49" s="207"/>
      <c r="T49" s="208"/>
      <c r="U49" s="207"/>
      <c r="V49" s="197"/>
      <c r="W49" s="197"/>
      <c r="X49" s="197"/>
      <c r="Y49" s="197"/>
      <c r="Z49" s="197"/>
      <c r="AA49" s="197"/>
      <c r="AB49" s="197"/>
      <c r="AC49" s="197"/>
      <c r="AD49" s="197"/>
      <c r="AE49" s="197" t="s">
        <v>113</v>
      </c>
      <c r="AF49" s="197">
        <v>0</v>
      </c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</row>
    <row r="50" spans="1:60" outlineLevel="1">
      <c r="A50" s="198">
        <v>15</v>
      </c>
      <c r="B50" s="205" t="s">
        <v>154</v>
      </c>
      <c r="C50" s="252" t="s">
        <v>155</v>
      </c>
      <c r="D50" s="207" t="s">
        <v>108</v>
      </c>
      <c r="E50" s="214">
        <v>12.48</v>
      </c>
      <c r="F50" s="219"/>
      <c r="G50" s="220">
        <f>ROUND(E50*F50,2)</f>
        <v>0</v>
      </c>
      <c r="H50" s="219"/>
      <c r="I50" s="220">
        <f>ROUND(E50*H50,2)</f>
        <v>0</v>
      </c>
      <c r="J50" s="219"/>
      <c r="K50" s="220">
        <f>ROUND(E50*J50,2)</f>
        <v>0</v>
      </c>
      <c r="L50" s="220">
        <v>15</v>
      </c>
      <c r="M50" s="220">
        <f>G50*(1+L50/100)</f>
        <v>0</v>
      </c>
      <c r="N50" s="207">
        <v>0</v>
      </c>
      <c r="O50" s="207">
        <f>ROUND(E50*N50,5)</f>
        <v>0</v>
      </c>
      <c r="P50" s="207">
        <v>0</v>
      </c>
      <c r="Q50" s="207">
        <f>ROUND(E50*P50,5)</f>
        <v>0</v>
      </c>
      <c r="R50" s="207"/>
      <c r="S50" s="207"/>
      <c r="T50" s="208">
        <v>0.24</v>
      </c>
      <c r="U50" s="207">
        <f>ROUND(E50*T50,2)</f>
        <v>3</v>
      </c>
      <c r="V50" s="197"/>
      <c r="W50" s="197"/>
      <c r="X50" s="197"/>
      <c r="Y50" s="197"/>
      <c r="Z50" s="197"/>
      <c r="AA50" s="197"/>
      <c r="AB50" s="197"/>
      <c r="AC50" s="197"/>
      <c r="AD50" s="197"/>
      <c r="AE50" s="197" t="s">
        <v>109</v>
      </c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</row>
    <row r="51" spans="1:60" ht="22.5" outlineLevel="1">
      <c r="A51" s="198">
        <v>16</v>
      </c>
      <c r="B51" s="205" t="s">
        <v>156</v>
      </c>
      <c r="C51" s="252" t="s">
        <v>157</v>
      </c>
      <c r="D51" s="207" t="s">
        <v>158</v>
      </c>
      <c r="E51" s="214">
        <v>0.18498816000000001</v>
      </c>
      <c r="F51" s="219"/>
      <c r="G51" s="220">
        <f>ROUND(E51*F51,2)</f>
        <v>0</v>
      </c>
      <c r="H51" s="219"/>
      <c r="I51" s="220">
        <f>ROUND(E51*H51,2)</f>
        <v>0</v>
      </c>
      <c r="J51" s="219"/>
      <c r="K51" s="220">
        <f>ROUND(E51*J51,2)</f>
        <v>0</v>
      </c>
      <c r="L51" s="220">
        <v>15</v>
      </c>
      <c r="M51" s="220">
        <f>G51*(1+L51/100)</f>
        <v>0</v>
      </c>
      <c r="N51" s="207">
        <v>1.0662499999999999</v>
      </c>
      <c r="O51" s="207">
        <f>ROUND(E51*N51,5)</f>
        <v>0.19724</v>
      </c>
      <c r="P51" s="207">
        <v>0</v>
      </c>
      <c r="Q51" s="207">
        <f>ROUND(E51*P51,5)</f>
        <v>0</v>
      </c>
      <c r="R51" s="207"/>
      <c r="S51" s="207"/>
      <c r="T51" s="208">
        <v>15.231</v>
      </c>
      <c r="U51" s="207">
        <f>ROUND(E51*T51,2)</f>
        <v>2.82</v>
      </c>
      <c r="V51" s="197"/>
      <c r="W51" s="197"/>
      <c r="X51" s="197"/>
      <c r="Y51" s="197"/>
      <c r="Z51" s="197"/>
      <c r="AA51" s="197"/>
      <c r="AB51" s="197"/>
      <c r="AC51" s="197"/>
      <c r="AD51" s="197"/>
      <c r="AE51" s="197" t="s">
        <v>109</v>
      </c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</row>
    <row r="52" spans="1:60" ht="33.75" outlineLevel="1">
      <c r="A52" s="198"/>
      <c r="B52" s="205"/>
      <c r="C52" s="254" t="s">
        <v>159</v>
      </c>
      <c r="D52" s="210"/>
      <c r="E52" s="216">
        <v>0.18498816000000001</v>
      </c>
      <c r="F52" s="220"/>
      <c r="G52" s="220"/>
      <c r="H52" s="220"/>
      <c r="I52" s="220"/>
      <c r="J52" s="220"/>
      <c r="K52" s="220"/>
      <c r="L52" s="220"/>
      <c r="M52" s="220"/>
      <c r="N52" s="207"/>
      <c r="O52" s="207"/>
      <c r="P52" s="207"/>
      <c r="Q52" s="207"/>
      <c r="R52" s="207"/>
      <c r="S52" s="207"/>
      <c r="T52" s="208"/>
      <c r="U52" s="207"/>
      <c r="V52" s="197"/>
      <c r="W52" s="197"/>
      <c r="X52" s="197"/>
      <c r="Y52" s="197"/>
      <c r="Z52" s="197"/>
      <c r="AA52" s="197"/>
      <c r="AB52" s="197"/>
      <c r="AC52" s="197"/>
      <c r="AD52" s="197"/>
      <c r="AE52" s="197" t="s">
        <v>113</v>
      </c>
      <c r="AF52" s="197">
        <v>0</v>
      </c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</row>
    <row r="53" spans="1:60" ht="22.5" outlineLevel="1">
      <c r="A53" s="198">
        <v>17</v>
      </c>
      <c r="B53" s="205" t="s">
        <v>160</v>
      </c>
      <c r="C53" s="252" t="s">
        <v>161</v>
      </c>
      <c r="D53" s="207" t="s">
        <v>162</v>
      </c>
      <c r="E53" s="214">
        <v>2.9</v>
      </c>
      <c r="F53" s="219"/>
      <c r="G53" s="220">
        <f>ROUND(E53*F53,2)</f>
        <v>0</v>
      </c>
      <c r="H53" s="219"/>
      <c r="I53" s="220">
        <f>ROUND(E53*H53,2)</f>
        <v>0</v>
      </c>
      <c r="J53" s="219"/>
      <c r="K53" s="220">
        <f>ROUND(E53*J53,2)</f>
        <v>0</v>
      </c>
      <c r="L53" s="220">
        <v>15</v>
      </c>
      <c r="M53" s="220">
        <f>G53*(1+L53/100)</f>
        <v>0</v>
      </c>
      <c r="N53" s="207">
        <v>0</v>
      </c>
      <c r="O53" s="207">
        <f>ROUND(E53*N53,5)</f>
        <v>0</v>
      </c>
      <c r="P53" s="207">
        <v>0</v>
      </c>
      <c r="Q53" s="207">
        <f>ROUND(E53*P53,5)</f>
        <v>0</v>
      </c>
      <c r="R53" s="207"/>
      <c r="S53" s="207"/>
      <c r="T53" s="208">
        <v>0.05</v>
      </c>
      <c r="U53" s="207">
        <f>ROUND(E53*T53,2)</f>
        <v>0.15</v>
      </c>
      <c r="V53" s="197"/>
      <c r="W53" s="197"/>
      <c r="X53" s="197"/>
      <c r="Y53" s="197"/>
      <c r="Z53" s="197"/>
      <c r="AA53" s="197"/>
      <c r="AB53" s="197"/>
      <c r="AC53" s="197"/>
      <c r="AD53" s="197"/>
      <c r="AE53" s="197" t="s">
        <v>109</v>
      </c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</row>
    <row r="54" spans="1:60" outlineLevel="1">
      <c r="A54" s="198"/>
      <c r="B54" s="205"/>
      <c r="C54" s="254" t="s">
        <v>163</v>
      </c>
      <c r="D54" s="210"/>
      <c r="E54" s="216">
        <v>2.9</v>
      </c>
      <c r="F54" s="220"/>
      <c r="G54" s="220"/>
      <c r="H54" s="220"/>
      <c r="I54" s="220"/>
      <c r="J54" s="220"/>
      <c r="K54" s="220"/>
      <c r="L54" s="220"/>
      <c r="M54" s="220"/>
      <c r="N54" s="207"/>
      <c r="O54" s="207"/>
      <c r="P54" s="207"/>
      <c r="Q54" s="207"/>
      <c r="R54" s="207"/>
      <c r="S54" s="207"/>
      <c r="T54" s="208"/>
      <c r="U54" s="207"/>
      <c r="V54" s="197"/>
      <c r="W54" s="197"/>
      <c r="X54" s="197"/>
      <c r="Y54" s="197"/>
      <c r="Z54" s="197"/>
      <c r="AA54" s="197"/>
      <c r="AB54" s="197"/>
      <c r="AC54" s="197"/>
      <c r="AD54" s="197"/>
      <c r="AE54" s="197" t="s">
        <v>113</v>
      </c>
      <c r="AF54" s="197">
        <v>0</v>
      </c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</row>
    <row r="55" spans="1:60">
      <c r="A55" s="199" t="s">
        <v>104</v>
      </c>
      <c r="B55" s="206" t="s">
        <v>63</v>
      </c>
      <c r="C55" s="255" t="s">
        <v>64</v>
      </c>
      <c r="D55" s="211"/>
      <c r="E55" s="217"/>
      <c r="F55" s="223"/>
      <c r="G55" s="223">
        <f>SUMIF(AE56:AE66,"&lt;&gt;NOR",G56:G66)</f>
        <v>0</v>
      </c>
      <c r="H55" s="223"/>
      <c r="I55" s="223">
        <f>SUM(I56:I66)</f>
        <v>0</v>
      </c>
      <c r="J55" s="223"/>
      <c r="K55" s="223">
        <f>SUM(K56:K66)</f>
        <v>0</v>
      </c>
      <c r="L55" s="223"/>
      <c r="M55" s="223">
        <f>SUM(M56:M66)</f>
        <v>0</v>
      </c>
      <c r="N55" s="211"/>
      <c r="O55" s="211">
        <f>SUM(O56:O66)</f>
        <v>15.157739999999999</v>
      </c>
      <c r="P55" s="211"/>
      <c r="Q55" s="211">
        <f>SUM(Q56:Q66)</f>
        <v>0</v>
      </c>
      <c r="R55" s="211"/>
      <c r="S55" s="211"/>
      <c r="T55" s="212"/>
      <c r="U55" s="211">
        <f>SUM(U56:U66)</f>
        <v>102.47</v>
      </c>
      <c r="AE55" t="s">
        <v>105</v>
      </c>
    </row>
    <row r="56" spans="1:60" outlineLevel="1">
      <c r="A56" s="198">
        <v>18</v>
      </c>
      <c r="B56" s="205" t="s">
        <v>164</v>
      </c>
      <c r="C56" s="252" t="s">
        <v>165</v>
      </c>
      <c r="D56" s="207" t="s">
        <v>108</v>
      </c>
      <c r="E56" s="214">
        <v>338</v>
      </c>
      <c r="F56" s="219"/>
      <c r="G56" s="220">
        <f>ROUND(E56*F56,2)</f>
        <v>0</v>
      </c>
      <c r="H56" s="219"/>
      <c r="I56" s="220">
        <f>ROUND(E56*H56,2)</f>
        <v>0</v>
      </c>
      <c r="J56" s="219"/>
      <c r="K56" s="220">
        <f>ROUND(E56*J56,2)</f>
        <v>0</v>
      </c>
      <c r="L56" s="220">
        <v>15</v>
      </c>
      <c r="M56" s="220">
        <f>G56*(1+L56/100)</f>
        <v>0</v>
      </c>
      <c r="N56" s="207">
        <v>1.8380000000000001E-2</v>
      </c>
      <c r="O56" s="207">
        <f>ROUND(E56*N56,5)</f>
        <v>6.21244</v>
      </c>
      <c r="P56" s="207">
        <v>0</v>
      </c>
      <c r="Q56" s="207">
        <f>ROUND(E56*P56,5)</f>
        <v>0</v>
      </c>
      <c r="R56" s="207"/>
      <c r="S56" s="207"/>
      <c r="T56" s="208">
        <v>0.123</v>
      </c>
      <c r="U56" s="207">
        <f>ROUND(E56*T56,2)</f>
        <v>41.57</v>
      </c>
      <c r="V56" s="197"/>
      <c r="W56" s="197"/>
      <c r="X56" s="197"/>
      <c r="Y56" s="197"/>
      <c r="Z56" s="197"/>
      <c r="AA56" s="197"/>
      <c r="AB56" s="197"/>
      <c r="AC56" s="197"/>
      <c r="AD56" s="197"/>
      <c r="AE56" s="197" t="s">
        <v>109</v>
      </c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</row>
    <row r="57" spans="1:60" ht="22.5" outlineLevel="1">
      <c r="A57" s="198"/>
      <c r="B57" s="205"/>
      <c r="C57" s="254" t="s">
        <v>166</v>
      </c>
      <c r="D57" s="210"/>
      <c r="E57" s="216">
        <v>338</v>
      </c>
      <c r="F57" s="220"/>
      <c r="G57" s="220"/>
      <c r="H57" s="220"/>
      <c r="I57" s="220"/>
      <c r="J57" s="220"/>
      <c r="K57" s="220"/>
      <c r="L57" s="220"/>
      <c r="M57" s="220"/>
      <c r="N57" s="207"/>
      <c r="O57" s="207"/>
      <c r="P57" s="207"/>
      <c r="Q57" s="207"/>
      <c r="R57" s="207"/>
      <c r="S57" s="207"/>
      <c r="T57" s="208"/>
      <c r="U57" s="207"/>
      <c r="V57" s="197"/>
      <c r="W57" s="197"/>
      <c r="X57" s="197"/>
      <c r="Y57" s="197"/>
      <c r="Z57" s="197"/>
      <c r="AA57" s="197"/>
      <c r="AB57" s="197"/>
      <c r="AC57" s="197"/>
      <c r="AD57" s="197"/>
      <c r="AE57" s="197" t="s">
        <v>113</v>
      </c>
      <c r="AF57" s="197">
        <v>0</v>
      </c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</row>
    <row r="58" spans="1:60" ht="22.5" outlineLevel="1">
      <c r="A58" s="198">
        <v>19</v>
      </c>
      <c r="B58" s="205" t="s">
        <v>167</v>
      </c>
      <c r="C58" s="252" t="s">
        <v>168</v>
      </c>
      <c r="D58" s="207" t="s">
        <v>108</v>
      </c>
      <c r="E58" s="214">
        <v>676</v>
      </c>
      <c r="F58" s="219"/>
      <c r="G58" s="220">
        <f>ROUND(E58*F58,2)</f>
        <v>0</v>
      </c>
      <c r="H58" s="219"/>
      <c r="I58" s="220">
        <f>ROUND(E58*H58,2)</f>
        <v>0</v>
      </c>
      <c r="J58" s="219"/>
      <c r="K58" s="220">
        <f>ROUND(E58*J58,2)</f>
        <v>0</v>
      </c>
      <c r="L58" s="220">
        <v>15</v>
      </c>
      <c r="M58" s="220">
        <f>G58*(1+L58/100)</f>
        <v>0</v>
      </c>
      <c r="N58" s="207">
        <v>1.32E-2</v>
      </c>
      <c r="O58" s="207">
        <f>ROUND(E58*N58,5)</f>
        <v>8.9231999999999996</v>
      </c>
      <c r="P58" s="207">
        <v>0</v>
      </c>
      <c r="Q58" s="207">
        <f>ROUND(E58*P58,5)</f>
        <v>0</v>
      </c>
      <c r="R58" s="207"/>
      <c r="S58" s="207"/>
      <c r="T58" s="208">
        <v>6.0000000000000001E-3</v>
      </c>
      <c r="U58" s="207">
        <f>ROUND(E58*T58,2)</f>
        <v>4.0599999999999996</v>
      </c>
      <c r="V58" s="197"/>
      <c r="W58" s="197"/>
      <c r="X58" s="197"/>
      <c r="Y58" s="197"/>
      <c r="Z58" s="197"/>
      <c r="AA58" s="197"/>
      <c r="AB58" s="197"/>
      <c r="AC58" s="197"/>
      <c r="AD58" s="197"/>
      <c r="AE58" s="197" t="s">
        <v>109</v>
      </c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</row>
    <row r="59" spans="1:60" outlineLevel="1">
      <c r="A59" s="198"/>
      <c r="B59" s="205"/>
      <c r="C59" s="254" t="s">
        <v>169</v>
      </c>
      <c r="D59" s="210"/>
      <c r="E59" s="216">
        <v>676</v>
      </c>
      <c r="F59" s="220"/>
      <c r="G59" s="220"/>
      <c r="H59" s="220"/>
      <c r="I59" s="220"/>
      <c r="J59" s="220"/>
      <c r="K59" s="220"/>
      <c r="L59" s="220"/>
      <c r="M59" s="220"/>
      <c r="N59" s="207"/>
      <c r="O59" s="207"/>
      <c r="P59" s="207"/>
      <c r="Q59" s="207"/>
      <c r="R59" s="207"/>
      <c r="S59" s="207"/>
      <c r="T59" s="208"/>
      <c r="U59" s="207"/>
      <c r="V59" s="197"/>
      <c r="W59" s="197"/>
      <c r="X59" s="197"/>
      <c r="Y59" s="197"/>
      <c r="Z59" s="197"/>
      <c r="AA59" s="197"/>
      <c r="AB59" s="197"/>
      <c r="AC59" s="197"/>
      <c r="AD59" s="197"/>
      <c r="AE59" s="197" t="s">
        <v>113</v>
      </c>
      <c r="AF59" s="197">
        <v>0</v>
      </c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</row>
    <row r="60" spans="1:60" outlineLevel="1">
      <c r="A60" s="198">
        <v>20</v>
      </c>
      <c r="B60" s="205" t="s">
        <v>170</v>
      </c>
      <c r="C60" s="252" t="s">
        <v>171</v>
      </c>
      <c r="D60" s="207" t="s">
        <v>108</v>
      </c>
      <c r="E60" s="214">
        <v>442</v>
      </c>
      <c r="F60" s="219"/>
      <c r="G60" s="220">
        <f>ROUND(E60*F60,2)</f>
        <v>0</v>
      </c>
      <c r="H60" s="219"/>
      <c r="I60" s="220">
        <f>ROUND(E60*H60,2)</f>
        <v>0</v>
      </c>
      <c r="J60" s="219"/>
      <c r="K60" s="220">
        <f>ROUND(E60*J60,2)</f>
        <v>0</v>
      </c>
      <c r="L60" s="220">
        <v>15</v>
      </c>
      <c r="M60" s="220">
        <f>G60*(1+L60/100)</f>
        <v>0</v>
      </c>
      <c r="N60" s="207">
        <v>0</v>
      </c>
      <c r="O60" s="207">
        <f>ROUND(E60*N60,5)</f>
        <v>0</v>
      </c>
      <c r="P60" s="207">
        <v>0</v>
      </c>
      <c r="Q60" s="207">
        <f>ROUND(E60*P60,5)</f>
        <v>0</v>
      </c>
      <c r="R60" s="207"/>
      <c r="S60" s="207"/>
      <c r="T60" s="208">
        <v>3.0300000000000001E-2</v>
      </c>
      <c r="U60" s="207">
        <f>ROUND(E60*T60,2)</f>
        <v>13.39</v>
      </c>
      <c r="V60" s="197"/>
      <c r="W60" s="197"/>
      <c r="X60" s="197"/>
      <c r="Y60" s="197"/>
      <c r="Z60" s="197"/>
      <c r="AA60" s="197"/>
      <c r="AB60" s="197"/>
      <c r="AC60" s="197"/>
      <c r="AD60" s="197"/>
      <c r="AE60" s="197" t="s">
        <v>109</v>
      </c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</row>
    <row r="61" spans="1:60" outlineLevel="1">
      <c r="A61" s="198"/>
      <c r="B61" s="205"/>
      <c r="C61" s="254" t="s">
        <v>172</v>
      </c>
      <c r="D61" s="210"/>
      <c r="E61" s="216">
        <v>442</v>
      </c>
      <c r="F61" s="220"/>
      <c r="G61" s="220"/>
      <c r="H61" s="220"/>
      <c r="I61" s="220"/>
      <c r="J61" s="220"/>
      <c r="K61" s="220"/>
      <c r="L61" s="220"/>
      <c r="M61" s="220"/>
      <c r="N61" s="207"/>
      <c r="O61" s="207"/>
      <c r="P61" s="207"/>
      <c r="Q61" s="207"/>
      <c r="R61" s="207"/>
      <c r="S61" s="207"/>
      <c r="T61" s="208"/>
      <c r="U61" s="207"/>
      <c r="V61" s="197"/>
      <c r="W61" s="197"/>
      <c r="X61" s="197"/>
      <c r="Y61" s="197"/>
      <c r="Z61" s="197"/>
      <c r="AA61" s="197"/>
      <c r="AB61" s="197"/>
      <c r="AC61" s="197"/>
      <c r="AD61" s="197"/>
      <c r="AE61" s="197" t="s">
        <v>113</v>
      </c>
      <c r="AF61" s="197">
        <v>0</v>
      </c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</row>
    <row r="62" spans="1:60" outlineLevel="1">
      <c r="A62" s="198">
        <v>21</v>
      </c>
      <c r="B62" s="205" t="s">
        <v>173</v>
      </c>
      <c r="C62" s="252" t="s">
        <v>174</v>
      </c>
      <c r="D62" s="207" t="s">
        <v>108</v>
      </c>
      <c r="E62" s="214">
        <v>442</v>
      </c>
      <c r="F62" s="219"/>
      <c r="G62" s="220">
        <f>ROUND(E62*F62,2)</f>
        <v>0</v>
      </c>
      <c r="H62" s="219"/>
      <c r="I62" s="220">
        <f>ROUND(E62*H62,2)</f>
        <v>0</v>
      </c>
      <c r="J62" s="219"/>
      <c r="K62" s="220">
        <f>ROUND(E62*J62,2)</f>
        <v>0</v>
      </c>
      <c r="L62" s="220">
        <v>15</v>
      </c>
      <c r="M62" s="220">
        <f>G62*(1+L62/100)</f>
        <v>0</v>
      </c>
      <c r="N62" s="207">
        <v>5.0000000000000002E-5</v>
      </c>
      <c r="O62" s="207">
        <f>ROUND(E62*N62,5)</f>
        <v>2.2100000000000002E-2</v>
      </c>
      <c r="P62" s="207">
        <v>0</v>
      </c>
      <c r="Q62" s="207">
        <f>ROUND(E62*P62,5)</f>
        <v>0</v>
      </c>
      <c r="R62" s="207"/>
      <c r="S62" s="207"/>
      <c r="T62" s="208">
        <v>0</v>
      </c>
      <c r="U62" s="207">
        <f>ROUND(E62*T62,2)</f>
        <v>0</v>
      </c>
      <c r="V62" s="197"/>
      <c r="W62" s="197"/>
      <c r="X62" s="197"/>
      <c r="Y62" s="197"/>
      <c r="Z62" s="197"/>
      <c r="AA62" s="197"/>
      <c r="AB62" s="197"/>
      <c r="AC62" s="197"/>
      <c r="AD62" s="197"/>
      <c r="AE62" s="197" t="s">
        <v>109</v>
      </c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</row>
    <row r="63" spans="1:60" outlineLevel="1">
      <c r="A63" s="198">
        <v>22</v>
      </c>
      <c r="B63" s="205" t="s">
        <v>175</v>
      </c>
      <c r="C63" s="252" t="s">
        <v>176</v>
      </c>
      <c r="D63" s="207" t="s">
        <v>108</v>
      </c>
      <c r="E63" s="214">
        <v>338</v>
      </c>
      <c r="F63" s="219"/>
      <c r="G63" s="220">
        <f>ROUND(E63*F63,2)</f>
        <v>0</v>
      </c>
      <c r="H63" s="219"/>
      <c r="I63" s="220">
        <f>ROUND(E63*H63,2)</f>
        <v>0</v>
      </c>
      <c r="J63" s="219"/>
      <c r="K63" s="220">
        <f>ROUND(E63*J63,2)</f>
        <v>0</v>
      </c>
      <c r="L63" s="220">
        <v>15</v>
      </c>
      <c r="M63" s="220">
        <f>G63*(1+L63/100)</f>
        <v>0</v>
      </c>
      <c r="N63" s="207">
        <v>0</v>
      </c>
      <c r="O63" s="207">
        <f>ROUND(E63*N63,5)</f>
        <v>0</v>
      </c>
      <c r="P63" s="207">
        <v>0</v>
      </c>
      <c r="Q63" s="207">
        <f>ROUND(E63*P63,5)</f>
        <v>0</v>
      </c>
      <c r="R63" s="207"/>
      <c r="S63" s="207"/>
      <c r="T63" s="208">
        <v>0.105</v>
      </c>
      <c r="U63" s="207">
        <f>ROUND(E63*T63,2)</f>
        <v>35.49</v>
      </c>
      <c r="V63" s="197"/>
      <c r="W63" s="197"/>
      <c r="X63" s="197"/>
      <c r="Y63" s="197"/>
      <c r="Z63" s="197"/>
      <c r="AA63" s="197"/>
      <c r="AB63" s="197"/>
      <c r="AC63" s="197"/>
      <c r="AD63" s="197"/>
      <c r="AE63" s="197" t="s">
        <v>109</v>
      </c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</row>
    <row r="64" spans="1:60" outlineLevel="1">
      <c r="A64" s="198">
        <v>23</v>
      </c>
      <c r="B64" s="205" t="s">
        <v>177</v>
      </c>
      <c r="C64" s="252" t="s">
        <v>178</v>
      </c>
      <c r="D64" s="207" t="s">
        <v>108</v>
      </c>
      <c r="E64" s="214">
        <v>442</v>
      </c>
      <c r="F64" s="219"/>
      <c r="G64" s="220">
        <f>ROUND(E64*F64,2)</f>
        <v>0</v>
      </c>
      <c r="H64" s="219"/>
      <c r="I64" s="220">
        <f>ROUND(E64*H64,2)</f>
        <v>0</v>
      </c>
      <c r="J64" s="219"/>
      <c r="K64" s="220">
        <f>ROUND(E64*J64,2)</f>
        <v>0</v>
      </c>
      <c r="L64" s="220">
        <v>15</v>
      </c>
      <c r="M64" s="220">
        <f>G64*(1+L64/100)</f>
        <v>0</v>
      </c>
      <c r="N64" s="207">
        <v>0</v>
      </c>
      <c r="O64" s="207">
        <f>ROUND(E64*N64,5)</f>
        <v>0</v>
      </c>
      <c r="P64" s="207">
        <v>0</v>
      </c>
      <c r="Q64" s="207">
        <f>ROUND(E64*P64,5)</f>
        <v>0</v>
      </c>
      <c r="R64" s="207"/>
      <c r="S64" s="207"/>
      <c r="T64" s="208">
        <v>1.7999999999999999E-2</v>
      </c>
      <c r="U64" s="207">
        <f>ROUND(E64*T64,2)</f>
        <v>7.96</v>
      </c>
      <c r="V64" s="197"/>
      <c r="W64" s="197"/>
      <c r="X64" s="197"/>
      <c r="Y64" s="197"/>
      <c r="Z64" s="197"/>
      <c r="AA64" s="197"/>
      <c r="AB64" s="197"/>
      <c r="AC64" s="197"/>
      <c r="AD64" s="197"/>
      <c r="AE64" s="197" t="s">
        <v>109</v>
      </c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</row>
    <row r="65" spans="1:60" outlineLevel="1">
      <c r="A65" s="198">
        <v>24</v>
      </c>
      <c r="B65" s="205" t="s">
        <v>179</v>
      </c>
      <c r="C65" s="252" t="s">
        <v>180</v>
      </c>
      <c r="D65" s="207" t="s">
        <v>143</v>
      </c>
      <c r="E65" s="214">
        <v>4</v>
      </c>
      <c r="F65" s="219"/>
      <c r="G65" s="220">
        <f>ROUND(E65*F65,2)</f>
        <v>0</v>
      </c>
      <c r="H65" s="219"/>
      <c r="I65" s="220">
        <f>ROUND(E65*H65,2)</f>
        <v>0</v>
      </c>
      <c r="J65" s="219"/>
      <c r="K65" s="220">
        <f>ROUND(E65*J65,2)</f>
        <v>0</v>
      </c>
      <c r="L65" s="220">
        <v>15</v>
      </c>
      <c r="M65" s="220">
        <f>G65*(1+L65/100)</f>
        <v>0</v>
      </c>
      <c r="N65" s="207">
        <v>0</v>
      </c>
      <c r="O65" s="207">
        <f>ROUND(E65*N65,5)</f>
        <v>0</v>
      </c>
      <c r="P65" s="207">
        <v>0</v>
      </c>
      <c r="Q65" s="207">
        <f>ROUND(E65*P65,5)</f>
        <v>0</v>
      </c>
      <c r="R65" s="207"/>
      <c r="S65" s="207"/>
      <c r="T65" s="208">
        <v>0</v>
      </c>
      <c r="U65" s="207">
        <f>ROUND(E65*T65,2)</f>
        <v>0</v>
      </c>
      <c r="V65" s="197"/>
      <c r="W65" s="197"/>
      <c r="X65" s="197"/>
      <c r="Y65" s="197"/>
      <c r="Z65" s="197"/>
      <c r="AA65" s="197"/>
      <c r="AB65" s="197"/>
      <c r="AC65" s="197"/>
      <c r="AD65" s="197"/>
      <c r="AE65" s="197" t="s">
        <v>109</v>
      </c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</row>
    <row r="66" spans="1:60" outlineLevel="1">
      <c r="A66" s="198">
        <v>25</v>
      </c>
      <c r="B66" s="205" t="s">
        <v>181</v>
      </c>
      <c r="C66" s="252" t="s">
        <v>182</v>
      </c>
      <c r="D66" s="207" t="s">
        <v>183</v>
      </c>
      <c r="E66" s="214">
        <v>60</v>
      </c>
      <c r="F66" s="219"/>
      <c r="G66" s="220">
        <f>ROUND(E66*F66,2)</f>
        <v>0</v>
      </c>
      <c r="H66" s="219"/>
      <c r="I66" s="220">
        <f>ROUND(E66*H66,2)</f>
        <v>0</v>
      </c>
      <c r="J66" s="219"/>
      <c r="K66" s="220">
        <f>ROUND(E66*J66,2)</f>
        <v>0</v>
      </c>
      <c r="L66" s="220">
        <v>15</v>
      </c>
      <c r="M66" s="220">
        <f>G66*(1+L66/100)</f>
        <v>0</v>
      </c>
      <c r="N66" s="207">
        <v>0</v>
      </c>
      <c r="O66" s="207">
        <f>ROUND(E66*N66,5)</f>
        <v>0</v>
      </c>
      <c r="P66" s="207">
        <v>0</v>
      </c>
      <c r="Q66" s="207">
        <f>ROUND(E66*P66,5)</f>
        <v>0</v>
      </c>
      <c r="R66" s="207"/>
      <c r="S66" s="207"/>
      <c r="T66" s="208">
        <v>0</v>
      </c>
      <c r="U66" s="207">
        <f>ROUND(E66*T66,2)</f>
        <v>0</v>
      </c>
      <c r="V66" s="197"/>
      <c r="W66" s="197"/>
      <c r="X66" s="197"/>
      <c r="Y66" s="197"/>
      <c r="Z66" s="197"/>
      <c r="AA66" s="197"/>
      <c r="AB66" s="197"/>
      <c r="AC66" s="197"/>
      <c r="AD66" s="197"/>
      <c r="AE66" s="197" t="s">
        <v>109</v>
      </c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</row>
    <row r="67" spans="1:60">
      <c r="A67" s="199" t="s">
        <v>104</v>
      </c>
      <c r="B67" s="206" t="s">
        <v>65</v>
      </c>
      <c r="C67" s="255" t="s">
        <v>66</v>
      </c>
      <c r="D67" s="211"/>
      <c r="E67" s="217"/>
      <c r="F67" s="223"/>
      <c r="G67" s="223">
        <f>SUMIF(AE68:AE73,"&lt;&gt;NOR",G68:G73)</f>
        <v>0</v>
      </c>
      <c r="H67" s="223"/>
      <c r="I67" s="223">
        <f>SUM(I68:I73)</f>
        <v>0</v>
      </c>
      <c r="J67" s="223"/>
      <c r="K67" s="223">
        <f>SUM(K68:K73)</f>
        <v>0</v>
      </c>
      <c r="L67" s="223"/>
      <c r="M67" s="223">
        <f>SUM(M68:M73)</f>
        <v>0</v>
      </c>
      <c r="N67" s="211"/>
      <c r="O67" s="211">
        <f>SUM(O68:O73)</f>
        <v>0</v>
      </c>
      <c r="P67" s="211"/>
      <c r="Q67" s="211">
        <f>SUM(Q68:Q73)</f>
        <v>6.0412799999999995</v>
      </c>
      <c r="R67" s="211"/>
      <c r="S67" s="211"/>
      <c r="T67" s="212"/>
      <c r="U67" s="211">
        <f>SUM(U68:U73)</f>
        <v>44.34</v>
      </c>
      <c r="AE67" t="s">
        <v>105</v>
      </c>
    </row>
    <row r="68" spans="1:60" ht="22.5" outlineLevel="1">
      <c r="A68" s="198">
        <v>26</v>
      </c>
      <c r="B68" s="205" t="s">
        <v>184</v>
      </c>
      <c r="C68" s="252" t="s">
        <v>185</v>
      </c>
      <c r="D68" s="207" t="s">
        <v>147</v>
      </c>
      <c r="E68" s="214">
        <v>2.4304000000000001</v>
      </c>
      <c r="F68" s="219"/>
      <c r="G68" s="220">
        <f>ROUND(E68*F68,2)</f>
        <v>0</v>
      </c>
      <c r="H68" s="219"/>
      <c r="I68" s="220">
        <f>ROUND(E68*H68,2)</f>
        <v>0</v>
      </c>
      <c r="J68" s="219"/>
      <c r="K68" s="220">
        <f>ROUND(E68*J68,2)</f>
        <v>0</v>
      </c>
      <c r="L68" s="220">
        <v>15</v>
      </c>
      <c r="M68" s="220">
        <f>G68*(1+L68/100)</f>
        <v>0</v>
      </c>
      <c r="N68" s="207">
        <v>0</v>
      </c>
      <c r="O68" s="207">
        <f>ROUND(E68*N68,5)</f>
        <v>0</v>
      </c>
      <c r="P68" s="207">
        <v>2.2000000000000002</v>
      </c>
      <c r="Q68" s="207">
        <f>ROUND(E68*P68,5)</f>
        <v>5.3468799999999996</v>
      </c>
      <c r="R68" s="207"/>
      <c r="S68" s="207"/>
      <c r="T68" s="208">
        <v>11.32</v>
      </c>
      <c r="U68" s="207">
        <f>ROUND(E68*T68,2)</f>
        <v>27.51</v>
      </c>
      <c r="V68" s="197"/>
      <c r="W68" s="197"/>
      <c r="X68" s="197"/>
      <c r="Y68" s="197"/>
      <c r="Z68" s="197"/>
      <c r="AA68" s="197"/>
      <c r="AB68" s="197"/>
      <c r="AC68" s="197"/>
      <c r="AD68" s="197"/>
      <c r="AE68" s="197" t="s">
        <v>109</v>
      </c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197"/>
      <c r="AT68" s="197"/>
      <c r="AU68" s="197"/>
      <c r="AV68" s="197"/>
      <c r="AW68" s="197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</row>
    <row r="69" spans="1:60" ht="22.5" outlineLevel="1">
      <c r="A69" s="198"/>
      <c r="B69" s="205"/>
      <c r="C69" s="254" t="s">
        <v>186</v>
      </c>
      <c r="D69" s="210"/>
      <c r="E69" s="216">
        <v>2.4304000000000001</v>
      </c>
      <c r="F69" s="220"/>
      <c r="G69" s="220"/>
      <c r="H69" s="220"/>
      <c r="I69" s="220"/>
      <c r="J69" s="220"/>
      <c r="K69" s="220"/>
      <c r="L69" s="220"/>
      <c r="M69" s="220"/>
      <c r="N69" s="207"/>
      <c r="O69" s="207"/>
      <c r="P69" s="207"/>
      <c r="Q69" s="207"/>
      <c r="R69" s="207"/>
      <c r="S69" s="207"/>
      <c r="T69" s="208"/>
      <c r="U69" s="207"/>
      <c r="V69" s="197"/>
      <c r="W69" s="197"/>
      <c r="X69" s="197"/>
      <c r="Y69" s="197"/>
      <c r="Z69" s="197"/>
      <c r="AA69" s="197"/>
      <c r="AB69" s="197"/>
      <c r="AC69" s="197"/>
      <c r="AD69" s="197"/>
      <c r="AE69" s="197" t="s">
        <v>113</v>
      </c>
      <c r="AF69" s="197">
        <v>0</v>
      </c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</row>
    <row r="70" spans="1:60" ht="22.5" outlineLevel="1">
      <c r="A70" s="198">
        <v>27</v>
      </c>
      <c r="B70" s="205" t="s">
        <v>187</v>
      </c>
      <c r="C70" s="252" t="s">
        <v>188</v>
      </c>
      <c r="D70" s="207" t="s">
        <v>147</v>
      </c>
      <c r="E70" s="214">
        <v>2.4304000000000001</v>
      </c>
      <c r="F70" s="219"/>
      <c r="G70" s="220">
        <f>ROUND(E70*F70,2)</f>
        <v>0</v>
      </c>
      <c r="H70" s="219"/>
      <c r="I70" s="220">
        <f>ROUND(E70*H70,2)</f>
        <v>0</v>
      </c>
      <c r="J70" s="219"/>
      <c r="K70" s="220">
        <f>ROUND(E70*J70,2)</f>
        <v>0</v>
      </c>
      <c r="L70" s="220">
        <v>15</v>
      </c>
      <c r="M70" s="220">
        <f>G70*(1+L70/100)</f>
        <v>0</v>
      </c>
      <c r="N70" s="207">
        <v>0</v>
      </c>
      <c r="O70" s="207">
        <f>ROUND(E70*N70,5)</f>
        <v>0</v>
      </c>
      <c r="P70" s="207">
        <v>0</v>
      </c>
      <c r="Q70" s="207">
        <f>ROUND(E70*P70,5)</f>
        <v>0</v>
      </c>
      <c r="R70" s="207"/>
      <c r="S70" s="207"/>
      <c r="T70" s="208">
        <v>4.8280000000000003</v>
      </c>
      <c r="U70" s="207">
        <f>ROUND(E70*T70,2)</f>
        <v>11.73</v>
      </c>
      <c r="V70" s="197"/>
      <c r="W70" s="197"/>
      <c r="X70" s="197"/>
      <c r="Y70" s="197"/>
      <c r="Z70" s="197"/>
      <c r="AA70" s="197"/>
      <c r="AB70" s="197"/>
      <c r="AC70" s="197"/>
      <c r="AD70" s="197"/>
      <c r="AE70" s="197" t="s">
        <v>109</v>
      </c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  <c r="BB70" s="197"/>
      <c r="BC70" s="197"/>
      <c r="BD70" s="197"/>
      <c r="BE70" s="197"/>
      <c r="BF70" s="197"/>
      <c r="BG70" s="197"/>
      <c r="BH70" s="197"/>
    </row>
    <row r="71" spans="1:60" ht="22.5" outlineLevel="1">
      <c r="A71" s="198"/>
      <c r="B71" s="205"/>
      <c r="C71" s="254" t="s">
        <v>186</v>
      </c>
      <c r="D71" s="210"/>
      <c r="E71" s="216">
        <v>2.4304000000000001</v>
      </c>
      <c r="F71" s="220"/>
      <c r="G71" s="220"/>
      <c r="H71" s="220"/>
      <c r="I71" s="220"/>
      <c r="J71" s="220"/>
      <c r="K71" s="220"/>
      <c r="L71" s="220"/>
      <c r="M71" s="220"/>
      <c r="N71" s="207"/>
      <c r="O71" s="207"/>
      <c r="P71" s="207"/>
      <c r="Q71" s="207"/>
      <c r="R71" s="207"/>
      <c r="S71" s="207"/>
      <c r="T71" s="208"/>
      <c r="U71" s="207"/>
      <c r="V71" s="197"/>
      <c r="W71" s="197"/>
      <c r="X71" s="197"/>
      <c r="Y71" s="197"/>
      <c r="Z71" s="197"/>
      <c r="AA71" s="197"/>
      <c r="AB71" s="197"/>
      <c r="AC71" s="197"/>
      <c r="AD71" s="197"/>
      <c r="AE71" s="197" t="s">
        <v>113</v>
      </c>
      <c r="AF71" s="197">
        <v>0</v>
      </c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  <c r="AR71" s="197"/>
      <c r="AS71" s="197"/>
      <c r="AT71" s="197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</row>
    <row r="72" spans="1:60" outlineLevel="1">
      <c r="A72" s="198">
        <v>28</v>
      </c>
      <c r="B72" s="205" t="s">
        <v>189</v>
      </c>
      <c r="C72" s="252" t="s">
        <v>190</v>
      </c>
      <c r="D72" s="207" t="s">
        <v>108</v>
      </c>
      <c r="E72" s="214">
        <v>34.72</v>
      </c>
      <c r="F72" s="219"/>
      <c r="G72" s="220">
        <f>ROUND(E72*F72,2)</f>
        <v>0</v>
      </c>
      <c r="H72" s="219"/>
      <c r="I72" s="220">
        <f>ROUND(E72*H72,2)</f>
        <v>0</v>
      </c>
      <c r="J72" s="219"/>
      <c r="K72" s="220">
        <f>ROUND(E72*J72,2)</f>
        <v>0</v>
      </c>
      <c r="L72" s="220">
        <v>15</v>
      </c>
      <c r="M72" s="220">
        <f>G72*(1+L72/100)</f>
        <v>0</v>
      </c>
      <c r="N72" s="207">
        <v>0</v>
      </c>
      <c r="O72" s="207">
        <f>ROUND(E72*N72,5)</f>
        <v>0</v>
      </c>
      <c r="P72" s="207">
        <v>0.02</v>
      </c>
      <c r="Q72" s="207">
        <f>ROUND(E72*P72,5)</f>
        <v>0.69440000000000002</v>
      </c>
      <c r="R72" s="207"/>
      <c r="S72" s="207"/>
      <c r="T72" s="208">
        <v>0.14699999999999999</v>
      </c>
      <c r="U72" s="207">
        <f>ROUND(E72*T72,2)</f>
        <v>5.0999999999999996</v>
      </c>
      <c r="V72" s="197"/>
      <c r="W72" s="197"/>
      <c r="X72" s="197"/>
      <c r="Y72" s="197"/>
      <c r="Z72" s="197"/>
      <c r="AA72" s="197"/>
      <c r="AB72" s="197"/>
      <c r="AC72" s="197"/>
      <c r="AD72" s="197"/>
      <c r="AE72" s="197" t="s">
        <v>109</v>
      </c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</row>
    <row r="73" spans="1:60" ht="22.5" outlineLevel="1">
      <c r="A73" s="198"/>
      <c r="B73" s="205"/>
      <c r="C73" s="254" t="s">
        <v>191</v>
      </c>
      <c r="D73" s="210"/>
      <c r="E73" s="216">
        <v>34.72</v>
      </c>
      <c r="F73" s="220"/>
      <c r="G73" s="220"/>
      <c r="H73" s="220"/>
      <c r="I73" s="220"/>
      <c r="J73" s="220"/>
      <c r="K73" s="220"/>
      <c r="L73" s="220"/>
      <c r="M73" s="220"/>
      <c r="N73" s="207"/>
      <c r="O73" s="207"/>
      <c r="P73" s="207"/>
      <c r="Q73" s="207"/>
      <c r="R73" s="207"/>
      <c r="S73" s="207"/>
      <c r="T73" s="208"/>
      <c r="U73" s="207"/>
      <c r="V73" s="197"/>
      <c r="W73" s="197"/>
      <c r="X73" s="197"/>
      <c r="Y73" s="197"/>
      <c r="Z73" s="197"/>
      <c r="AA73" s="197"/>
      <c r="AB73" s="197"/>
      <c r="AC73" s="197"/>
      <c r="AD73" s="197"/>
      <c r="AE73" s="197" t="s">
        <v>113</v>
      </c>
      <c r="AF73" s="197">
        <v>0</v>
      </c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</row>
    <row r="74" spans="1:60">
      <c r="A74" s="199" t="s">
        <v>104</v>
      </c>
      <c r="B74" s="206" t="s">
        <v>67</v>
      </c>
      <c r="C74" s="255" t="s">
        <v>68</v>
      </c>
      <c r="D74" s="211"/>
      <c r="E74" s="217"/>
      <c r="F74" s="223"/>
      <c r="G74" s="223">
        <f>SUMIF(AE75:AE111,"&lt;&gt;NOR",G75:G111)</f>
        <v>0</v>
      </c>
      <c r="H74" s="223"/>
      <c r="I74" s="223">
        <f>SUM(I75:I111)</f>
        <v>0</v>
      </c>
      <c r="J74" s="223"/>
      <c r="K74" s="223">
        <f>SUM(K75:K111)</f>
        <v>0</v>
      </c>
      <c r="L74" s="223"/>
      <c r="M74" s="223">
        <f>SUM(M75:M111)</f>
        <v>0</v>
      </c>
      <c r="N74" s="211"/>
      <c r="O74" s="211">
        <f>SUM(O75:O111)</f>
        <v>0</v>
      </c>
      <c r="P74" s="211"/>
      <c r="Q74" s="211">
        <f>SUM(Q75:Q111)</f>
        <v>1.9016</v>
      </c>
      <c r="R74" s="211"/>
      <c r="S74" s="211"/>
      <c r="T74" s="212"/>
      <c r="U74" s="211">
        <f>SUM(U75:U111)</f>
        <v>56.27</v>
      </c>
      <c r="AE74" t="s">
        <v>105</v>
      </c>
    </row>
    <row r="75" spans="1:60" outlineLevel="1">
      <c r="A75" s="198">
        <v>29</v>
      </c>
      <c r="B75" s="205" t="s">
        <v>192</v>
      </c>
      <c r="C75" s="252" t="s">
        <v>193</v>
      </c>
      <c r="D75" s="207" t="s">
        <v>108</v>
      </c>
      <c r="E75" s="214">
        <v>38.031999999999996</v>
      </c>
      <c r="F75" s="219"/>
      <c r="G75" s="220">
        <f>ROUND(E75*F75,2)</f>
        <v>0</v>
      </c>
      <c r="H75" s="219"/>
      <c r="I75" s="220">
        <f>ROUND(E75*H75,2)</f>
        <v>0</v>
      </c>
      <c r="J75" s="219"/>
      <c r="K75" s="220">
        <f>ROUND(E75*J75,2)</f>
        <v>0</v>
      </c>
      <c r="L75" s="220">
        <v>15</v>
      </c>
      <c r="M75" s="220">
        <f>G75*(1+L75/100)</f>
        <v>0</v>
      </c>
      <c r="N75" s="207">
        <v>0</v>
      </c>
      <c r="O75" s="207">
        <f>ROUND(E75*N75,5)</f>
        <v>0</v>
      </c>
      <c r="P75" s="207">
        <v>0.05</v>
      </c>
      <c r="Q75" s="207">
        <f>ROUND(E75*P75,5)</f>
        <v>1.9016</v>
      </c>
      <c r="R75" s="207"/>
      <c r="S75" s="207"/>
      <c r="T75" s="208">
        <v>0.23</v>
      </c>
      <c r="U75" s="207">
        <f>ROUND(E75*T75,2)</f>
        <v>8.75</v>
      </c>
      <c r="V75" s="197"/>
      <c r="W75" s="197"/>
      <c r="X75" s="197"/>
      <c r="Y75" s="197"/>
      <c r="Z75" s="197"/>
      <c r="AA75" s="197"/>
      <c r="AB75" s="197"/>
      <c r="AC75" s="197"/>
      <c r="AD75" s="197"/>
      <c r="AE75" s="197" t="s">
        <v>109</v>
      </c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</row>
    <row r="76" spans="1:60" outlineLevel="1">
      <c r="A76" s="198"/>
      <c r="B76" s="205"/>
      <c r="C76" s="254" t="s">
        <v>194</v>
      </c>
      <c r="D76" s="210"/>
      <c r="E76" s="216">
        <v>9.36</v>
      </c>
      <c r="F76" s="220"/>
      <c r="G76" s="220"/>
      <c r="H76" s="220"/>
      <c r="I76" s="220"/>
      <c r="J76" s="220"/>
      <c r="K76" s="220"/>
      <c r="L76" s="220"/>
      <c r="M76" s="220"/>
      <c r="N76" s="207"/>
      <c r="O76" s="207"/>
      <c r="P76" s="207"/>
      <c r="Q76" s="207"/>
      <c r="R76" s="207"/>
      <c r="S76" s="207"/>
      <c r="T76" s="208"/>
      <c r="U76" s="207"/>
      <c r="V76" s="197"/>
      <c r="W76" s="197"/>
      <c r="X76" s="197"/>
      <c r="Y76" s="197"/>
      <c r="Z76" s="197"/>
      <c r="AA76" s="197"/>
      <c r="AB76" s="197"/>
      <c r="AC76" s="197"/>
      <c r="AD76" s="197"/>
      <c r="AE76" s="197" t="s">
        <v>113</v>
      </c>
      <c r="AF76" s="197">
        <v>0</v>
      </c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</row>
    <row r="77" spans="1:60" outlineLevel="1">
      <c r="A77" s="198"/>
      <c r="B77" s="205"/>
      <c r="C77" s="254" t="s">
        <v>122</v>
      </c>
      <c r="D77" s="210"/>
      <c r="E77" s="216">
        <v>28.672000000000001</v>
      </c>
      <c r="F77" s="220"/>
      <c r="G77" s="220"/>
      <c r="H77" s="220"/>
      <c r="I77" s="220"/>
      <c r="J77" s="220"/>
      <c r="K77" s="220"/>
      <c r="L77" s="220"/>
      <c r="M77" s="220"/>
      <c r="N77" s="207"/>
      <c r="O77" s="207"/>
      <c r="P77" s="207"/>
      <c r="Q77" s="207"/>
      <c r="R77" s="207"/>
      <c r="S77" s="207"/>
      <c r="T77" s="208"/>
      <c r="U77" s="207"/>
      <c r="V77" s="197"/>
      <c r="W77" s="197"/>
      <c r="X77" s="197"/>
      <c r="Y77" s="197"/>
      <c r="Z77" s="197"/>
      <c r="AA77" s="197"/>
      <c r="AB77" s="197"/>
      <c r="AC77" s="197"/>
      <c r="AD77" s="197"/>
      <c r="AE77" s="197" t="s">
        <v>113</v>
      </c>
      <c r="AF77" s="197">
        <v>0</v>
      </c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</row>
    <row r="78" spans="1:60" outlineLevel="1">
      <c r="A78" s="198">
        <v>30</v>
      </c>
      <c r="B78" s="205" t="s">
        <v>195</v>
      </c>
      <c r="C78" s="252" t="s">
        <v>196</v>
      </c>
      <c r="D78" s="207" t="s">
        <v>158</v>
      </c>
      <c r="E78" s="214">
        <v>7.9428799999999997</v>
      </c>
      <c r="F78" s="219"/>
      <c r="G78" s="220">
        <f>ROUND(E78*F78,2)</f>
        <v>0</v>
      </c>
      <c r="H78" s="219"/>
      <c r="I78" s="220">
        <f>ROUND(E78*H78,2)</f>
        <v>0</v>
      </c>
      <c r="J78" s="219"/>
      <c r="K78" s="220">
        <f>ROUND(E78*J78,2)</f>
        <v>0</v>
      </c>
      <c r="L78" s="220">
        <v>15</v>
      </c>
      <c r="M78" s="220">
        <f>G78*(1+L78/100)</f>
        <v>0</v>
      </c>
      <c r="N78" s="207">
        <v>0</v>
      </c>
      <c r="O78" s="207">
        <f>ROUND(E78*N78,5)</f>
        <v>0</v>
      </c>
      <c r="P78" s="207">
        <v>0</v>
      </c>
      <c r="Q78" s="207">
        <f>ROUND(E78*P78,5)</f>
        <v>0</v>
      </c>
      <c r="R78" s="207"/>
      <c r="S78" s="207"/>
      <c r="T78" s="208">
        <v>0</v>
      </c>
      <c r="U78" s="207">
        <f>ROUND(E78*T78,2)</f>
        <v>0</v>
      </c>
      <c r="V78" s="197"/>
      <c r="W78" s="197"/>
      <c r="X78" s="197"/>
      <c r="Y78" s="197"/>
      <c r="Z78" s="197"/>
      <c r="AA78" s="197"/>
      <c r="AB78" s="197"/>
      <c r="AC78" s="197"/>
      <c r="AD78" s="197"/>
      <c r="AE78" s="197" t="s">
        <v>109</v>
      </c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</row>
    <row r="79" spans="1:60" outlineLevel="1">
      <c r="A79" s="198"/>
      <c r="B79" s="205"/>
      <c r="C79" s="254" t="s">
        <v>197</v>
      </c>
      <c r="D79" s="210"/>
      <c r="E79" s="216">
        <v>6.0412800000000004</v>
      </c>
      <c r="F79" s="220"/>
      <c r="G79" s="220"/>
      <c r="H79" s="220"/>
      <c r="I79" s="220"/>
      <c r="J79" s="220"/>
      <c r="K79" s="220"/>
      <c r="L79" s="220"/>
      <c r="M79" s="220"/>
      <c r="N79" s="207"/>
      <c r="O79" s="207"/>
      <c r="P79" s="207"/>
      <c r="Q79" s="207"/>
      <c r="R79" s="207"/>
      <c r="S79" s="207"/>
      <c r="T79" s="208"/>
      <c r="U79" s="207"/>
      <c r="V79" s="197"/>
      <c r="W79" s="197"/>
      <c r="X79" s="197"/>
      <c r="Y79" s="197"/>
      <c r="Z79" s="197"/>
      <c r="AA79" s="197"/>
      <c r="AB79" s="197"/>
      <c r="AC79" s="197"/>
      <c r="AD79" s="197"/>
      <c r="AE79" s="197" t="s">
        <v>113</v>
      </c>
      <c r="AF79" s="197">
        <v>0</v>
      </c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</row>
    <row r="80" spans="1:60" outlineLevel="1">
      <c r="A80" s="198"/>
      <c r="B80" s="205"/>
      <c r="C80" s="254" t="s">
        <v>198</v>
      </c>
      <c r="D80" s="210"/>
      <c r="E80" s="216">
        <v>1.9016</v>
      </c>
      <c r="F80" s="220"/>
      <c r="G80" s="220"/>
      <c r="H80" s="220"/>
      <c r="I80" s="220"/>
      <c r="J80" s="220"/>
      <c r="K80" s="220"/>
      <c r="L80" s="220"/>
      <c r="M80" s="220"/>
      <c r="N80" s="207"/>
      <c r="O80" s="207"/>
      <c r="P80" s="207"/>
      <c r="Q80" s="207"/>
      <c r="R80" s="207"/>
      <c r="S80" s="207"/>
      <c r="T80" s="208"/>
      <c r="U80" s="207"/>
      <c r="V80" s="197"/>
      <c r="W80" s="197"/>
      <c r="X80" s="197"/>
      <c r="Y80" s="197"/>
      <c r="Z80" s="197"/>
      <c r="AA80" s="197"/>
      <c r="AB80" s="197"/>
      <c r="AC80" s="197"/>
      <c r="AD80" s="197"/>
      <c r="AE80" s="197" t="s">
        <v>113</v>
      </c>
      <c r="AF80" s="197">
        <v>0</v>
      </c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</row>
    <row r="81" spans="1:60" outlineLevel="1">
      <c r="A81" s="198">
        <v>31</v>
      </c>
      <c r="B81" s="205" t="s">
        <v>199</v>
      </c>
      <c r="C81" s="252" t="s">
        <v>200</v>
      </c>
      <c r="D81" s="207" t="s">
        <v>158</v>
      </c>
      <c r="E81" s="214">
        <v>0.38596000000000003</v>
      </c>
      <c r="F81" s="219"/>
      <c r="G81" s="220">
        <f>ROUND(E81*F81,2)</f>
        <v>0</v>
      </c>
      <c r="H81" s="219"/>
      <c r="I81" s="220">
        <f>ROUND(E81*H81,2)</f>
        <v>0</v>
      </c>
      <c r="J81" s="219"/>
      <c r="K81" s="220">
        <f>ROUND(E81*J81,2)</f>
        <v>0</v>
      </c>
      <c r="L81" s="220">
        <v>15</v>
      </c>
      <c r="M81" s="220">
        <f>G81*(1+L81/100)</f>
        <v>0</v>
      </c>
      <c r="N81" s="207">
        <v>0</v>
      </c>
      <c r="O81" s="207">
        <f>ROUND(E81*N81,5)</f>
        <v>0</v>
      </c>
      <c r="P81" s="207">
        <v>0</v>
      </c>
      <c r="Q81" s="207">
        <f>ROUND(E81*P81,5)</f>
        <v>0</v>
      </c>
      <c r="R81" s="207"/>
      <c r="S81" s="207"/>
      <c r="T81" s="208">
        <v>0</v>
      </c>
      <c r="U81" s="207">
        <f>ROUND(E81*T81,2)</f>
        <v>0</v>
      </c>
      <c r="V81" s="197"/>
      <c r="W81" s="197"/>
      <c r="X81" s="197"/>
      <c r="Y81" s="197"/>
      <c r="Z81" s="197"/>
      <c r="AA81" s="197"/>
      <c r="AB81" s="197"/>
      <c r="AC81" s="197"/>
      <c r="AD81" s="197"/>
      <c r="AE81" s="197" t="s">
        <v>109</v>
      </c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</row>
    <row r="82" spans="1:60" outlineLevel="1">
      <c r="A82" s="198">
        <v>32</v>
      </c>
      <c r="B82" s="205" t="s">
        <v>201</v>
      </c>
      <c r="C82" s="252" t="s">
        <v>202</v>
      </c>
      <c r="D82" s="207" t="s">
        <v>158</v>
      </c>
      <c r="E82" s="214">
        <v>0.2</v>
      </c>
      <c r="F82" s="219"/>
      <c r="G82" s="220">
        <f>ROUND(E82*F82,2)</f>
        <v>0</v>
      </c>
      <c r="H82" s="219"/>
      <c r="I82" s="220">
        <f>ROUND(E82*H82,2)</f>
        <v>0</v>
      </c>
      <c r="J82" s="219"/>
      <c r="K82" s="220">
        <f>ROUND(E82*J82,2)</f>
        <v>0</v>
      </c>
      <c r="L82" s="220">
        <v>15</v>
      </c>
      <c r="M82" s="220">
        <f>G82*(1+L82/100)</f>
        <v>0</v>
      </c>
      <c r="N82" s="207">
        <v>0</v>
      </c>
      <c r="O82" s="207">
        <f>ROUND(E82*N82,5)</f>
        <v>0</v>
      </c>
      <c r="P82" s="207">
        <v>0</v>
      </c>
      <c r="Q82" s="207">
        <f>ROUND(E82*P82,5)</f>
        <v>0</v>
      </c>
      <c r="R82" s="207"/>
      <c r="S82" s="207"/>
      <c r="T82" s="208">
        <v>0</v>
      </c>
      <c r="U82" s="207">
        <f>ROUND(E82*T82,2)</f>
        <v>0</v>
      </c>
      <c r="V82" s="197"/>
      <c r="W82" s="197"/>
      <c r="X82" s="197"/>
      <c r="Y82" s="197"/>
      <c r="Z82" s="197"/>
      <c r="AA82" s="197"/>
      <c r="AB82" s="197"/>
      <c r="AC82" s="197"/>
      <c r="AD82" s="197"/>
      <c r="AE82" s="197" t="s">
        <v>109</v>
      </c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</row>
    <row r="83" spans="1:60" outlineLevel="1">
      <c r="A83" s="198"/>
      <c r="B83" s="205"/>
      <c r="C83" s="254" t="s">
        <v>203</v>
      </c>
      <c r="D83" s="210"/>
      <c r="E83" s="216">
        <v>0.2</v>
      </c>
      <c r="F83" s="220"/>
      <c r="G83" s="220"/>
      <c r="H83" s="220"/>
      <c r="I83" s="220"/>
      <c r="J83" s="220"/>
      <c r="K83" s="220"/>
      <c r="L83" s="220"/>
      <c r="M83" s="220"/>
      <c r="N83" s="207"/>
      <c r="O83" s="207"/>
      <c r="P83" s="207"/>
      <c r="Q83" s="207"/>
      <c r="R83" s="207"/>
      <c r="S83" s="207"/>
      <c r="T83" s="208"/>
      <c r="U83" s="207"/>
      <c r="V83" s="197"/>
      <c r="W83" s="197"/>
      <c r="X83" s="197"/>
      <c r="Y83" s="197"/>
      <c r="Z83" s="197"/>
      <c r="AA83" s="197"/>
      <c r="AB83" s="197"/>
      <c r="AC83" s="197"/>
      <c r="AD83" s="197"/>
      <c r="AE83" s="197" t="s">
        <v>113</v>
      </c>
      <c r="AF83" s="197">
        <v>0</v>
      </c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</row>
    <row r="84" spans="1:60" outlineLevel="1">
      <c r="A84" s="198">
        <v>33</v>
      </c>
      <c r="B84" s="205" t="s">
        <v>204</v>
      </c>
      <c r="C84" s="252" t="s">
        <v>205</v>
      </c>
      <c r="D84" s="207" t="s">
        <v>158</v>
      </c>
      <c r="E84" s="214">
        <v>9.6488399999999999</v>
      </c>
      <c r="F84" s="219"/>
      <c r="G84" s="220">
        <f>ROUND(E84*F84,2)</f>
        <v>0</v>
      </c>
      <c r="H84" s="219"/>
      <c r="I84" s="220">
        <f>ROUND(E84*H84,2)</f>
        <v>0</v>
      </c>
      <c r="J84" s="219"/>
      <c r="K84" s="220">
        <f>ROUND(E84*J84,2)</f>
        <v>0</v>
      </c>
      <c r="L84" s="220">
        <v>15</v>
      </c>
      <c r="M84" s="220">
        <f>G84*(1+L84/100)</f>
        <v>0</v>
      </c>
      <c r="N84" s="207">
        <v>0</v>
      </c>
      <c r="O84" s="207">
        <f>ROUND(E84*N84,5)</f>
        <v>0</v>
      </c>
      <c r="P84" s="207">
        <v>0</v>
      </c>
      <c r="Q84" s="207">
        <f>ROUND(E84*P84,5)</f>
        <v>0</v>
      </c>
      <c r="R84" s="207"/>
      <c r="S84" s="207"/>
      <c r="T84" s="208">
        <v>2.0089999999999999</v>
      </c>
      <c r="U84" s="207">
        <f>ROUND(E84*T84,2)</f>
        <v>19.38</v>
      </c>
      <c r="V84" s="197"/>
      <c r="W84" s="197"/>
      <c r="X84" s="197"/>
      <c r="Y84" s="197"/>
      <c r="Z84" s="197"/>
      <c r="AA84" s="197"/>
      <c r="AB84" s="197"/>
      <c r="AC84" s="197"/>
      <c r="AD84" s="197"/>
      <c r="AE84" s="197" t="s">
        <v>109</v>
      </c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</row>
    <row r="85" spans="1:60" outlineLevel="1">
      <c r="A85" s="198"/>
      <c r="B85" s="205"/>
      <c r="C85" s="254" t="s">
        <v>197</v>
      </c>
      <c r="D85" s="210"/>
      <c r="E85" s="216">
        <v>6.0412800000000004</v>
      </c>
      <c r="F85" s="220"/>
      <c r="G85" s="220"/>
      <c r="H85" s="220"/>
      <c r="I85" s="220"/>
      <c r="J85" s="220"/>
      <c r="K85" s="220"/>
      <c r="L85" s="220"/>
      <c r="M85" s="220"/>
      <c r="N85" s="207"/>
      <c r="O85" s="207"/>
      <c r="P85" s="207"/>
      <c r="Q85" s="207"/>
      <c r="R85" s="207"/>
      <c r="S85" s="207"/>
      <c r="T85" s="208"/>
      <c r="U85" s="207"/>
      <c r="V85" s="197"/>
      <c r="W85" s="197"/>
      <c r="X85" s="197"/>
      <c r="Y85" s="197"/>
      <c r="Z85" s="197"/>
      <c r="AA85" s="197"/>
      <c r="AB85" s="197"/>
      <c r="AC85" s="197"/>
      <c r="AD85" s="197"/>
      <c r="AE85" s="197" t="s">
        <v>113</v>
      </c>
      <c r="AF85" s="197">
        <v>0</v>
      </c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197"/>
      <c r="AT85" s="197"/>
      <c r="AU85" s="197"/>
      <c r="AV85" s="197"/>
      <c r="AW85" s="197"/>
      <c r="AX85" s="197"/>
      <c r="AY85" s="197"/>
      <c r="AZ85" s="197"/>
      <c r="BA85" s="197"/>
      <c r="BB85" s="197"/>
      <c r="BC85" s="197"/>
      <c r="BD85" s="197"/>
      <c r="BE85" s="197"/>
      <c r="BF85" s="197"/>
      <c r="BG85" s="197"/>
      <c r="BH85" s="197"/>
    </row>
    <row r="86" spans="1:60" outlineLevel="1">
      <c r="A86" s="198"/>
      <c r="B86" s="205"/>
      <c r="C86" s="254" t="s">
        <v>198</v>
      </c>
      <c r="D86" s="210"/>
      <c r="E86" s="216">
        <v>1.9016</v>
      </c>
      <c r="F86" s="220"/>
      <c r="G86" s="220"/>
      <c r="H86" s="220"/>
      <c r="I86" s="220"/>
      <c r="J86" s="220"/>
      <c r="K86" s="220"/>
      <c r="L86" s="220"/>
      <c r="M86" s="220"/>
      <c r="N86" s="207"/>
      <c r="O86" s="207"/>
      <c r="P86" s="207"/>
      <c r="Q86" s="207"/>
      <c r="R86" s="207"/>
      <c r="S86" s="207"/>
      <c r="T86" s="208"/>
      <c r="U86" s="207"/>
      <c r="V86" s="197"/>
      <c r="W86" s="197"/>
      <c r="X86" s="197"/>
      <c r="Y86" s="197"/>
      <c r="Z86" s="197"/>
      <c r="AA86" s="197"/>
      <c r="AB86" s="197"/>
      <c r="AC86" s="197"/>
      <c r="AD86" s="197"/>
      <c r="AE86" s="197" t="s">
        <v>113</v>
      </c>
      <c r="AF86" s="197">
        <v>0</v>
      </c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197"/>
      <c r="AT86" s="197"/>
      <c r="AU86" s="197"/>
      <c r="AV86" s="197"/>
      <c r="AW86" s="197"/>
      <c r="AX86" s="197"/>
      <c r="AY86" s="197"/>
      <c r="AZ86" s="197"/>
      <c r="BA86" s="197"/>
      <c r="BB86" s="197"/>
      <c r="BC86" s="197"/>
      <c r="BD86" s="197"/>
      <c r="BE86" s="197"/>
      <c r="BF86" s="197"/>
      <c r="BG86" s="197"/>
      <c r="BH86" s="197"/>
    </row>
    <row r="87" spans="1:60" outlineLevel="1">
      <c r="A87" s="198"/>
      <c r="B87" s="205"/>
      <c r="C87" s="254" t="s">
        <v>206</v>
      </c>
      <c r="D87" s="210"/>
      <c r="E87" s="216">
        <v>0.38596000000000003</v>
      </c>
      <c r="F87" s="220"/>
      <c r="G87" s="220"/>
      <c r="H87" s="220"/>
      <c r="I87" s="220"/>
      <c r="J87" s="220"/>
      <c r="K87" s="220"/>
      <c r="L87" s="220"/>
      <c r="M87" s="220"/>
      <c r="N87" s="207"/>
      <c r="O87" s="207"/>
      <c r="P87" s="207"/>
      <c r="Q87" s="207"/>
      <c r="R87" s="207"/>
      <c r="S87" s="207"/>
      <c r="T87" s="208"/>
      <c r="U87" s="207"/>
      <c r="V87" s="197"/>
      <c r="W87" s="197"/>
      <c r="X87" s="197"/>
      <c r="Y87" s="197"/>
      <c r="Z87" s="197"/>
      <c r="AA87" s="197"/>
      <c r="AB87" s="197"/>
      <c r="AC87" s="197"/>
      <c r="AD87" s="197"/>
      <c r="AE87" s="197" t="s">
        <v>113</v>
      </c>
      <c r="AF87" s="197">
        <v>0</v>
      </c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</row>
    <row r="88" spans="1:60" outlineLevel="1">
      <c r="A88" s="198"/>
      <c r="B88" s="205"/>
      <c r="C88" s="254" t="s">
        <v>207</v>
      </c>
      <c r="D88" s="210"/>
      <c r="E88" s="216">
        <v>1.1200000000000001</v>
      </c>
      <c r="F88" s="220"/>
      <c r="G88" s="220"/>
      <c r="H88" s="220"/>
      <c r="I88" s="220"/>
      <c r="J88" s="220"/>
      <c r="K88" s="220"/>
      <c r="L88" s="220"/>
      <c r="M88" s="220"/>
      <c r="N88" s="207"/>
      <c r="O88" s="207"/>
      <c r="P88" s="207"/>
      <c r="Q88" s="207"/>
      <c r="R88" s="207"/>
      <c r="S88" s="207"/>
      <c r="T88" s="208"/>
      <c r="U88" s="207"/>
      <c r="V88" s="197"/>
      <c r="W88" s="197"/>
      <c r="X88" s="197"/>
      <c r="Y88" s="197"/>
      <c r="Z88" s="197"/>
      <c r="AA88" s="197"/>
      <c r="AB88" s="197"/>
      <c r="AC88" s="197"/>
      <c r="AD88" s="197"/>
      <c r="AE88" s="197" t="s">
        <v>113</v>
      </c>
      <c r="AF88" s="197">
        <v>0</v>
      </c>
      <c r="AG88" s="197"/>
      <c r="AH88" s="197"/>
      <c r="AI88" s="197"/>
      <c r="AJ88" s="197"/>
      <c r="AK88" s="197"/>
      <c r="AL88" s="197"/>
      <c r="AM88" s="197"/>
      <c r="AN88" s="197"/>
      <c r="AO88" s="197"/>
      <c r="AP88" s="197"/>
      <c r="AQ88" s="197"/>
      <c r="AR88" s="197"/>
      <c r="AS88" s="197"/>
      <c r="AT88" s="197"/>
      <c r="AU88" s="197"/>
      <c r="AV88" s="197"/>
      <c r="AW88" s="197"/>
      <c r="AX88" s="197"/>
      <c r="AY88" s="197"/>
      <c r="AZ88" s="197"/>
      <c r="BA88" s="197"/>
      <c r="BB88" s="197"/>
      <c r="BC88" s="197"/>
      <c r="BD88" s="197"/>
      <c r="BE88" s="197"/>
      <c r="BF88" s="197"/>
      <c r="BG88" s="197"/>
      <c r="BH88" s="197"/>
    </row>
    <row r="89" spans="1:60" outlineLevel="1">
      <c r="A89" s="198"/>
      <c r="B89" s="205"/>
      <c r="C89" s="254" t="s">
        <v>203</v>
      </c>
      <c r="D89" s="210"/>
      <c r="E89" s="216">
        <v>0.2</v>
      </c>
      <c r="F89" s="220"/>
      <c r="G89" s="220"/>
      <c r="H89" s="220"/>
      <c r="I89" s="220"/>
      <c r="J89" s="220"/>
      <c r="K89" s="220"/>
      <c r="L89" s="220"/>
      <c r="M89" s="220"/>
      <c r="N89" s="207"/>
      <c r="O89" s="207"/>
      <c r="P89" s="207"/>
      <c r="Q89" s="207"/>
      <c r="R89" s="207"/>
      <c r="S89" s="207"/>
      <c r="T89" s="208"/>
      <c r="U89" s="207"/>
      <c r="V89" s="197"/>
      <c r="W89" s="197"/>
      <c r="X89" s="197"/>
      <c r="Y89" s="197"/>
      <c r="Z89" s="197"/>
      <c r="AA89" s="197"/>
      <c r="AB89" s="197"/>
      <c r="AC89" s="197"/>
      <c r="AD89" s="197"/>
      <c r="AE89" s="197" t="s">
        <v>113</v>
      </c>
      <c r="AF89" s="197">
        <v>0</v>
      </c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197"/>
      <c r="AT89" s="197"/>
      <c r="AU89" s="197"/>
      <c r="AV89" s="197"/>
      <c r="AW89" s="197"/>
      <c r="AX89" s="197"/>
      <c r="AY89" s="197"/>
      <c r="AZ89" s="197"/>
      <c r="BA89" s="197"/>
      <c r="BB89" s="197"/>
      <c r="BC89" s="197"/>
      <c r="BD89" s="197"/>
      <c r="BE89" s="197"/>
      <c r="BF89" s="197"/>
      <c r="BG89" s="197"/>
      <c r="BH89" s="197"/>
    </row>
    <row r="90" spans="1:60" outlineLevel="1">
      <c r="A90" s="198">
        <v>34</v>
      </c>
      <c r="B90" s="205" t="s">
        <v>208</v>
      </c>
      <c r="C90" s="252" t="s">
        <v>209</v>
      </c>
      <c r="D90" s="207" t="s">
        <v>158</v>
      </c>
      <c r="E90" s="214">
        <v>9.6488399999999999</v>
      </c>
      <c r="F90" s="219"/>
      <c r="G90" s="220">
        <f>ROUND(E90*F90,2)</f>
        <v>0</v>
      </c>
      <c r="H90" s="219"/>
      <c r="I90" s="220">
        <f>ROUND(E90*H90,2)</f>
        <v>0</v>
      </c>
      <c r="J90" s="219"/>
      <c r="K90" s="220">
        <f>ROUND(E90*J90,2)</f>
        <v>0</v>
      </c>
      <c r="L90" s="220">
        <v>15</v>
      </c>
      <c r="M90" s="220">
        <f>G90*(1+L90/100)</f>
        <v>0</v>
      </c>
      <c r="N90" s="207">
        <v>0</v>
      </c>
      <c r="O90" s="207">
        <f>ROUND(E90*N90,5)</f>
        <v>0</v>
      </c>
      <c r="P90" s="207">
        <v>0</v>
      </c>
      <c r="Q90" s="207">
        <f>ROUND(E90*P90,5)</f>
        <v>0</v>
      </c>
      <c r="R90" s="207"/>
      <c r="S90" s="207"/>
      <c r="T90" s="208">
        <v>0.95899999999999996</v>
      </c>
      <c r="U90" s="207">
        <f>ROUND(E90*T90,2)</f>
        <v>9.25</v>
      </c>
      <c r="V90" s="197"/>
      <c r="W90" s="197"/>
      <c r="X90" s="197"/>
      <c r="Y90" s="197"/>
      <c r="Z90" s="197"/>
      <c r="AA90" s="197"/>
      <c r="AB90" s="197"/>
      <c r="AC90" s="197"/>
      <c r="AD90" s="197"/>
      <c r="AE90" s="197" t="s">
        <v>109</v>
      </c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</row>
    <row r="91" spans="1:60" outlineLevel="1">
      <c r="A91" s="198"/>
      <c r="B91" s="205"/>
      <c r="C91" s="254" t="s">
        <v>197</v>
      </c>
      <c r="D91" s="210"/>
      <c r="E91" s="216">
        <v>6.0412800000000004</v>
      </c>
      <c r="F91" s="220"/>
      <c r="G91" s="220"/>
      <c r="H91" s="220"/>
      <c r="I91" s="220"/>
      <c r="J91" s="220"/>
      <c r="K91" s="220"/>
      <c r="L91" s="220"/>
      <c r="M91" s="220"/>
      <c r="N91" s="207"/>
      <c r="O91" s="207"/>
      <c r="P91" s="207"/>
      <c r="Q91" s="207"/>
      <c r="R91" s="207"/>
      <c r="S91" s="207"/>
      <c r="T91" s="208"/>
      <c r="U91" s="207"/>
      <c r="V91" s="197"/>
      <c r="W91" s="197"/>
      <c r="X91" s="197"/>
      <c r="Y91" s="197"/>
      <c r="Z91" s="197"/>
      <c r="AA91" s="197"/>
      <c r="AB91" s="197"/>
      <c r="AC91" s="197"/>
      <c r="AD91" s="197"/>
      <c r="AE91" s="197" t="s">
        <v>113</v>
      </c>
      <c r="AF91" s="197">
        <v>0</v>
      </c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</row>
    <row r="92" spans="1:60" outlineLevel="1">
      <c r="A92" s="198"/>
      <c r="B92" s="205"/>
      <c r="C92" s="254" t="s">
        <v>198</v>
      </c>
      <c r="D92" s="210"/>
      <c r="E92" s="216">
        <v>1.9016</v>
      </c>
      <c r="F92" s="220"/>
      <c r="G92" s="220"/>
      <c r="H92" s="220"/>
      <c r="I92" s="220"/>
      <c r="J92" s="220"/>
      <c r="K92" s="220"/>
      <c r="L92" s="220"/>
      <c r="M92" s="220"/>
      <c r="N92" s="207"/>
      <c r="O92" s="207"/>
      <c r="P92" s="207"/>
      <c r="Q92" s="207"/>
      <c r="R92" s="207"/>
      <c r="S92" s="207"/>
      <c r="T92" s="208"/>
      <c r="U92" s="207"/>
      <c r="V92" s="197"/>
      <c r="W92" s="197"/>
      <c r="X92" s="197"/>
      <c r="Y92" s="197"/>
      <c r="Z92" s="197"/>
      <c r="AA92" s="197"/>
      <c r="AB92" s="197"/>
      <c r="AC92" s="197"/>
      <c r="AD92" s="197"/>
      <c r="AE92" s="197" t="s">
        <v>113</v>
      </c>
      <c r="AF92" s="197">
        <v>0</v>
      </c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</row>
    <row r="93" spans="1:60" outlineLevel="1">
      <c r="A93" s="198"/>
      <c r="B93" s="205"/>
      <c r="C93" s="254" t="s">
        <v>206</v>
      </c>
      <c r="D93" s="210"/>
      <c r="E93" s="216">
        <v>0.38596000000000003</v>
      </c>
      <c r="F93" s="220"/>
      <c r="G93" s="220"/>
      <c r="H93" s="220"/>
      <c r="I93" s="220"/>
      <c r="J93" s="220"/>
      <c r="K93" s="220"/>
      <c r="L93" s="220"/>
      <c r="M93" s="220"/>
      <c r="N93" s="207"/>
      <c r="O93" s="207"/>
      <c r="P93" s="207"/>
      <c r="Q93" s="207"/>
      <c r="R93" s="207"/>
      <c r="S93" s="207"/>
      <c r="T93" s="208"/>
      <c r="U93" s="207"/>
      <c r="V93" s="197"/>
      <c r="W93" s="197"/>
      <c r="X93" s="197"/>
      <c r="Y93" s="197"/>
      <c r="Z93" s="197"/>
      <c r="AA93" s="197"/>
      <c r="AB93" s="197"/>
      <c r="AC93" s="197"/>
      <c r="AD93" s="197"/>
      <c r="AE93" s="197" t="s">
        <v>113</v>
      </c>
      <c r="AF93" s="197">
        <v>0</v>
      </c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</row>
    <row r="94" spans="1:60" outlineLevel="1">
      <c r="A94" s="198"/>
      <c r="B94" s="205"/>
      <c r="C94" s="254" t="s">
        <v>207</v>
      </c>
      <c r="D94" s="210"/>
      <c r="E94" s="216">
        <v>1.1200000000000001</v>
      </c>
      <c r="F94" s="220"/>
      <c r="G94" s="220"/>
      <c r="H94" s="220"/>
      <c r="I94" s="220"/>
      <c r="J94" s="220"/>
      <c r="K94" s="220"/>
      <c r="L94" s="220"/>
      <c r="M94" s="220"/>
      <c r="N94" s="207"/>
      <c r="O94" s="207"/>
      <c r="P94" s="207"/>
      <c r="Q94" s="207"/>
      <c r="R94" s="207"/>
      <c r="S94" s="207"/>
      <c r="T94" s="208"/>
      <c r="U94" s="207"/>
      <c r="V94" s="197"/>
      <c r="W94" s="197"/>
      <c r="X94" s="197"/>
      <c r="Y94" s="197"/>
      <c r="Z94" s="197"/>
      <c r="AA94" s="197"/>
      <c r="AB94" s="197"/>
      <c r="AC94" s="197"/>
      <c r="AD94" s="197"/>
      <c r="AE94" s="197" t="s">
        <v>113</v>
      </c>
      <c r="AF94" s="197">
        <v>0</v>
      </c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</row>
    <row r="95" spans="1:60" outlineLevel="1">
      <c r="A95" s="198"/>
      <c r="B95" s="205"/>
      <c r="C95" s="254" t="s">
        <v>203</v>
      </c>
      <c r="D95" s="210"/>
      <c r="E95" s="216">
        <v>0.2</v>
      </c>
      <c r="F95" s="220"/>
      <c r="G95" s="220"/>
      <c r="H95" s="220"/>
      <c r="I95" s="220"/>
      <c r="J95" s="220"/>
      <c r="K95" s="220"/>
      <c r="L95" s="220"/>
      <c r="M95" s="220"/>
      <c r="N95" s="207"/>
      <c r="O95" s="207"/>
      <c r="P95" s="207"/>
      <c r="Q95" s="207"/>
      <c r="R95" s="207"/>
      <c r="S95" s="207"/>
      <c r="T95" s="208"/>
      <c r="U95" s="207"/>
      <c r="V95" s="197"/>
      <c r="W95" s="197"/>
      <c r="X95" s="197"/>
      <c r="Y95" s="197"/>
      <c r="Z95" s="197"/>
      <c r="AA95" s="197"/>
      <c r="AB95" s="197"/>
      <c r="AC95" s="197"/>
      <c r="AD95" s="197"/>
      <c r="AE95" s="197" t="s">
        <v>113</v>
      </c>
      <c r="AF95" s="197">
        <v>0</v>
      </c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  <c r="AR95" s="197"/>
      <c r="AS95" s="197"/>
      <c r="AT95" s="197"/>
      <c r="AU95" s="197"/>
      <c r="AV95" s="197"/>
      <c r="AW95" s="197"/>
      <c r="AX95" s="197"/>
      <c r="AY95" s="197"/>
      <c r="AZ95" s="197"/>
      <c r="BA95" s="197"/>
      <c r="BB95" s="197"/>
      <c r="BC95" s="197"/>
      <c r="BD95" s="197"/>
      <c r="BE95" s="197"/>
      <c r="BF95" s="197"/>
      <c r="BG95" s="197"/>
      <c r="BH95" s="197"/>
    </row>
    <row r="96" spans="1:60" outlineLevel="1">
      <c r="A96" s="198">
        <v>35</v>
      </c>
      <c r="B96" s="205" t="s">
        <v>210</v>
      </c>
      <c r="C96" s="252" t="s">
        <v>211</v>
      </c>
      <c r="D96" s="207" t="s">
        <v>158</v>
      </c>
      <c r="E96" s="214">
        <v>9.6488399999999999</v>
      </c>
      <c r="F96" s="219"/>
      <c r="G96" s="220">
        <f>ROUND(E96*F96,2)</f>
        <v>0</v>
      </c>
      <c r="H96" s="219"/>
      <c r="I96" s="220">
        <f>ROUND(E96*H96,2)</f>
        <v>0</v>
      </c>
      <c r="J96" s="219"/>
      <c r="K96" s="220">
        <f>ROUND(E96*J96,2)</f>
        <v>0</v>
      </c>
      <c r="L96" s="220">
        <v>15</v>
      </c>
      <c r="M96" s="220">
        <f>G96*(1+L96/100)</f>
        <v>0</v>
      </c>
      <c r="N96" s="207">
        <v>0</v>
      </c>
      <c r="O96" s="207">
        <f>ROUND(E96*N96,5)</f>
        <v>0</v>
      </c>
      <c r="P96" s="207">
        <v>0</v>
      </c>
      <c r="Q96" s="207">
        <f>ROUND(E96*P96,5)</f>
        <v>0</v>
      </c>
      <c r="R96" s="207"/>
      <c r="S96" s="207"/>
      <c r="T96" s="208">
        <v>0.49</v>
      </c>
      <c r="U96" s="207">
        <f>ROUND(E96*T96,2)</f>
        <v>4.7300000000000004</v>
      </c>
      <c r="V96" s="197"/>
      <c r="W96" s="197"/>
      <c r="X96" s="197"/>
      <c r="Y96" s="197"/>
      <c r="Z96" s="197"/>
      <c r="AA96" s="197"/>
      <c r="AB96" s="197"/>
      <c r="AC96" s="197"/>
      <c r="AD96" s="197"/>
      <c r="AE96" s="197" t="s">
        <v>109</v>
      </c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  <c r="BB96" s="197"/>
      <c r="BC96" s="197"/>
      <c r="BD96" s="197"/>
      <c r="BE96" s="197"/>
      <c r="BF96" s="197"/>
      <c r="BG96" s="197"/>
      <c r="BH96" s="197"/>
    </row>
    <row r="97" spans="1:60" outlineLevel="1">
      <c r="A97" s="198"/>
      <c r="B97" s="205"/>
      <c r="C97" s="254" t="s">
        <v>197</v>
      </c>
      <c r="D97" s="210"/>
      <c r="E97" s="216">
        <v>6.0412800000000004</v>
      </c>
      <c r="F97" s="220"/>
      <c r="G97" s="220"/>
      <c r="H97" s="220"/>
      <c r="I97" s="220"/>
      <c r="J97" s="220"/>
      <c r="K97" s="220"/>
      <c r="L97" s="220"/>
      <c r="M97" s="220"/>
      <c r="N97" s="207"/>
      <c r="O97" s="207"/>
      <c r="P97" s="207"/>
      <c r="Q97" s="207"/>
      <c r="R97" s="207"/>
      <c r="S97" s="207"/>
      <c r="T97" s="208"/>
      <c r="U97" s="207"/>
      <c r="V97" s="197"/>
      <c r="W97" s="197"/>
      <c r="X97" s="197"/>
      <c r="Y97" s="197"/>
      <c r="Z97" s="197"/>
      <c r="AA97" s="197"/>
      <c r="AB97" s="197"/>
      <c r="AC97" s="197"/>
      <c r="AD97" s="197"/>
      <c r="AE97" s="197" t="s">
        <v>113</v>
      </c>
      <c r="AF97" s="197">
        <v>0</v>
      </c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</row>
    <row r="98" spans="1:60" outlineLevel="1">
      <c r="A98" s="198"/>
      <c r="B98" s="205"/>
      <c r="C98" s="254" t="s">
        <v>198</v>
      </c>
      <c r="D98" s="210"/>
      <c r="E98" s="216">
        <v>1.9016</v>
      </c>
      <c r="F98" s="220"/>
      <c r="G98" s="220"/>
      <c r="H98" s="220"/>
      <c r="I98" s="220"/>
      <c r="J98" s="220"/>
      <c r="K98" s="220"/>
      <c r="L98" s="220"/>
      <c r="M98" s="220"/>
      <c r="N98" s="207"/>
      <c r="O98" s="207"/>
      <c r="P98" s="207"/>
      <c r="Q98" s="207"/>
      <c r="R98" s="207"/>
      <c r="S98" s="207"/>
      <c r="T98" s="208"/>
      <c r="U98" s="207"/>
      <c r="V98" s="197"/>
      <c r="W98" s="197"/>
      <c r="X98" s="197"/>
      <c r="Y98" s="197"/>
      <c r="Z98" s="197"/>
      <c r="AA98" s="197"/>
      <c r="AB98" s="197"/>
      <c r="AC98" s="197"/>
      <c r="AD98" s="197"/>
      <c r="AE98" s="197" t="s">
        <v>113</v>
      </c>
      <c r="AF98" s="197">
        <v>0</v>
      </c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</row>
    <row r="99" spans="1:60" outlineLevel="1">
      <c r="A99" s="198"/>
      <c r="B99" s="205"/>
      <c r="C99" s="254" t="s">
        <v>206</v>
      </c>
      <c r="D99" s="210"/>
      <c r="E99" s="216">
        <v>0.38596000000000003</v>
      </c>
      <c r="F99" s="220"/>
      <c r="G99" s="220"/>
      <c r="H99" s="220"/>
      <c r="I99" s="220"/>
      <c r="J99" s="220"/>
      <c r="K99" s="220"/>
      <c r="L99" s="220"/>
      <c r="M99" s="220"/>
      <c r="N99" s="207"/>
      <c r="O99" s="207"/>
      <c r="P99" s="207"/>
      <c r="Q99" s="207"/>
      <c r="R99" s="207"/>
      <c r="S99" s="207"/>
      <c r="T99" s="208"/>
      <c r="U99" s="207"/>
      <c r="V99" s="197"/>
      <c r="W99" s="197"/>
      <c r="X99" s="197"/>
      <c r="Y99" s="197"/>
      <c r="Z99" s="197"/>
      <c r="AA99" s="197"/>
      <c r="AB99" s="197"/>
      <c r="AC99" s="197"/>
      <c r="AD99" s="197"/>
      <c r="AE99" s="197" t="s">
        <v>113</v>
      </c>
      <c r="AF99" s="197">
        <v>0</v>
      </c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7"/>
      <c r="AT99" s="197"/>
      <c r="AU99" s="197"/>
      <c r="AV99" s="197"/>
      <c r="AW99" s="197"/>
      <c r="AX99" s="197"/>
      <c r="AY99" s="197"/>
      <c r="AZ99" s="197"/>
      <c r="BA99" s="197"/>
      <c r="BB99" s="197"/>
      <c r="BC99" s="197"/>
      <c r="BD99" s="197"/>
      <c r="BE99" s="197"/>
      <c r="BF99" s="197"/>
      <c r="BG99" s="197"/>
      <c r="BH99" s="197"/>
    </row>
    <row r="100" spans="1:60" outlineLevel="1">
      <c r="A100" s="198"/>
      <c r="B100" s="205"/>
      <c r="C100" s="254" t="s">
        <v>207</v>
      </c>
      <c r="D100" s="210"/>
      <c r="E100" s="216">
        <v>1.1200000000000001</v>
      </c>
      <c r="F100" s="220"/>
      <c r="G100" s="220"/>
      <c r="H100" s="220"/>
      <c r="I100" s="220"/>
      <c r="J100" s="220"/>
      <c r="K100" s="220"/>
      <c r="L100" s="220"/>
      <c r="M100" s="220"/>
      <c r="N100" s="207"/>
      <c r="O100" s="207"/>
      <c r="P100" s="207"/>
      <c r="Q100" s="207"/>
      <c r="R100" s="207"/>
      <c r="S100" s="207"/>
      <c r="T100" s="208"/>
      <c r="U100" s="20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 t="s">
        <v>113</v>
      </c>
      <c r="AF100" s="197">
        <v>0</v>
      </c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7"/>
      <c r="AT100" s="197"/>
      <c r="AU100" s="197"/>
      <c r="AV100" s="197"/>
      <c r="AW100" s="197"/>
      <c r="AX100" s="197"/>
      <c r="AY100" s="197"/>
      <c r="AZ100" s="197"/>
      <c r="BA100" s="197"/>
      <c r="BB100" s="197"/>
      <c r="BC100" s="197"/>
      <c r="BD100" s="197"/>
      <c r="BE100" s="197"/>
      <c r="BF100" s="197"/>
      <c r="BG100" s="197"/>
      <c r="BH100" s="197"/>
    </row>
    <row r="101" spans="1:60" outlineLevel="1">
      <c r="A101" s="198"/>
      <c r="B101" s="205"/>
      <c r="C101" s="254" t="s">
        <v>203</v>
      </c>
      <c r="D101" s="210"/>
      <c r="E101" s="216">
        <v>0.2</v>
      </c>
      <c r="F101" s="220"/>
      <c r="G101" s="220"/>
      <c r="H101" s="220"/>
      <c r="I101" s="220"/>
      <c r="J101" s="220"/>
      <c r="K101" s="220"/>
      <c r="L101" s="220"/>
      <c r="M101" s="220"/>
      <c r="N101" s="207"/>
      <c r="O101" s="207"/>
      <c r="P101" s="207"/>
      <c r="Q101" s="207"/>
      <c r="R101" s="207"/>
      <c r="S101" s="207"/>
      <c r="T101" s="208"/>
      <c r="U101" s="20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 t="s">
        <v>113</v>
      </c>
      <c r="AF101" s="197">
        <v>0</v>
      </c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197"/>
      <c r="AT101" s="197"/>
      <c r="AU101" s="197"/>
      <c r="AV101" s="197"/>
      <c r="AW101" s="197"/>
      <c r="AX101" s="197"/>
      <c r="AY101" s="197"/>
      <c r="AZ101" s="197"/>
      <c r="BA101" s="197"/>
      <c r="BB101" s="197"/>
      <c r="BC101" s="197"/>
      <c r="BD101" s="197"/>
      <c r="BE101" s="197"/>
      <c r="BF101" s="197"/>
      <c r="BG101" s="197"/>
      <c r="BH101" s="197"/>
    </row>
    <row r="102" spans="1:60" outlineLevel="1">
      <c r="A102" s="198">
        <v>36</v>
      </c>
      <c r="B102" s="205" t="s">
        <v>212</v>
      </c>
      <c r="C102" s="252" t="s">
        <v>213</v>
      </c>
      <c r="D102" s="207" t="s">
        <v>158</v>
      </c>
      <c r="E102" s="214">
        <v>38.595359999999999</v>
      </c>
      <c r="F102" s="219"/>
      <c r="G102" s="220">
        <f>ROUND(E102*F102,2)</f>
        <v>0</v>
      </c>
      <c r="H102" s="219"/>
      <c r="I102" s="220">
        <f>ROUND(E102*H102,2)</f>
        <v>0</v>
      </c>
      <c r="J102" s="219"/>
      <c r="K102" s="220">
        <f>ROUND(E102*J102,2)</f>
        <v>0</v>
      </c>
      <c r="L102" s="220">
        <v>15</v>
      </c>
      <c r="M102" s="220">
        <f>G102*(1+L102/100)</f>
        <v>0</v>
      </c>
      <c r="N102" s="207">
        <v>0</v>
      </c>
      <c r="O102" s="207">
        <f>ROUND(E102*N102,5)</f>
        <v>0</v>
      </c>
      <c r="P102" s="207">
        <v>0</v>
      </c>
      <c r="Q102" s="207">
        <f>ROUND(E102*P102,5)</f>
        <v>0</v>
      </c>
      <c r="R102" s="207"/>
      <c r="S102" s="207"/>
      <c r="T102" s="208">
        <v>0</v>
      </c>
      <c r="U102" s="207">
        <f>ROUND(E102*T102,2)</f>
        <v>0</v>
      </c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 t="s">
        <v>109</v>
      </c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197"/>
      <c r="AT102" s="197"/>
      <c r="AU102" s="197"/>
      <c r="AV102" s="197"/>
      <c r="AW102" s="197"/>
      <c r="AX102" s="197"/>
      <c r="AY102" s="197"/>
      <c r="AZ102" s="197"/>
      <c r="BA102" s="197"/>
      <c r="BB102" s="197"/>
      <c r="BC102" s="197"/>
      <c r="BD102" s="197"/>
      <c r="BE102" s="197"/>
      <c r="BF102" s="197"/>
      <c r="BG102" s="197"/>
      <c r="BH102" s="197"/>
    </row>
    <row r="103" spans="1:60" outlineLevel="1">
      <c r="A103" s="198"/>
      <c r="B103" s="205"/>
      <c r="C103" s="254" t="s">
        <v>214</v>
      </c>
      <c r="D103" s="210"/>
      <c r="E103" s="216">
        <v>38.595359999999999</v>
      </c>
      <c r="F103" s="220"/>
      <c r="G103" s="220"/>
      <c r="H103" s="220"/>
      <c r="I103" s="220"/>
      <c r="J103" s="220"/>
      <c r="K103" s="220"/>
      <c r="L103" s="220"/>
      <c r="M103" s="220"/>
      <c r="N103" s="207"/>
      <c r="O103" s="207"/>
      <c r="P103" s="207"/>
      <c r="Q103" s="207"/>
      <c r="R103" s="207"/>
      <c r="S103" s="207"/>
      <c r="T103" s="208"/>
      <c r="U103" s="20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 t="s">
        <v>113</v>
      </c>
      <c r="AF103" s="197">
        <v>0</v>
      </c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197"/>
      <c r="AT103" s="197"/>
      <c r="AU103" s="197"/>
      <c r="AV103" s="197"/>
      <c r="AW103" s="197"/>
      <c r="AX103" s="197"/>
      <c r="AY103" s="197"/>
      <c r="AZ103" s="197"/>
      <c r="BA103" s="197"/>
      <c r="BB103" s="197"/>
      <c r="BC103" s="197"/>
      <c r="BD103" s="197"/>
      <c r="BE103" s="197"/>
      <c r="BF103" s="197"/>
      <c r="BG103" s="197"/>
      <c r="BH103" s="197"/>
    </row>
    <row r="104" spans="1:60" outlineLevel="1">
      <c r="A104" s="198">
        <v>37</v>
      </c>
      <c r="B104" s="205" t="s">
        <v>215</v>
      </c>
      <c r="C104" s="252" t="s">
        <v>216</v>
      </c>
      <c r="D104" s="207" t="s">
        <v>158</v>
      </c>
      <c r="E104" s="214">
        <v>9.6488399999999999</v>
      </c>
      <c r="F104" s="219"/>
      <c r="G104" s="220">
        <f>ROUND(E104*F104,2)</f>
        <v>0</v>
      </c>
      <c r="H104" s="219"/>
      <c r="I104" s="220">
        <f>ROUND(E104*H104,2)</f>
        <v>0</v>
      </c>
      <c r="J104" s="219"/>
      <c r="K104" s="220">
        <f>ROUND(E104*J104,2)</f>
        <v>0</v>
      </c>
      <c r="L104" s="220">
        <v>15</v>
      </c>
      <c r="M104" s="220">
        <f>G104*(1+L104/100)</f>
        <v>0</v>
      </c>
      <c r="N104" s="207">
        <v>0</v>
      </c>
      <c r="O104" s="207">
        <f>ROUND(E104*N104,5)</f>
        <v>0</v>
      </c>
      <c r="P104" s="207">
        <v>0</v>
      </c>
      <c r="Q104" s="207">
        <f>ROUND(E104*P104,5)</f>
        <v>0</v>
      </c>
      <c r="R104" s="207"/>
      <c r="S104" s="207"/>
      <c r="T104" s="208">
        <v>0.94199999999999995</v>
      </c>
      <c r="U104" s="207">
        <f>ROUND(E104*T104,2)</f>
        <v>9.09</v>
      </c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 t="s">
        <v>109</v>
      </c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197"/>
      <c r="AT104" s="197"/>
      <c r="AU104" s="197"/>
      <c r="AV104" s="197"/>
      <c r="AW104" s="197"/>
      <c r="AX104" s="197"/>
      <c r="AY104" s="197"/>
      <c r="AZ104" s="197"/>
      <c r="BA104" s="197"/>
      <c r="BB104" s="197"/>
      <c r="BC104" s="197"/>
      <c r="BD104" s="197"/>
      <c r="BE104" s="197"/>
      <c r="BF104" s="197"/>
      <c r="BG104" s="197"/>
      <c r="BH104" s="197"/>
    </row>
    <row r="105" spans="1:60" outlineLevel="1">
      <c r="A105" s="198"/>
      <c r="B105" s="205"/>
      <c r="C105" s="254" t="s">
        <v>197</v>
      </c>
      <c r="D105" s="210"/>
      <c r="E105" s="216">
        <v>6.0412800000000004</v>
      </c>
      <c r="F105" s="220"/>
      <c r="G105" s="220"/>
      <c r="H105" s="220"/>
      <c r="I105" s="220"/>
      <c r="J105" s="220"/>
      <c r="K105" s="220"/>
      <c r="L105" s="220"/>
      <c r="M105" s="220"/>
      <c r="N105" s="207"/>
      <c r="O105" s="207"/>
      <c r="P105" s="207"/>
      <c r="Q105" s="207"/>
      <c r="R105" s="207"/>
      <c r="S105" s="207"/>
      <c r="T105" s="208"/>
      <c r="U105" s="20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 t="s">
        <v>113</v>
      </c>
      <c r="AF105" s="197">
        <v>0</v>
      </c>
      <c r="AG105" s="197"/>
      <c r="AH105" s="197"/>
      <c r="AI105" s="197"/>
      <c r="AJ105" s="197"/>
      <c r="AK105" s="197"/>
      <c r="AL105" s="197"/>
      <c r="AM105" s="197"/>
      <c r="AN105" s="197"/>
      <c r="AO105" s="197"/>
      <c r="AP105" s="197"/>
      <c r="AQ105" s="197"/>
      <c r="AR105" s="197"/>
      <c r="AS105" s="197"/>
      <c r="AT105" s="197"/>
      <c r="AU105" s="197"/>
      <c r="AV105" s="197"/>
      <c r="AW105" s="197"/>
      <c r="AX105" s="197"/>
      <c r="AY105" s="197"/>
      <c r="AZ105" s="197"/>
      <c r="BA105" s="197"/>
      <c r="BB105" s="197"/>
      <c r="BC105" s="197"/>
      <c r="BD105" s="197"/>
      <c r="BE105" s="197"/>
      <c r="BF105" s="197"/>
      <c r="BG105" s="197"/>
      <c r="BH105" s="197"/>
    </row>
    <row r="106" spans="1:60" outlineLevel="1">
      <c r="A106" s="198"/>
      <c r="B106" s="205"/>
      <c r="C106" s="254" t="s">
        <v>198</v>
      </c>
      <c r="D106" s="210"/>
      <c r="E106" s="216">
        <v>1.9016</v>
      </c>
      <c r="F106" s="220"/>
      <c r="G106" s="220"/>
      <c r="H106" s="220"/>
      <c r="I106" s="220"/>
      <c r="J106" s="220"/>
      <c r="K106" s="220"/>
      <c r="L106" s="220"/>
      <c r="M106" s="220"/>
      <c r="N106" s="207"/>
      <c r="O106" s="207"/>
      <c r="P106" s="207"/>
      <c r="Q106" s="207"/>
      <c r="R106" s="207"/>
      <c r="S106" s="207"/>
      <c r="T106" s="208"/>
      <c r="U106" s="20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 t="s">
        <v>113</v>
      </c>
      <c r="AF106" s="197">
        <v>0</v>
      </c>
      <c r="AG106" s="197"/>
      <c r="AH106" s="197"/>
      <c r="AI106" s="197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197"/>
      <c r="AT106" s="197"/>
      <c r="AU106" s="197"/>
      <c r="AV106" s="197"/>
      <c r="AW106" s="197"/>
      <c r="AX106" s="197"/>
      <c r="AY106" s="197"/>
      <c r="AZ106" s="197"/>
      <c r="BA106" s="197"/>
      <c r="BB106" s="197"/>
      <c r="BC106" s="197"/>
      <c r="BD106" s="197"/>
      <c r="BE106" s="197"/>
      <c r="BF106" s="197"/>
      <c r="BG106" s="197"/>
      <c r="BH106" s="197"/>
    </row>
    <row r="107" spans="1:60" outlineLevel="1">
      <c r="A107" s="198"/>
      <c r="B107" s="205"/>
      <c r="C107" s="254" t="s">
        <v>206</v>
      </c>
      <c r="D107" s="210"/>
      <c r="E107" s="216">
        <v>0.38596000000000003</v>
      </c>
      <c r="F107" s="220"/>
      <c r="G107" s="220"/>
      <c r="H107" s="220"/>
      <c r="I107" s="220"/>
      <c r="J107" s="220"/>
      <c r="K107" s="220"/>
      <c r="L107" s="220"/>
      <c r="M107" s="220"/>
      <c r="N107" s="207"/>
      <c r="O107" s="207"/>
      <c r="P107" s="207"/>
      <c r="Q107" s="207"/>
      <c r="R107" s="207"/>
      <c r="S107" s="207"/>
      <c r="T107" s="208"/>
      <c r="U107" s="20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 t="s">
        <v>113</v>
      </c>
      <c r="AF107" s="197">
        <v>0</v>
      </c>
      <c r="AG107" s="197"/>
      <c r="AH107" s="197"/>
      <c r="AI107" s="197"/>
      <c r="AJ107" s="197"/>
      <c r="AK107" s="197"/>
      <c r="AL107" s="197"/>
      <c r="AM107" s="197"/>
      <c r="AN107" s="197"/>
      <c r="AO107" s="197"/>
      <c r="AP107" s="197"/>
      <c r="AQ107" s="197"/>
      <c r="AR107" s="197"/>
      <c r="AS107" s="197"/>
      <c r="AT107" s="197"/>
      <c r="AU107" s="197"/>
      <c r="AV107" s="197"/>
      <c r="AW107" s="197"/>
      <c r="AX107" s="197"/>
      <c r="AY107" s="197"/>
      <c r="AZ107" s="197"/>
      <c r="BA107" s="197"/>
      <c r="BB107" s="197"/>
      <c r="BC107" s="197"/>
      <c r="BD107" s="197"/>
      <c r="BE107" s="197"/>
      <c r="BF107" s="197"/>
      <c r="BG107" s="197"/>
      <c r="BH107" s="197"/>
    </row>
    <row r="108" spans="1:60" outlineLevel="1">
      <c r="A108" s="198"/>
      <c r="B108" s="205"/>
      <c r="C108" s="254" t="s">
        <v>207</v>
      </c>
      <c r="D108" s="210"/>
      <c r="E108" s="216">
        <v>1.1200000000000001</v>
      </c>
      <c r="F108" s="220"/>
      <c r="G108" s="220"/>
      <c r="H108" s="220"/>
      <c r="I108" s="220"/>
      <c r="J108" s="220"/>
      <c r="K108" s="220"/>
      <c r="L108" s="220"/>
      <c r="M108" s="220"/>
      <c r="N108" s="207"/>
      <c r="O108" s="207"/>
      <c r="P108" s="207"/>
      <c r="Q108" s="207"/>
      <c r="R108" s="207"/>
      <c r="S108" s="207"/>
      <c r="T108" s="208"/>
      <c r="U108" s="20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 t="s">
        <v>113</v>
      </c>
      <c r="AF108" s="197">
        <v>0</v>
      </c>
      <c r="AG108" s="197"/>
      <c r="AH108" s="197"/>
      <c r="AI108" s="197"/>
      <c r="AJ108" s="197"/>
      <c r="AK108" s="197"/>
      <c r="AL108" s="197"/>
      <c r="AM108" s="197"/>
      <c r="AN108" s="197"/>
      <c r="AO108" s="197"/>
      <c r="AP108" s="197"/>
      <c r="AQ108" s="197"/>
      <c r="AR108" s="197"/>
      <c r="AS108" s="197"/>
      <c r="AT108" s="197"/>
      <c r="AU108" s="197"/>
      <c r="AV108" s="197"/>
      <c r="AW108" s="197"/>
      <c r="AX108" s="197"/>
      <c r="AY108" s="197"/>
      <c r="AZ108" s="197"/>
      <c r="BA108" s="197"/>
      <c r="BB108" s="197"/>
      <c r="BC108" s="197"/>
      <c r="BD108" s="197"/>
      <c r="BE108" s="197"/>
      <c r="BF108" s="197"/>
      <c r="BG108" s="197"/>
      <c r="BH108" s="197"/>
    </row>
    <row r="109" spans="1:60" outlineLevel="1">
      <c r="A109" s="198"/>
      <c r="B109" s="205"/>
      <c r="C109" s="254" t="s">
        <v>203</v>
      </c>
      <c r="D109" s="210"/>
      <c r="E109" s="216">
        <v>0.2</v>
      </c>
      <c r="F109" s="220"/>
      <c r="G109" s="220"/>
      <c r="H109" s="220"/>
      <c r="I109" s="220"/>
      <c r="J109" s="220"/>
      <c r="K109" s="220"/>
      <c r="L109" s="220"/>
      <c r="M109" s="220"/>
      <c r="N109" s="207"/>
      <c r="O109" s="207"/>
      <c r="P109" s="207"/>
      <c r="Q109" s="207"/>
      <c r="R109" s="207"/>
      <c r="S109" s="207"/>
      <c r="T109" s="208"/>
      <c r="U109" s="207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 t="s">
        <v>113</v>
      </c>
      <c r="AF109" s="197">
        <v>0</v>
      </c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197"/>
      <c r="AT109" s="197"/>
      <c r="AU109" s="197"/>
      <c r="AV109" s="197"/>
      <c r="AW109" s="197"/>
      <c r="AX109" s="197"/>
      <c r="AY109" s="197"/>
      <c r="AZ109" s="197"/>
      <c r="BA109" s="197"/>
      <c r="BB109" s="197"/>
      <c r="BC109" s="197"/>
      <c r="BD109" s="197"/>
      <c r="BE109" s="197"/>
      <c r="BF109" s="197"/>
      <c r="BG109" s="197"/>
      <c r="BH109" s="197"/>
    </row>
    <row r="110" spans="1:60" outlineLevel="1">
      <c r="A110" s="198">
        <v>38</v>
      </c>
      <c r="B110" s="205" t="s">
        <v>217</v>
      </c>
      <c r="C110" s="252" t="s">
        <v>218</v>
      </c>
      <c r="D110" s="207" t="s">
        <v>158</v>
      </c>
      <c r="E110" s="214">
        <v>48.244199999999999</v>
      </c>
      <c r="F110" s="219"/>
      <c r="G110" s="220">
        <f>ROUND(E110*F110,2)</f>
        <v>0</v>
      </c>
      <c r="H110" s="219"/>
      <c r="I110" s="220">
        <f>ROUND(E110*H110,2)</f>
        <v>0</v>
      </c>
      <c r="J110" s="219"/>
      <c r="K110" s="220">
        <f>ROUND(E110*J110,2)</f>
        <v>0</v>
      </c>
      <c r="L110" s="220">
        <v>15</v>
      </c>
      <c r="M110" s="220">
        <f>G110*(1+L110/100)</f>
        <v>0</v>
      </c>
      <c r="N110" s="207">
        <v>0</v>
      </c>
      <c r="O110" s="207">
        <f>ROUND(E110*N110,5)</f>
        <v>0</v>
      </c>
      <c r="P110" s="207">
        <v>0</v>
      </c>
      <c r="Q110" s="207">
        <f>ROUND(E110*P110,5)</f>
        <v>0</v>
      </c>
      <c r="R110" s="207"/>
      <c r="S110" s="207"/>
      <c r="T110" s="208">
        <v>0.105</v>
      </c>
      <c r="U110" s="207">
        <f>ROUND(E110*T110,2)</f>
        <v>5.07</v>
      </c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 t="s">
        <v>109</v>
      </c>
      <c r="AF110" s="197"/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  <c r="AR110" s="197"/>
      <c r="AS110" s="197"/>
      <c r="AT110" s="197"/>
      <c r="AU110" s="197"/>
      <c r="AV110" s="197"/>
      <c r="AW110" s="197"/>
      <c r="AX110" s="197"/>
      <c r="AY110" s="197"/>
      <c r="AZ110" s="197"/>
      <c r="BA110" s="197"/>
      <c r="BB110" s="197"/>
      <c r="BC110" s="197"/>
      <c r="BD110" s="197"/>
      <c r="BE110" s="197"/>
      <c r="BF110" s="197"/>
      <c r="BG110" s="197"/>
      <c r="BH110" s="197"/>
    </row>
    <row r="111" spans="1:60" outlineLevel="1">
      <c r="A111" s="198"/>
      <c r="B111" s="205"/>
      <c r="C111" s="254" t="s">
        <v>219</v>
      </c>
      <c r="D111" s="210"/>
      <c r="E111" s="216">
        <v>48.244199999999999</v>
      </c>
      <c r="F111" s="220"/>
      <c r="G111" s="220"/>
      <c r="H111" s="220"/>
      <c r="I111" s="220"/>
      <c r="J111" s="220"/>
      <c r="K111" s="220"/>
      <c r="L111" s="220"/>
      <c r="M111" s="220"/>
      <c r="N111" s="207"/>
      <c r="O111" s="207"/>
      <c r="P111" s="207"/>
      <c r="Q111" s="207"/>
      <c r="R111" s="207"/>
      <c r="S111" s="207"/>
      <c r="T111" s="208"/>
      <c r="U111" s="20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 t="s">
        <v>113</v>
      </c>
      <c r="AF111" s="197">
        <v>0</v>
      </c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  <c r="AR111" s="197"/>
      <c r="AS111" s="197"/>
      <c r="AT111" s="197"/>
      <c r="AU111" s="197"/>
      <c r="AV111" s="197"/>
      <c r="AW111" s="197"/>
      <c r="AX111" s="197"/>
      <c r="AY111" s="197"/>
      <c r="AZ111" s="197"/>
      <c r="BA111" s="197"/>
      <c r="BB111" s="197"/>
      <c r="BC111" s="197"/>
      <c r="BD111" s="197"/>
      <c r="BE111" s="197"/>
      <c r="BF111" s="197"/>
      <c r="BG111" s="197"/>
      <c r="BH111" s="197"/>
    </row>
    <row r="112" spans="1:60">
      <c r="A112" s="199" t="s">
        <v>104</v>
      </c>
      <c r="B112" s="206" t="s">
        <v>69</v>
      </c>
      <c r="C112" s="255" t="s">
        <v>70</v>
      </c>
      <c r="D112" s="211"/>
      <c r="E112" s="217"/>
      <c r="F112" s="223"/>
      <c r="G112" s="223">
        <f>SUMIF(AE113:AE118,"&lt;&gt;NOR",G113:G118)</f>
        <v>0</v>
      </c>
      <c r="H112" s="223"/>
      <c r="I112" s="223">
        <f>SUM(I113:I118)</f>
        <v>0</v>
      </c>
      <c r="J112" s="223"/>
      <c r="K112" s="223">
        <f>SUM(K113:K118)</f>
        <v>0</v>
      </c>
      <c r="L112" s="223"/>
      <c r="M112" s="223">
        <f>SUM(M113:M118)</f>
        <v>0</v>
      </c>
      <c r="N112" s="211"/>
      <c r="O112" s="211">
        <f>SUM(O113:O118)</f>
        <v>0</v>
      </c>
      <c r="P112" s="211"/>
      <c r="Q112" s="211">
        <f>SUM(Q113:Q118)</f>
        <v>0</v>
      </c>
      <c r="R112" s="211"/>
      <c r="S112" s="211"/>
      <c r="T112" s="212"/>
      <c r="U112" s="211">
        <f>SUM(U113:U118)</f>
        <v>134.53</v>
      </c>
      <c r="AE112" t="s">
        <v>105</v>
      </c>
    </row>
    <row r="113" spans="1:60" ht="22.5" outlineLevel="1">
      <c r="A113" s="198">
        <v>39</v>
      </c>
      <c r="B113" s="205" t="s">
        <v>220</v>
      </c>
      <c r="C113" s="252" t="s">
        <v>221</v>
      </c>
      <c r="D113" s="207" t="s">
        <v>158</v>
      </c>
      <c r="E113" s="214">
        <v>7.3493300000000001</v>
      </c>
      <c r="F113" s="219"/>
      <c r="G113" s="220">
        <f>ROUND(E113*F113,2)</f>
        <v>0</v>
      </c>
      <c r="H113" s="219"/>
      <c r="I113" s="220">
        <f>ROUND(E113*H113,2)</f>
        <v>0</v>
      </c>
      <c r="J113" s="219"/>
      <c r="K113" s="220">
        <f>ROUND(E113*J113,2)</f>
        <v>0</v>
      </c>
      <c r="L113" s="220">
        <v>15</v>
      </c>
      <c r="M113" s="220">
        <f>G113*(1+L113/100)</f>
        <v>0</v>
      </c>
      <c r="N113" s="207">
        <v>0</v>
      </c>
      <c r="O113" s="207">
        <f>ROUND(E113*N113,5)</f>
        <v>0</v>
      </c>
      <c r="P113" s="207">
        <v>0</v>
      </c>
      <c r="Q113" s="207">
        <f>ROUND(E113*P113,5)</f>
        <v>0</v>
      </c>
      <c r="R113" s="207"/>
      <c r="S113" s="207"/>
      <c r="T113" s="208">
        <v>3.15</v>
      </c>
      <c r="U113" s="207">
        <f>ROUND(E113*T113,2)</f>
        <v>23.15</v>
      </c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 t="s">
        <v>109</v>
      </c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  <c r="AR113" s="197"/>
      <c r="AS113" s="197"/>
      <c r="AT113" s="197"/>
      <c r="AU113" s="197"/>
      <c r="AV113" s="197"/>
      <c r="AW113" s="197"/>
      <c r="AX113" s="197"/>
      <c r="AY113" s="197"/>
      <c r="AZ113" s="197"/>
      <c r="BA113" s="197"/>
      <c r="BB113" s="197"/>
      <c r="BC113" s="197"/>
      <c r="BD113" s="197"/>
      <c r="BE113" s="197"/>
      <c r="BF113" s="197"/>
      <c r="BG113" s="197"/>
      <c r="BH113" s="197"/>
    </row>
    <row r="114" spans="1:60" outlineLevel="1">
      <c r="A114" s="198"/>
      <c r="B114" s="205"/>
      <c r="C114" s="254" t="s">
        <v>222</v>
      </c>
      <c r="D114" s="210"/>
      <c r="E114" s="216">
        <v>7.3493300000000001</v>
      </c>
      <c r="F114" s="220"/>
      <c r="G114" s="220"/>
      <c r="H114" s="220"/>
      <c r="I114" s="220"/>
      <c r="J114" s="220"/>
      <c r="K114" s="220"/>
      <c r="L114" s="220"/>
      <c r="M114" s="220"/>
      <c r="N114" s="207"/>
      <c r="O114" s="207"/>
      <c r="P114" s="207"/>
      <c r="Q114" s="207"/>
      <c r="R114" s="207"/>
      <c r="S114" s="207"/>
      <c r="T114" s="208"/>
      <c r="U114" s="20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 t="s">
        <v>113</v>
      </c>
      <c r="AF114" s="197">
        <v>0</v>
      </c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7"/>
      <c r="AT114" s="197"/>
      <c r="AU114" s="197"/>
      <c r="AV114" s="197"/>
      <c r="AW114" s="197"/>
      <c r="AX114" s="197"/>
      <c r="AY114" s="197"/>
      <c r="AZ114" s="197"/>
      <c r="BA114" s="197"/>
      <c r="BB114" s="197"/>
      <c r="BC114" s="197"/>
      <c r="BD114" s="197"/>
      <c r="BE114" s="197"/>
      <c r="BF114" s="197"/>
      <c r="BG114" s="197"/>
      <c r="BH114" s="197"/>
    </row>
    <row r="115" spans="1:60" outlineLevel="1">
      <c r="A115" s="198">
        <v>40</v>
      </c>
      <c r="B115" s="205" t="s">
        <v>223</v>
      </c>
      <c r="C115" s="252" t="s">
        <v>224</v>
      </c>
      <c r="D115" s="207" t="s">
        <v>158</v>
      </c>
      <c r="E115" s="214">
        <v>7.3493300000000001</v>
      </c>
      <c r="F115" s="219"/>
      <c r="G115" s="220">
        <f>ROUND(E115*F115,2)</f>
        <v>0</v>
      </c>
      <c r="H115" s="219"/>
      <c r="I115" s="220">
        <f>ROUND(E115*H115,2)</f>
        <v>0</v>
      </c>
      <c r="J115" s="219"/>
      <c r="K115" s="220">
        <f>ROUND(E115*J115,2)</f>
        <v>0</v>
      </c>
      <c r="L115" s="220">
        <v>15</v>
      </c>
      <c r="M115" s="220">
        <f>G115*(1+L115/100)</f>
        <v>0</v>
      </c>
      <c r="N115" s="207">
        <v>0</v>
      </c>
      <c r="O115" s="207">
        <f>ROUND(E115*N115,5)</f>
        <v>0</v>
      </c>
      <c r="P115" s="207">
        <v>0</v>
      </c>
      <c r="Q115" s="207">
        <f>ROUND(E115*P115,5)</f>
        <v>0</v>
      </c>
      <c r="R115" s="207"/>
      <c r="S115" s="207"/>
      <c r="T115" s="208">
        <v>0</v>
      </c>
      <c r="U115" s="207">
        <f>ROUND(E115*T115,2)</f>
        <v>0</v>
      </c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 t="s">
        <v>109</v>
      </c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197"/>
      <c r="AT115" s="197"/>
      <c r="AU115" s="197"/>
      <c r="AV115" s="197"/>
      <c r="AW115" s="197"/>
      <c r="AX115" s="197"/>
      <c r="AY115" s="197"/>
      <c r="AZ115" s="197"/>
      <c r="BA115" s="197"/>
      <c r="BB115" s="197"/>
      <c r="BC115" s="197"/>
      <c r="BD115" s="197"/>
      <c r="BE115" s="197"/>
      <c r="BF115" s="197"/>
      <c r="BG115" s="197"/>
      <c r="BH115" s="197"/>
    </row>
    <row r="116" spans="1:60" outlineLevel="1">
      <c r="A116" s="198">
        <v>41</v>
      </c>
      <c r="B116" s="205" t="s">
        <v>225</v>
      </c>
      <c r="C116" s="252" t="s">
        <v>226</v>
      </c>
      <c r="D116" s="207" t="s">
        <v>158</v>
      </c>
      <c r="E116" s="214">
        <v>15.15774</v>
      </c>
      <c r="F116" s="219"/>
      <c r="G116" s="220">
        <f>ROUND(E116*F116,2)</f>
        <v>0</v>
      </c>
      <c r="H116" s="219"/>
      <c r="I116" s="220">
        <f>ROUND(E116*H116,2)</f>
        <v>0</v>
      </c>
      <c r="J116" s="219"/>
      <c r="K116" s="220">
        <f>ROUND(E116*J116,2)</f>
        <v>0</v>
      </c>
      <c r="L116" s="220">
        <v>15</v>
      </c>
      <c r="M116" s="220">
        <f>G116*(1+L116/100)</f>
        <v>0</v>
      </c>
      <c r="N116" s="207">
        <v>0</v>
      </c>
      <c r="O116" s="207">
        <f>ROUND(E116*N116,5)</f>
        <v>0</v>
      </c>
      <c r="P116" s="207">
        <v>0</v>
      </c>
      <c r="Q116" s="207">
        <f>ROUND(E116*P116,5)</f>
        <v>0</v>
      </c>
      <c r="R116" s="207"/>
      <c r="S116" s="207"/>
      <c r="T116" s="208">
        <v>7.3479999999999999</v>
      </c>
      <c r="U116" s="207">
        <f>ROUND(E116*T116,2)</f>
        <v>111.38</v>
      </c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 t="s">
        <v>109</v>
      </c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197"/>
      <c r="AT116" s="197"/>
      <c r="AU116" s="197"/>
      <c r="AV116" s="197"/>
      <c r="AW116" s="197"/>
      <c r="AX116" s="197"/>
      <c r="AY116" s="197"/>
      <c r="AZ116" s="197"/>
      <c r="BA116" s="197"/>
      <c r="BB116" s="197"/>
      <c r="BC116" s="197"/>
      <c r="BD116" s="197"/>
      <c r="BE116" s="197"/>
      <c r="BF116" s="197"/>
      <c r="BG116" s="197"/>
      <c r="BH116" s="197"/>
    </row>
    <row r="117" spans="1:60" outlineLevel="1">
      <c r="A117" s="198">
        <v>42</v>
      </c>
      <c r="B117" s="205" t="s">
        <v>227</v>
      </c>
      <c r="C117" s="252" t="s">
        <v>228</v>
      </c>
      <c r="D117" s="207" t="s">
        <v>158</v>
      </c>
      <c r="E117" s="214">
        <v>60.630960000000002</v>
      </c>
      <c r="F117" s="219"/>
      <c r="G117" s="220">
        <f>ROUND(E117*F117,2)</f>
        <v>0</v>
      </c>
      <c r="H117" s="219"/>
      <c r="I117" s="220">
        <f>ROUND(E117*H117,2)</f>
        <v>0</v>
      </c>
      <c r="J117" s="219"/>
      <c r="K117" s="220">
        <f>ROUND(E117*J117,2)</f>
        <v>0</v>
      </c>
      <c r="L117" s="220">
        <v>15</v>
      </c>
      <c r="M117" s="220">
        <f>G117*(1+L117/100)</f>
        <v>0</v>
      </c>
      <c r="N117" s="207">
        <v>0</v>
      </c>
      <c r="O117" s="207">
        <f>ROUND(E117*N117,5)</f>
        <v>0</v>
      </c>
      <c r="P117" s="207">
        <v>0</v>
      </c>
      <c r="Q117" s="207">
        <f>ROUND(E117*P117,5)</f>
        <v>0</v>
      </c>
      <c r="R117" s="207"/>
      <c r="S117" s="207"/>
      <c r="T117" s="208">
        <v>0</v>
      </c>
      <c r="U117" s="207">
        <f>ROUND(E117*T117,2)</f>
        <v>0</v>
      </c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 t="s">
        <v>109</v>
      </c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197"/>
      <c r="AT117" s="197"/>
      <c r="AU117" s="197"/>
      <c r="AV117" s="197"/>
      <c r="AW117" s="197"/>
      <c r="AX117" s="197"/>
      <c r="AY117" s="197"/>
      <c r="AZ117" s="197"/>
      <c r="BA117" s="197"/>
      <c r="BB117" s="197"/>
      <c r="BC117" s="197"/>
      <c r="BD117" s="197"/>
      <c r="BE117" s="197"/>
      <c r="BF117" s="197"/>
      <c r="BG117" s="197"/>
      <c r="BH117" s="197"/>
    </row>
    <row r="118" spans="1:60" outlineLevel="1">
      <c r="A118" s="198"/>
      <c r="B118" s="205"/>
      <c r="C118" s="254" t="s">
        <v>229</v>
      </c>
      <c r="D118" s="210"/>
      <c r="E118" s="216">
        <v>60.630960000000002</v>
      </c>
      <c r="F118" s="220"/>
      <c r="G118" s="220"/>
      <c r="H118" s="220"/>
      <c r="I118" s="220"/>
      <c r="J118" s="220"/>
      <c r="K118" s="220"/>
      <c r="L118" s="220"/>
      <c r="M118" s="220"/>
      <c r="N118" s="207"/>
      <c r="O118" s="207"/>
      <c r="P118" s="207"/>
      <c r="Q118" s="207"/>
      <c r="R118" s="207"/>
      <c r="S118" s="207"/>
      <c r="T118" s="208"/>
      <c r="U118" s="20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 t="s">
        <v>113</v>
      </c>
      <c r="AF118" s="197">
        <v>0</v>
      </c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197"/>
      <c r="AV118" s="197"/>
      <c r="AW118" s="197"/>
      <c r="AX118" s="197"/>
      <c r="AY118" s="197"/>
      <c r="AZ118" s="197"/>
      <c r="BA118" s="197"/>
      <c r="BB118" s="197"/>
      <c r="BC118" s="197"/>
      <c r="BD118" s="197"/>
      <c r="BE118" s="197"/>
      <c r="BF118" s="197"/>
      <c r="BG118" s="197"/>
      <c r="BH118" s="197"/>
    </row>
    <row r="119" spans="1:60">
      <c r="A119" s="199" t="s">
        <v>104</v>
      </c>
      <c r="B119" s="206" t="s">
        <v>71</v>
      </c>
      <c r="C119" s="255" t="s">
        <v>72</v>
      </c>
      <c r="D119" s="211"/>
      <c r="E119" s="217"/>
      <c r="F119" s="223"/>
      <c r="G119" s="223">
        <f>SUMIF(AE120:AE168,"&lt;&gt;NOR",G120:G168)</f>
        <v>0</v>
      </c>
      <c r="H119" s="223"/>
      <c r="I119" s="223">
        <f>SUM(I120:I168)</f>
        <v>0</v>
      </c>
      <c r="J119" s="223"/>
      <c r="K119" s="223">
        <f>SUM(K120:K168)</f>
        <v>0</v>
      </c>
      <c r="L119" s="223"/>
      <c r="M119" s="223">
        <f>SUM(M120:M168)</f>
        <v>0</v>
      </c>
      <c r="N119" s="211"/>
      <c r="O119" s="211">
        <f>SUM(O120:O168)</f>
        <v>1.0441400000000001</v>
      </c>
      <c r="P119" s="211"/>
      <c r="Q119" s="211">
        <f>SUM(Q120:Q168)</f>
        <v>0.38596000000000003</v>
      </c>
      <c r="R119" s="211"/>
      <c r="S119" s="211"/>
      <c r="T119" s="212"/>
      <c r="U119" s="211">
        <f>SUM(U120:U168)</f>
        <v>69.8</v>
      </c>
      <c r="AE119" t="s">
        <v>105</v>
      </c>
    </row>
    <row r="120" spans="1:60" outlineLevel="1">
      <c r="A120" s="198">
        <v>43</v>
      </c>
      <c r="B120" s="205" t="s">
        <v>230</v>
      </c>
      <c r="C120" s="252" t="s">
        <v>231</v>
      </c>
      <c r="D120" s="207" t="s">
        <v>108</v>
      </c>
      <c r="E120" s="214">
        <v>4.6399999999999997</v>
      </c>
      <c r="F120" s="219"/>
      <c r="G120" s="220">
        <f>ROUND(E120*F120,2)</f>
        <v>0</v>
      </c>
      <c r="H120" s="219"/>
      <c r="I120" s="220">
        <f>ROUND(E120*H120,2)</f>
        <v>0</v>
      </c>
      <c r="J120" s="219"/>
      <c r="K120" s="220">
        <f>ROUND(E120*J120,2)</f>
        <v>0</v>
      </c>
      <c r="L120" s="220">
        <v>15</v>
      </c>
      <c r="M120" s="220">
        <f>G120*(1+L120/100)</f>
        <v>0</v>
      </c>
      <c r="N120" s="207">
        <v>0</v>
      </c>
      <c r="O120" s="207">
        <f>ROUND(E120*N120,5)</f>
        <v>0</v>
      </c>
      <c r="P120" s="207">
        <v>1.03E-2</v>
      </c>
      <c r="Q120" s="207">
        <f>ROUND(E120*P120,5)</f>
        <v>4.7789999999999999E-2</v>
      </c>
      <c r="R120" s="207"/>
      <c r="S120" s="207"/>
      <c r="T120" s="208">
        <v>4.4999999999999998E-2</v>
      </c>
      <c r="U120" s="207">
        <f>ROUND(E120*T120,2)</f>
        <v>0.21</v>
      </c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 t="s">
        <v>109</v>
      </c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197"/>
      <c r="AV120" s="197"/>
      <c r="AW120" s="197"/>
      <c r="AX120" s="197"/>
      <c r="AY120" s="197"/>
      <c r="AZ120" s="197"/>
      <c r="BA120" s="197"/>
      <c r="BB120" s="197"/>
      <c r="BC120" s="197"/>
      <c r="BD120" s="197"/>
      <c r="BE120" s="197"/>
      <c r="BF120" s="197"/>
      <c r="BG120" s="197"/>
      <c r="BH120" s="197"/>
    </row>
    <row r="121" spans="1:60" outlineLevel="1">
      <c r="A121" s="198"/>
      <c r="B121" s="205"/>
      <c r="C121" s="254" t="s">
        <v>232</v>
      </c>
      <c r="D121" s="210"/>
      <c r="E121" s="216">
        <v>4.6399999999999997</v>
      </c>
      <c r="F121" s="220"/>
      <c r="G121" s="220"/>
      <c r="H121" s="220"/>
      <c r="I121" s="220"/>
      <c r="J121" s="220"/>
      <c r="K121" s="220"/>
      <c r="L121" s="220"/>
      <c r="M121" s="220"/>
      <c r="N121" s="207"/>
      <c r="O121" s="207"/>
      <c r="P121" s="207"/>
      <c r="Q121" s="207"/>
      <c r="R121" s="207"/>
      <c r="S121" s="207"/>
      <c r="T121" s="208"/>
      <c r="U121" s="20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 t="s">
        <v>113</v>
      </c>
      <c r="AF121" s="197">
        <v>0</v>
      </c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  <c r="BB121" s="197"/>
      <c r="BC121" s="197"/>
      <c r="BD121" s="197"/>
      <c r="BE121" s="197"/>
      <c r="BF121" s="197"/>
      <c r="BG121" s="197"/>
      <c r="BH121" s="197"/>
    </row>
    <row r="122" spans="1:60" outlineLevel="1">
      <c r="A122" s="198">
        <v>44</v>
      </c>
      <c r="B122" s="205" t="s">
        <v>233</v>
      </c>
      <c r="C122" s="252" t="s">
        <v>234</v>
      </c>
      <c r="D122" s="207" t="s">
        <v>108</v>
      </c>
      <c r="E122" s="214">
        <v>34.72</v>
      </c>
      <c r="F122" s="219"/>
      <c r="G122" s="220">
        <f>ROUND(E122*F122,2)</f>
        <v>0</v>
      </c>
      <c r="H122" s="219"/>
      <c r="I122" s="220">
        <f>ROUND(E122*H122,2)</f>
        <v>0</v>
      </c>
      <c r="J122" s="219"/>
      <c r="K122" s="220">
        <f>ROUND(E122*J122,2)</f>
        <v>0</v>
      </c>
      <c r="L122" s="220">
        <v>15</v>
      </c>
      <c r="M122" s="220">
        <f>G122*(1+L122/100)</f>
        <v>0</v>
      </c>
      <c r="N122" s="207">
        <v>0</v>
      </c>
      <c r="O122" s="207">
        <f>ROUND(E122*N122,5)</f>
        <v>0</v>
      </c>
      <c r="P122" s="207">
        <v>9.7400000000000004E-3</v>
      </c>
      <c r="Q122" s="207">
        <f>ROUND(E122*P122,5)</f>
        <v>0.33817000000000003</v>
      </c>
      <c r="R122" s="207"/>
      <c r="S122" s="207"/>
      <c r="T122" s="208">
        <v>4.3999999999999997E-2</v>
      </c>
      <c r="U122" s="207">
        <f>ROUND(E122*T122,2)</f>
        <v>1.53</v>
      </c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 t="s">
        <v>109</v>
      </c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7"/>
      <c r="BH122" s="197"/>
    </row>
    <row r="123" spans="1:60" ht="22.5" outlineLevel="1">
      <c r="A123" s="198"/>
      <c r="B123" s="205"/>
      <c r="C123" s="254" t="s">
        <v>235</v>
      </c>
      <c r="D123" s="210"/>
      <c r="E123" s="216">
        <v>34.72</v>
      </c>
      <c r="F123" s="220"/>
      <c r="G123" s="220"/>
      <c r="H123" s="220"/>
      <c r="I123" s="220"/>
      <c r="J123" s="220"/>
      <c r="K123" s="220"/>
      <c r="L123" s="220"/>
      <c r="M123" s="220"/>
      <c r="N123" s="207"/>
      <c r="O123" s="207"/>
      <c r="P123" s="207"/>
      <c r="Q123" s="207"/>
      <c r="R123" s="207"/>
      <c r="S123" s="207"/>
      <c r="T123" s="208"/>
      <c r="U123" s="20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 t="s">
        <v>113</v>
      </c>
      <c r="AF123" s="197">
        <v>0</v>
      </c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197"/>
      <c r="AT123" s="197"/>
      <c r="AU123" s="197"/>
      <c r="AV123" s="197"/>
      <c r="AW123" s="197"/>
      <c r="AX123" s="197"/>
      <c r="AY123" s="197"/>
      <c r="AZ123" s="197"/>
      <c r="BA123" s="197"/>
      <c r="BB123" s="197"/>
      <c r="BC123" s="197"/>
      <c r="BD123" s="197"/>
      <c r="BE123" s="197"/>
      <c r="BF123" s="197"/>
      <c r="BG123" s="197"/>
      <c r="BH123" s="197"/>
    </row>
    <row r="124" spans="1:60" outlineLevel="1">
      <c r="A124" s="198">
        <v>45</v>
      </c>
      <c r="B124" s="205" t="s">
        <v>236</v>
      </c>
      <c r="C124" s="252" t="s">
        <v>237</v>
      </c>
      <c r="D124" s="207" t="s">
        <v>108</v>
      </c>
      <c r="E124" s="214">
        <v>39.36</v>
      </c>
      <c r="F124" s="219"/>
      <c r="G124" s="220">
        <f>ROUND(E124*F124,2)</f>
        <v>0</v>
      </c>
      <c r="H124" s="219"/>
      <c r="I124" s="220">
        <f>ROUND(E124*H124,2)</f>
        <v>0</v>
      </c>
      <c r="J124" s="219"/>
      <c r="K124" s="220">
        <f>ROUND(E124*J124,2)</f>
        <v>0</v>
      </c>
      <c r="L124" s="220">
        <v>15</v>
      </c>
      <c r="M124" s="220">
        <f>G124*(1+L124/100)</f>
        <v>0</v>
      </c>
      <c r="N124" s="207">
        <v>0</v>
      </c>
      <c r="O124" s="207">
        <f>ROUND(E124*N124,5)</f>
        <v>0</v>
      </c>
      <c r="P124" s="207">
        <v>0</v>
      </c>
      <c r="Q124" s="207">
        <f>ROUND(E124*P124,5)</f>
        <v>0</v>
      </c>
      <c r="R124" s="207"/>
      <c r="S124" s="207"/>
      <c r="T124" s="208">
        <v>0</v>
      </c>
      <c r="U124" s="207">
        <f>ROUND(E124*T124,2)</f>
        <v>0</v>
      </c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 t="s">
        <v>109</v>
      </c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197"/>
      <c r="AT124" s="197"/>
      <c r="AU124" s="197"/>
      <c r="AV124" s="197"/>
      <c r="AW124" s="197"/>
      <c r="AX124" s="197"/>
      <c r="AY124" s="197"/>
      <c r="AZ124" s="197"/>
      <c r="BA124" s="197"/>
      <c r="BB124" s="197"/>
      <c r="BC124" s="197"/>
      <c r="BD124" s="197"/>
      <c r="BE124" s="197"/>
      <c r="BF124" s="197"/>
      <c r="BG124" s="197"/>
      <c r="BH124" s="197"/>
    </row>
    <row r="125" spans="1:60" outlineLevel="1">
      <c r="A125" s="198"/>
      <c r="B125" s="205"/>
      <c r="C125" s="254" t="s">
        <v>238</v>
      </c>
      <c r="D125" s="210"/>
      <c r="E125" s="216">
        <v>4.6399999999999997</v>
      </c>
      <c r="F125" s="220"/>
      <c r="G125" s="220"/>
      <c r="H125" s="220"/>
      <c r="I125" s="220"/>
      <c r="J125" s="220"/>
      <c r="K125" s="220"/>
      <c r="L125" s="220"/>
      <c r="M125" s="220"/>
      <c r="N125" s="207"/>
      <c r="O125" s="207"/>
      <c r="P125" s="207"/>
      <c r="Q125" s="207"/>
      <c r="R125" s="207"/>
      <c r="S125" s="207"/>
      <c r="T125" s="208"/>
      <c r="U125" s="20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 t="s">
        <v>113</v>
      </c>
      <c r="AF125" s="197">
        <v>0</v>
      </c>
      <c r="AG125" s="197"/>
      <c r="AH125" s="197"/>
      <c r="AI125" s="197"/>
      <c r="AJ125" s="197"/>
      <c r="AK125" s="197"/>
      <c r="AL125" s="197"/>
      <c r="AM125" s="197"/>
      <c r="AN125" s="197"/>
      <c r="AO125" s="197"/>
      <c r="AP125" s="197"/>
      <c r="AQ125" s="197"/>
      <c r="AR125" s="197"/>
      <c r="AS125" s="197"/>
      <c r="AT125" s="197"/>
      <c r="AU125" s="197"/>
      <c r="AV125" s="197"/>
      <c r="AW125" s="197"/>
      <c r="AX125" s="197"/>
      <c r="AY125" s="197"/>
      <c r="AZ125" s="197"/>
      <c r="BA125" s="197"/>
      <c r="BB125" s="197"/>
      <c r="BC125" s="197"/>
      <c r="BD125" s="197"/>
      <c r="BE125" s="197"/>
      <c r="BF125" s="197"/>
      <c r="BG125" s="197"/>
      <c r="BH125" s="197"/>
    </row>
    <row r="126" spans="1:60" outlineLevel="1">
      <c r="A126" s="198"/>
      <c r="B126" s="205"/>
      <c r="C126" s="254" t="s">
        <v>239</v>
      </c>
      <c r="D126" s="210"/>
      <c r="E126" s="216">
        <v>34.72</v>
      </c>
      <c r="F126" s="220"/>
      <c r="G126" s="220"/>
      <c r="H126" s="220"/>
      <c r="I126" s="220"/>
      <c r="J126" s="220"/>
      <c r="K126" s="220"/>
      <c r="L126" s="220"/>
      <c r="M126" s="220"/>
      <c r="N126" s="207"/>
      <c r="O126" s="207"/>
      <c r="P126" s="207"/>
      <c r="Q126" s="207"/>
      <c r="R126" s="207"/>
      <c r="S126" s="207"/>
      <c r="T126" s="208"/>
      <c r="U126" s="20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 t="s">
        <v>113</v>
      </c>
      <c r="AF126" s="197">
        <v>0</v>
      </c>
      <c r="AG126" s="197"/>
      <c r="AH126" s="197"/>
      <c r="AI126" s="197"/>
      <c r="AJ126" s="197"/>
      <c r="AK126" s="197"/>
      <c r="AL126" s="197"/>
      <c r="AM126" s="197"/>
      <c r="AN126" s="197"/>
      <c r="AO126" s="197"/>
      <c r="AP126" s="197"/>
      <c r="AQ126" s="197"/>
      <c r="AR126" s="197"/>
      <c r="AS126" s="197"/>
      <c r="AT126" s="197"/>
      <c r="AU126" s="197"/>
      <c r="AV126" s="197"/>
      <c r="AW126" s="197"/>
      <c r="AX126" s="197"/>
      <c r="AY126" s="197"/>
      <c r="AZ126" s="197"/>
      <c r="BA126" s="197"/>
      <c r="BB126" s="197"/>
      <c r="BC126" s="197"/>
      <c r="BD126" s="197"/>
      <c r="BE126" s="197"/>
      <c r="BF126" s="197"/>
      <c r="BG126" s="197"/>
      <c r="BH126" s="197"/>
    </row>
    <row r="127" spans="1:60" outlineLevel="1">
      <c r="A127" s="198">
        <v>46</v>
      </c>
      <c r="B127" s="205" t="s">
        <v>240</v>
      </c>
      <c r="C127" s="252" t="s">
        <v>241</v>
      </c>
      <c r="D127" s="207" t="s">
        <v>108</v>
      </c>
      <c r="E127" s="214">
        <v>5.1040000000000001</v>
      </c>
      <c r="F127" s="219"/>
      <c r="G127" s="220">
        <f>ROUND(E127*F127,2)</f>
        <v>0</v>
      </c>
      <c r="H127" s="219"/>
      <c r="I127" s="220">
        <f>ROUND(E127*H127,2)</f>
        <v>0</v>
      </c>
      <c r="J127" s="219"/>
      <c r="K127" s="220">
        <f>ROUND(E127*J127,2)</f>
        <v>0</v>
      </c>
      <c r="L127" s="220">
        <v>15</v>
      </c>
      <c r="M127" s="220">
        <f>G127*(1+L127/100)</f>
        <v>0</v>
      </c>
      <c r="N127" s="207">
        <v>1.7000000000000001E-4</v>
      </c>
      <c r="O127" s="207">
        <f>ROUND(E127*N127,5)</f>
        <v>8.7000000000000001E-4</v>
      </c>
      <c r="P127" s="207">
        <v>0</v>
      </c>
      <c r="Q127" s="207">
        <f>ROUND(E127*P127,5)</f>
        <v>0</v>
      </c>
      <c r="R127" s="207"/>
      <c r="S127" s="207"/>
      <c r="T127" s="208">
        <v>0.05</v>
      </c>
      <c r="U127" s="207">
        <f>ROUND(E127*T127,2)</f>
        <v>0.26</v>
      </c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 t="s">
        <v>109</v>
      </c>
      <c r="AF127" s="197"/>
      <c r="AG127" s="197"/>
      <c r="AH127" s="197"/>
      <c r="AI127" s="197"/>
      <c r="AJ127" s="197"/>
      <c r="AK127" s="197"/>
      <c r="AL127" s="197"/>
      <c r="AM127" s="197"/>
      <c r="AN127" s="197"/>
      <c r="AO127" s="197"/>
      <c r="AP127" s="197"/>
      <c r="AQ127" s="197"/>
      <c r="AR127" s="197"/>
      <c r="AS127" s="197"/>
      <c r="AT127" s="197"/>
      <c r="AU127" s="197"/>
      <c r="AV127" s="197"/>
      <c r="AW127" s="197"/>
      <c r="AX127" s="197"/>
      <c r="AY127" s="197"/>
      <c r="AZ127" s="197"/>
      <c r="BA127" s="197"/>
      <c r="BB127" s="197"/>
      <c r="BC127" s="197"/>
      <c r="BD127" s="197"/>
      <c r="BE127" s="197"/>
      <c r="BF127" s="197"/>
      <c r="BG127" s="197"/>
      <c r="BH127" s="197"/>
    </row>
    <row r="128" spans="1:60" outlineLevel="1">
      <c r="A128" s="198"/>
      <c r="B128" s="205"/>
      <c r="C128" s="254" t="s">
        <v>242</v>
      </c>
      <c r="D128" s="210"/>
      <c r="E128" s="216">
        <v>4.6399999999999997</v>
      </c>
      <c r="F128" s="220"/>
      <c r="G128" s="220"/>
      <c r="H128" s="220"/>
      <c r="I128" s="220"/>
      <c r="J128" s="220"/>
      <c r="K128" s="220"/>
      <c r="L128" s="220"/>
      <c r="M128" s="220"/>
      <c r="N128" s="207"/>
      <c r="O128" s="207"/>
      <c r="P128" s="207"/>
      <c r="Q128" s="207"/>
      <c r="R128" s="207"/>
      <c r="S128" s="207"/>
      <c r="T128" s="208"/>
      <c r="U128" s="20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 t="s">
        <v>113</v>
      </c>
      <c r="AF128" s="197">
        <v>0</v>
      </c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197"/>
      <c r="AT128" s="197"/>
      <c r="AU128" s="197"/>
      <c r="AV128" s="197"/>
      <c r="AW128" s="197"/>
      <c r="AX128" s="197"/>
      <c r="AY128" s="197"/>
      <c r="AZ128" s="197"/>
      <c r="BA128" s="197"/>
      <c r="BB128" s="197"/>
      <c r="BC128" s="197"/>
      <c r="BD128" s="197"/>
      <c r="BE128" s="197"/>
      <c r="BF128" s="197"/>
      <c r="BG128" s="197"/>
      <c r="BH128" s="197"/>
    </row>
    <row r="129" spans="1:60" outlineLevel="1">
      <c r="A129" s="198"/>
      <c r="B129" s="205"/>
      <c r="C129" s="254" t="s">
        <v>243</v>
      </c>
      <c r="D129" s="210"/>
      <c r="E129" s="216">
        <v>0.46400000000000002</v>
      </c>
      <c r="F129" s="220"/>
      <c r="G129" s="220"/>
      <c r="H129" s="220"/>
      <c r="I129" s="220"/>
      <c r="J129" s="220"/>
      <c r="K129" s="220"/>
      <c r="L129" s="220"/>
      <c r="M129" s="220"/>
      <c r="N129" s="207"/>
      <c r="O129" s="207"/>
      <c r="P129" s="207"/>
      <c r="Q129" s="207"/>
      <c r="R129" s="207"/>
      <c r="S129" s="207"/>
      <c r="T129" s="208"/>
      <c r="U129" s="20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 t="s">
        <v>113</v>
      </c>
      <c r="AF129" s="197">
        <v>0</v>
      </c>
      <c r="AG129" s="197"/>
      <c r="AH129" s="197"/>
      <c r="AI129" s="197"/>
      <c r="AJ129" s="197"/>
      <c r="AK129" s="197"/>
      <c r="AL129" s="197"/>
      <c r="AM129" s="197"/>
      <c r="AN129" s="197"/>
      <c r="AO129" s="197"/>
      <c r="AP129" s="197"/>
      <c r="AQ129" s="197"/>
      <c r="AR129" s="197"/>
      <c r="AS129" s="197"/>
      <c r="AT129" s="197"/>
      <c r="AU129" s="197"/>
      <c r="AV129" s="197"/>
      <c r="AW129" s="197"/>
      <c r="AX129" s="197"/>
      <c r="AY129" s="197"/>
      <c r="AZ129" s="197"/>
      <c r="BA129" s="197"/>
      <c r="BB129" s="197"/>
      <c r="BC129" s="197"/>
      <c r="BD129" s="197"/>
      <c r="BE129" s="197"/>
      <c r="BF129" s="197"/>
      <c r="BG129" s="197"/>
      <c r="BH129" s="197"/>
    </row>
    <row r="130" spans="1:60" outlineLevel="1">
      <c r="A130" s="198">
        <v>47</v>
      </c>
      <c r="B130" s="205" t="s">
        <v>244</v>
      </c>
      <c r="C130" s="252" t="s">
        <v>245</v>
      </c>
      <c r="D130" s="207" t="s">
        <v>108</v>
      </c>
      <c r="E130" s="214">
        <v>38.192</v>
      </c>
      <c r="F130" s="219"/>
      <c r="G130" s="220">
        <f>ROUND(E130*F130,2)</f>
        <v>0</v>
      </c>
      <c r="H130" s="219"/>
      <c r="I130" s="220">
        <f>ROUND(E130*H130,2)</f>
        <v>0</v>
      </c>
      <c r="J130" s="219"/>
      <c r="K130" s="220">
        <f>ROUND(E130*J130,2)</f>
        <v>0</v>
      </c>
      <c r="L130" s="220">
        <v>15</v>
      </c>
      <c r="M130" s="220">
        <f>G130*(1+L130/100)</f>
        <v>0</v>
      </c>
      <c r="N130" s="207">
        <v>0</v>
      </c>
      <c r="O130" s="207">
        <f>ROUND(E130*N130,5)</f>
        <v>0</v>
      </c>
      <c r="P130" s="207">
        <v>0</v>
      </c>
      <c r="Q130" s="207">
        <f>ROUND(E130*P130,5)</f>
        <v>0</v>
      </c>
      <c r="R130" s="207"/>
      <c r="S130" s="207"/>
      <c r="T130" s="208">
        <v>2.75E-2</v>
      </c>
      <c r="U130" s="207">
        <f>ROUND(E130*T130,2)</f>
        <v>1.05</v>
      </c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 t="s">
        <v>109</v>
      </c>
      <c r="AF130" s="197"/>
      <c r="AG130" s="197"/>
      <c r="AH130" s="197"/>
      <c r="AI130" s="197"/>
      <c r="AJ130" s="197"/>
      <c r="AK130" s="197"/>
      <c r="AL130" s="197"/>
      <c r="AM130" s="197"/>
      <c r="AN130" s="197"/>
      <c r="AO130" s="197"/>
      <c r="AP130" s="197"/>
      <c r="AQ130" s="197"/>
      <c r="AR130" s="197"/>
      <c r="AS130" s="197"/>
      <c r="AT130" s="197"/>
      <c r="AU130" s="197"/>
      <c r="AV130" s="197"/>
      <c r="AW130" s="197"/>
      <c r="AX130" s="197"/>
      <c r="AY130" s="197"/>
      <c r="AZ130" s="197"/>
      <c r="BA130" s="197"/>
      <c r="BB130" s="197"/>
      <c r="BC130" s="197"/>
      <c r="BD130" s="197"/>
      <c r="BE130" s="197"/>
      <c r="BF130" s="197"/>
      <c r="BG130" s="197"/>
      <c r="BH130" s="197"/>
    </row>
    <row r="131" spans="1:60" outlineLevel="1">
      <c r="A131" s="198"/>
      <c r="B131" s="205"/>
      <c r="C131" s="254" t="s">
        <v>246</v>
      </c>
      <c r="D131" s="210"/>
      <c r="E131" s="216">
        <v>34.72</v>
      </c>
      <c r="F131" s="220"/>
      <c r="G131" s="220"/>
      <c r="H131" s="220"/>
      <c r="I131" s="220"/>
      <c r="J131" s="220"/>
      <c r="K131" s="220"/>
      <c r="L131" s="220"/>
      <c r="M131" s="220"/>
      <c r="N131" s="207"/>
      <c r="O131" s="207"/>
      <c r="P131" s="207"/>
      <c r="Q131" s="207"/>
      <c r="R131" s="207"/>
      <c r="S131" s="207"/>
      <c r="T131" s="208"/>
      <c r="U131" s="207"/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 t="s">
        <v>113</v>
      </c>
      <c r="AF131" s="197">
        <v>0</v>
      </c>
      <c r="AG131" s="197"/>
      <c r="AH131" s="197"/>
      <c r="AI131" s="197"/>
      <c r="AJ131" s="197"/>
      <c r="AK131" s="197"/>
      <c r="AL131" s="197"/>
      <c r="AM131" s="197"/>
      <c r="AN131" s="197"/>
      <c r="AO131" s="197"/>
      <c r="AP131" s="197"/>
      <c r="AQ131" s="197"/>
      <c r="AR131" s="197"/>
      <c r="AS131" s="197"/>
      <c r="AT131" s="197"/>
      <c r="AU131" s="197"/>
      <c r="AV131" s="197"/>
      <c r="AW131" s="197"/>
      <c r="AX131" s="197"/>
      <c r="AY131" s="197"/>
      <c r="AZ131" s="197"/>
      <c r="BA131" s="197"/>
      <c r="BB131" s="197"/>
      <c r="BC131" s="197"/>
      <c r="BD131" s="197"/>
      <c r="BE131" s="197"/>
      <c r="BF131" s="197"/>
      <c r="BG131" s="197"/>
      <c r="BH131" s="197"/>
    </row>
    <row r="132" spans="1:60" outlineLevel="1">
      <c r="A132" s="198"/>
      <c r="B132" s="205"/>
      <c r="C132" s="254" t="s">
        <v>247</v>
      </c>
      <c r="D132" s="210"/>
      <c r="E132" s="216">
        <v>3.472</v>
      </c>
      <c r="F132" s="220"/>
      <c r="G132" s="220"/>
      <c r="H132" s="220"/>
      <c r="I132" s="220"/>
      <c r="J132" s="220"/>
      <c r="K132" s="220"/>
      <c r="L132" s="220"/>
      <c r="M132" s="220"/>
      <c r="N132" s="207"/>
      <c r="O132" s="207"/>
      <c r="P132" s="207"/>
      <c r="Q132" s="207"/>
      <c r="R132" s="207"/>
      <c r="S132" s="207"/>
      <c r="T132" s="208"/>
      <c r="U132" s="20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 t="s">
        <v>113</v>
      </c>
      <c r="AF132" s="197">
        <v>0</v>
      </c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197"/>
      <c r="AT132" s="197"/>
      <c r="AU132" s="197"/>
      <c r="AV132" s="197"/>
      <c r="AW132" s="197"/>
      <c r="AX132" s="197"/>
      <c r="AY132" s="197"/>
      <c r="AZ132" s="197"/>
      <c r="BA132" s="197"/>
      <c r="BB132" s="197"/>
      <c r="BC132" s="197"/>
      <c r="BD132" s="197"/>
      <c r="BE132" s="197"/>
      <c r="BF132" s="197"/>
      <c r="BG132" s="197"/>
      <c r="BH132" s="197"/>
    </row>
    <row r="133" spans="1:60" outlineLevel="1">
      <c r="A133" s="198">
        <v>48</v>
      </c>
      <c r="B133" s="205" t="s">
        <v>248</v>
      </c>
      <c r="C133" s="252" t="s">
        <v>249</v>
      </c>
      <c r="D133" s="207" t="s">
        <v>250</v>
      </c>
      <c r="E133" s="214">
        <v>12.988799999999999</v>
      </c>
      <c r="F133" s="219"/>
      <c r="G133" s="220">
        <f>ROUND(E133*F133,2)</f>
        <v>0</v>
      </c>
      <c r="H133" s="219"/>
      <c r="I133" s="220">
        <f>ROUND(E133*H133,2)</f>
        <v>0</v>
      </c>
      <c r="J133" s="219"/>
      <c r="K133" s="220">
        <f>ROUND(E133*J133,2)</f>
        <v>0</v>
      </c>
      <c r="L133" s="220">
        <v>15</v>
      </c>
      <c r="M133" s="220">
        <f>G133*(1+L133/100)</f>
        <v>0</v>
      </c>
      <c r="N133" s="207">
        <v>1E-3</v>
      </c>
      <c r="O133" s="207">
        <f>ROUND(E133*N133,5)</f>
        <v>1.299E-2</v>
      </c>
      <c r="P133" s="207">
        <v>0</v>
      </c>
      <c r="Q133" s="207">
        <f>ROUND(E133*P133,5)</f>
        <v>0</v>
      </c>
      <c r="R133" s="207"/>
      <c r="S133" s="207"/>
      <c r="T133" s="208">
        <v>0</v>
      </c>
      <c r="U133" s="207">
        <f>ROUND(E133*T133,2)</f>
        <v>0</v>
      </c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 t="s">
        <v>251</v>
      </c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7"/>
      <c r="AT133" s="197"/>
      <c r="AU133" s="197"/>
      <c r="AV133" s="197"/>
      <c r="AW133" s="197"/>
      <c r="AX133" s="197"/>
      <c r="AY133" s="197"/>
      <c r="AZ133" s="197"/>
      <c r="BA133" s="197"/>
      <c r="BB133" s="197"/>
      <c r="BC133" s="197"/>
      <c r="BD133" s="197"/>
      <c r="BE133" s="197"/>
      <c r="BF133" s="197"/>
      <c r="BG133" s="197"/>
      <c r="BH133" s="197"/>
    </row>
    <row r="134" spans="1:60" outlineLevel="1">
      <c r="A134" s="198"/>
      <c r="B134" s="205"/>
      <c r="C134" s="254" t="s">
        <v>252</v>
      </c>
      <c r="D134" s="210"/>
      <c r="E134" s="216">
        <v>12.988799999999999</v>
      </c>
      <c r="F134" s="220"/>
      <c r="G134" s="220"/>
      <c r="H134" s="220"/>
      <c r="I134" s="220"/>
      <c r="J134" s="220"/>
      <c r="K134" s="220"/>
      <c r="L134" s="220"/>
      <c r="M134" s="220"/>
      <c r="N134" s="207"/>
      <c r="O134" s="207"/>
      <c r="P134" s="207"/>
      <c r="Q134" s="207"/>
      <c r="R134" s="207"/>
      <c r="S134" s="207"/>
      <c r="T134" s="208"/>
      <c r="U134" s="20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 t="s">
        <v>113</v>
      </c>
      <c r="AF134" s="197">
        <v>0</v>
      </c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7"/>
      <c r="AT134" s="197"/>
      <c r="AU134" s="197"/>
      <c r="AV134" s="197"/>
      <c r="AW134" s="197"/>
      <c r="AX134" s="197"/>
      <c r="AY134" s="197"/>
      <c r="AZ134" s="197"/>
      <c r="BA134" s="197"/>
      <c r="BB134" s="197"/>
      <c r="BC134" s="197"/>
      <c r="BD134" s="197"/>
      <c r="BE134" s="197"/>
      <c r="BF134" s="197"/>
      <c r="BG134" s="197"/>
      <c r="BH134" s="197"/>
    </row>
    <row r="135" spans="1:60" ht="22.5" outlineLevel="1">
      <c r="A135" s="198">
        <v>49</v>
      </c>
      <c r="B135" s="205" t="s">
        <v>253</v>
      </c>
      <c r="C135" s="252" t="s">
        <v>254</v>
      </c>
      <c r="D135" s="207" t="s">
        <v>108</v>
      </c>
      <c r="E135" s="214">
        <v>5.1040000000000001</v>
      </c>
      <c r="F135" s="219"/>
      <c r="G135" s="220">
        <f>ROUND(E135*F135,2)</f>
        <v>0</v>
      </c>
      <c r="H135" s="219"/>
      <c r="I135" s="220">
        <f>ROUND(E135*H135,2)</f>
        <v>0</v>
      </c>
      <c r="J135" s="219"/>
      <c r="K135" s="220">
        <f>ROUND(E135*J135,2)</f>
        <v>0</v>
      </c>
      <c r="L135" s="220">
        <v>15</v>
      </c>
      <c r="M135" s="220">
        <f>G135*(1+L135/100)</f>
        <v>0</v>
      </c>
      <c r="N135" s="207">
        <v>6.1000000000000004E-3</v>
      </c>
      <c r="O135" s="207">
        <f>ROUND(E135*N135,5)</f>
        <v>3.1130000000000001E-2</v>
      </c>
      <c r="P135" s="207">
        <v>0</v>
      </c>
      <c r="Q135" s="207">
        <f>ROUND(E135*P135,5)</f>
        <v>0</v>
      </c>
      <c r="R135" s="207"/>
      <c r="S135" s="207"/>
      <c r="T135" s="208">
        <v>0.26600000000000001</v>
      </c>
      <c r="U135" s="207">
        <f>ROUND(E135*T135,2)</f>
        <v>1.36</v>
      </c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 t="s">
        <v>109</v>
      </c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197"/>
      <c r="AT135" s="197"/>
      <c r="AU135" s="197"/>
      <c r="AV135" s="197"/>
      <c r="AW135" s="197"/>
      <c r="AX135" s="197"/>
      <c r="AY135" s="197"/>
      <c r="AZ135" s="197"/>
      <c r="BA135" s="197"/>
      <c r="BB135" s="197"/>
      <c r="BC135" s="197"/>
      <c r="BD135" s="197"/>
      <c r="BE135" s="197"/>
      <c r="BF135" s="197"/>
      <c r="BG135" s="197"/>
      <c r="BH135" s="197"/>
    </row>
    <row r="136" spans="1:60" outlineLevel="1">
      <c r="A136" s="198"/>
      <c r="B136" s="205"/>
      <c r="C136" s="254" t="s">
        <v>242</v>
      </c>
      <c r="D136" s="210"/>
      <c r="E136" s="216">
        <v>4.6399999999999997</v>
      </c>
      <c r="F136" s="220"/>
      <c r="G136" s="220"/>
      <c r="H136" s="220"/>
      <c r="I136" s="220"/>
      <c r="J136" s="220"/>
      <c r="K136" s="220"/>
      <c r="L136" s="220"/>
      <c r="M136" s="220"/>
      <c r="N136" s="207"/>
      <c r="O136" s="207"/>
      <c r="P136" s="207"/>
      <c r="Q136" s="207"/>
      <c r="R136" s="207"/>
      <c r="S136" s="207"/>
      <c r="T136" s="208"/>
      <c r="U136" s="20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 t="s">
        <v>113</v>
      </c>
      <c r="AF136" s="197">
        <v>0</v>
      </c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7"/>
      <c r="AT136" s="197"/>
      <c r="AU136" s="197"/>
      <c r="AV136" s="197"/>
      <c r="AW136" s="197"/>
      <c r="AX136" s="197"/>
      <c r="AY136" s="197"/>
      <c r="AZ136" s="197"/>
      <c r="BA136" s="197"/>
      <c r="BB136" s="197"/>
      <c r="BC136" s="197"/>
      <c r="BD136" s="197"/>
      <c r="BE136" s="197"/>
      <c r="BF136" s="197"/>
      <c r="BG136" s="197"/>
      <c r="BH136" s="197"/>
    </row>
    <row r="137" spans="1:60" outlineLevel="1">
      <c r="A137" s="198"/>
      <c r="B137" s="205"/>
      <c r="C137" s="254" t="s">
        <v>243</v>
      </c>
      <c r="D137" s="210"/>
      <c r="E137" s="216">
        <v>0.46400000000000002</v>
      </c>
      <c r="F137" s="220"/>
      <c r="G137" s="220"/>
      <c r="H137" s="220"/>
      <c r="I137" s="220"/>
      <c r="J137" s="220"/>
      <c r="K137" s="220"/>
      <c r="L137" s="220"/>
      <c r="M137" s="220"/>
      <c r="N137" s="207"/>
      <c r="O137" s="207"/>
      <c r="P137" s="207"/>
      <c r="Q137" s="207"/>
      <c r="R137" s="207"/>
      <c r="S137" s="207"/>
      <c r="T137" s="208"/>
      <c r="U137" s="20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 t="s">
        <v>113</v>
      </c>
      <c r="AF137" s="197">
        <v>0</v>
      </c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197"/>
      <c r="AT137" s="197"/>
      <c r="AU137" s="197"/>
      <c r="AV137" s="197"/>
      <c r="AW137" s="197"/>
      <c r="AX137" s="197"/>
      <c r="AY137" s="197"/>
      <c r="AZ137" s="197"/>
      <c r="BA137" s="197"/>
      <c r="BB137" s="197"/>
      <c r="BC137" s="197"/>
      <c r="BD137" s="197"/>
      <c r="BE137" s="197"/>
      <c r="BF137" s="197"/>
      <c r="BG137" s="197"/>
      <c r="BH137" s="197"/>
    </row>
    <row r="138" spans="1:60" ht="22.5" outlineLevel="1">
      <c r="A138" s="198">
        <v>50</v>
      </c>
      <c r="B138" s="205" t="s">
        <v>255</v>
      </c>
      <c r="C138" s="252" t="s">
        <v>256</v>
      </c>
      <c r="D138" s="207" t="s">
        <v>108</v>
      </c>
      <c r="E138" s="214">
        <v>38.192</v>
      </c>
      <c r="F138" s="219"/>
      <c r="G138" s="220">
        <f>ROUND(E138*F138,2)</f>
        <v>0</v>
      </c>
      <c r="H138" s="219"/>
      <c r="I138" s="220">
        <f>ROUND(E138*H138,2)</f>
        <v>0</v>
      </c>
      <c r="J138" s="219"/>
      <c r="K138" s="220">
        <f>ROUND(E138*J138,2)</f>
        <v>0</v>
      </c>
      <c r="L138" s="220">
        <v>15</v>
      </c>
      <c r="M138" s="220">
        <f>G138*(1+L138/100)</f>
        <v>0</v>
      </c>
      <c r="N138" s="207">
        <v>5.7000000000000002E-3</v>
      </c>
      <c r="O138" s="207">
        <f>ROUND(E138*N138,5)</f>
        <v>0.21768999999999999</v>
      </c>
      <c r="P138" s="207">
        <v>0</v>
      </c>
      <c r="Q138" s="207">
        <f>ROUND(E138*P138,5)</f>
        <v>0</v>
      </c>
      <c r="R138" s="207"/>
      <c r="S138" s="207"/>
      <c r="T138" s="208">
        <v>0.22991</v>
      </c>
      <c r="U138" s="207">
        <f>ROUND(E138*T138,2)</f>
        <v>8.7799999999999994</v>
      </c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 t="s">
        <v>109</v>
      </c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197"/>
      <c r="AT138" s="197"/>
      <c r="AU138" s="197"/>
      <c r="AV138" s="197"/>
      <c r="AW138" s="197"/>
      <c r="AX138" s="197"/>
      <c r="AY138" s="197"/>
      <c r="AZ138" s="197"/>
      <c r="BA138" s="197"/>
      <c r="BB138" s="197"/>
      <c r="BC138" s="197"/>
      <c r="BD138" s="197"/>
      <c r="BE138" s="197"/>
      <c r="BF138" s="197"/>
      <c r="BG138" s="197"/>
      <c r="BH138" s="197"/>
    </row>
    <row r="139" spans="1:60" outlineLevel="1">
      <c r="A139" s="198"/>
      <c r="B139" s="205"/>
      <c r="C139" s="254" t="s">
        <v>246</v>
      </c>
      <c r="D139" s="210"/>
      <c r="E139" s="216">
        <v>34.72</v>
      </c>
      <c r="F139" s="220"/>
      <c r="G139" s="220"/>
      <c r="H139" s="220"/>
      <c r="I139" s="220"/>
      <c r="J139" s="220"/>
      <c r="K139" s="220"/>
      <c r="L139" s="220"/>
      <c r="M139" s="220"/>
      <c r="N139" s="207"/>
      <c r="O139" s="207"/>
      <c r="P139" s="207"/>
      <c r="Q139" s="207"/>
      <c r="R139" s="207"/>
      <c r="S139" s="207"/>
      <c r="T139" s="208"/>
      <c r="U139" s="20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 t="s">
        <v>113</v>
      </c>
      <c r="AF139" s="197">
        <v>0</v>
      </c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197"/>
      <c r="AT139" s="197"/>
      <c r="AU139" s="197"/>
      <c r="AV139" s="197"/>
      <c r="AW139" s="197"/>
      <c r="AX139" s="197"/>
      <c r="AY139" s="197"/>
      <c r="AZ139" s="197"/>
      <c r="BA139" s="197"/>
      <c r="BB139" s="197"/>
      <c r="BC139" s="197"/>
      <c r="BD139" s="197"/>
      <c r="BE139" s="197"/>
      <c r="BF139" s="197"/>
      <c r="BG139" s="197"/>
      <c r="BH139" s="197"/>
    </row>
    <row r="140" spans="1:60" outlineLevel="1">
      <c r="A140" s="198"/>
      <c r="B140" s="205"/>
      <c r="C140" s="254" t="s">
        <v>247</v>
      </c>
      <c r="D140" s="210"/>
      <c r="E140" s="216">
        <v>3.472</v>
      </c>
      <c r="F140" s="220"/>
      <c r="G140" s="220"/>
      <c r="H140" s="220"/>
      <c r="I140" s="220"/>
      <c r="J140" s="220"/>
      <c r="K140" s="220"/>
      <c r="L140" s="220"/>
      <c r="M140" s="220"/>
      <c r="N140" s="207"/>
      <c r="O140" s="207"/>
      <c r="P140" s="207"/>
      <c r="Q140" s="207"/>
      <c r="R140" s="207"/>
      <c r="S140" s="207"/>
      <c r="T140" s="208"/>
      <c r="U140" s="20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 t="s">
        <v>113</v>
      </c>
      <c r="AF140" s="197">
        <v>0</v>
      </c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197"/>
      <c r="AU140" s="197"/>
      <c r="AV140" s="197"/>
      <c r="AW140" s="197"/>
      <c r="AX140" s="197"/>
      <c r="AY140" s="197"/>
      <c r="AZ140" s="197"/>
      <c r="BA140" s="197"/>
      <c r="BB140" s="197"/>
      <c r="BC140" s="197"/>
      <c r="BD140" s="197"/>
      <c r="BE140" s="197"/>
      <c r="BF140" s="197"/>
      <c r="BG140" s="197"/>
      <c r="BH140" s="197"/>
    </row>
    <row r="141" spans="1:60" ht="22.5" outlineLevel="1">
      <c r="A141" s="198">
        <v>51</v>
      </c>
      <c r="B141" s="205" t="s">
        <v>257</v>
      </c>
      <c r="C141" s="252" t="s">
        <v>258</v>
      </c>
      <c r="D141" s="207" t="s">
        <v>108</v>
      </c>
      <c r="E141" s="214">
        <v>43.295999999999999</v>
      </c>
      <c r="F141" s="219"/>
      <c r="G141" s="220">
        <f>ROUND(E141*F141,2)</f>
        <v>0</v>
      </c>
      <c r="H141" s="219"/>
      <c r="I141" s="220">
        <f>ROUND(E141*H141,2)</f>
        <v>0</v>
      </c>
      <c r="J141" s="219"/>
      <c r="K141" s="220">
        <f>ROUND(E141*J141,2)</f>
        <v>0</v>
      </c>
      <c r="L141" s="220">
        <v>15</v>
      </c>
      <c r="M141" s="220">
        <f>G141*(1+L141/100)</f>
        <v>0</v>
      </c>
      <c r="N141" s="207">
        <v>3.6800000000000001E-3</v>
      </c>
      <c r="O141" s="207">
        <f>ROUND(E141*N141,5)</f>
        <v>0.15933</v>
      </c>
      <c r="P141" s="207">
        <v>0</v>
      </c>
      <c r="Q141" s="207">
        <f>ROUND(E141*P141,5)</f>
        <v>0</v>
      </c>
      <c r="R141" s="207"/>
      <c r="S141" s="207"/>
      <c r="T141" s="208">
        <v>0.38500000000000001</v>
      </c>
      <c r="U141" s="207">
        <f>ROUND(E141*T141,2)</f>
        <v>16.670000000000002</v>
      </c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 t="s">
        <v>109</v>
      </c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  <c r="AR141" s="197"/>
      <c r="AS141" s="197"/>
      <c r="AT141" s="197"/>
      <c r="AU141" s="197"/>
      <c r="AV141" s="197"/>
      <c r="AW141" s="197"/>
      <c r="AX141" s="197"/>
      <c r="AY141" s="197"/>
      <c r="AZ141" s="197"/>
      <c r="BA141" s="197"/>
      <c r="BB141" s="197"/>
      <c r="BC141" s="197"/>
      <c r="BD141" s="197"/>
      <c r="BE141" s="197"/>
      <c r="BF141" s="197"/>
      <c r="BG141" s="197"/>
      <c r="BH141" s="197"/>
    </row>
    <row r="142" spans="1:60" outlineLevel="1">
      <c r="A142" s="198"/>
      <c r="B142" s="205"/>
      <c r="C142" s="254" t="s">
        <v>259</v>
      </c>
      <c r="D142" s="210"/>
      <c r="E142" s="216">
        <v>34.72</v>
      </c>
      <c r="F142" s="220"/>
      <c r="G142" s="220"/>
      <c r="H142" s="220"/>
      <c r="I142" s="220"/>
      <c r="J142" s="220"/>
      <c r="K142" s="220"/>
      <c r="L142" s="220"/>
      <c r="M142" s="220"/>
      <c r="N142" s="207"/>
      <c r="O142" s="207"/>
      <c r="P142" s="207"/>
      <c r="Q142" s="207"/>
      <c r="R142" s="207"/>
      <c r="S142" s="207"/>
      <c r="T142" s="208"/>
      <c r="U142" s="20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 t="s">
        <v>113</v>
      </c>
      <c r="AF142" s="197">
        <v>0</v>
      </c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  <c r="AR142" s="197"/>
      <c r="AS142" s="197"/>
      <c r="AT142" s="197"/>
      <c r="AU142" s="197"/>
      <c r="AV142" s="197"/>
      <c r="AW142" s="197"/>
      <c r="AX142" s="197"/>
      <c r="AY142" s="197"/>
      <c r="AZ142" s="197"/>
      <c r="BA142" s="197"/>
      <c r="BB142" s="197"/>
      <c r="BC142" s="197"/>
      <c r="BD142" s="197"/>
      <c r="BE142" s="197"/>
      <c r="BF142" s="197"/>
      <c r="BG142" s="197"/>
      <c r="BH142" s="197"/>
    </row>
    <row r="143" spans="1:60" outlineLevel="1">
      <c r="A143" s="198"/>
      <c r="B143" s="205"/>
      <c r="C143" s="254" t="s">
        <v>260</v>
      </c>
      <c r="D143" s="210"/>
      <c r="E143" s="216">
        <v>4.6399999999999997</v>
      </c>
      <c r="F143" s="220"/>
      <c r="G143" s="220"/>
      <c r="H143" s="220"/>
      <c r="I143" s="220"/>
      <c r="J143" s="220"/>
      <c r="K143" s="220"/>
      <c r="L143" s="220"/>
      <c r="M143" s="220"/>
      <c r="N143" s="207"/>
      <c r="O143" s="207"/>
      <c r="P143" s="207"/>
      <c r="Q143" s="207"/>
      <c r="R143" s="207"/>
      <c r="S143" s="207"/>
      <c r="T143" s="208"/>
      <c r="U143" s="207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 t="s">
        <v>113</v>
      </c>
      <c r="AF143" s="197">
        <v>0</v>
      </c>
      <c r="AG143" s="197"/>
      <c r="AH143" s="197"/>
      <c r="AI143" s="197"/>
      <c r="AJ143" s="197"/>
      <c r="AK143" s="197"/>
      <c r="AL143" s="197"/>
      <c r="AM143" s="197"/>
      <c r="AN143" s="197"/>
      <c r="AO143" s="197"/>
      <c r="AP143" s="197"/>
      <c r="AQ143" s="197"/>
      <c r="AR143" s="197"/>
      <c r="AS143" s="197"/>
      <c r="AT143" s="197"/>
      <c r="AU143" s="197"/>
      <c r="AV143" s="197"/>
      <c r="AW143" s="197"/>
      <c r="AX143" s="197"/>
      <c r="AY143" s="197"/>
      <c r="AZ143" s="197"/>
      <c r="BA143" s="197"/>
      <c r="BB143" s="197"/>
      <c r="BC143" s="197"/>
      <c r="BD143" s="197"/>
      <c r="BE143" s="197"/>
      <c r="BF143" s="197"/>
      <c r="BG143" s="197"/>
      <c r="BH143" s="197"/>
    </row>
    <row r="144" spans="1:60" outlineLevel="1">
      <c r="A144" s="198"/>
      <c r="B144" s="205"/>
      <c r="C144" s="254" t="s">
        <v>261</v>
      </c>
      <c r="D144" s="210"/>
      <c r="E144" s="216">
        <v>3.9359999999999999</v>
      </c>
      <c r="F144" s="220"/>
      <c r="G144" s="220"/>
      <c r="H144" s="220"/>
      <c r="I144" s="220"/>
      <c r="J144" s="220"/>
      <c r="K144" s="220"/>
      <c r="L144" s="220"/>
      <c r="M144" s="220"/>
      <c r="N144" s="207"/>
      <c r="O144" s="207"/>
      <c r="P144" s="207"/>
      <c r="Q144" s="207"/>
      <c r="R144" s="207"/>
      <c r="S144" s="207"/>
      <c r="T144" s="208"/>
      <c r="U144" s="207"/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 t="s">
        <v>113</v>
      </c>
      <c r="AF144" s="197">
        <v>0</v>
      </c>
      <c r="AG144" s="197"/>
      <c r="AH144" s="197"/>
      <c r="AI144" s="197"/>
      <c r="AJ144" s="197"/>
      <c r="AK144" s="197"/>
      <c r="AL144" s="197"/>
      <c r="AM144" s="197"/>
      <c r="AN144" s="197"/>
      <c r="AO144" s="197"/>
      <c r="AP144" s="197"/>
      <c r="AQ144" s="197"/>
      <c r="AR144" s="197"/>
      <c r="AS144" s="197"/>
      <c r="AT144" s="197"/>
      <c r="AU144" s="197"/>
      <c r="AV144" s="197"/>
      <c r="AW144" s="197"/>
      <c r="AX144" s="197"/>
      <c r="AY144" s="197"/>
      <c r="AZ144" s="197"/>
      <c r="BA144" s="197"/>
      <c r="BB144" s="197"/>
      <c r="BC144" s="197"/>
      <c r="BD144" s="197"/>
      <c r="BE144" s="197"/>
      <c r="BF144" s="197"/>
      <c r="BG144" s="197"/>
      <c r="BH144" s="197"/>
    </row>
    <row r="145" spans="1:60" outlineLevel="1">
      <c r="A145" s="198">
        <v>52</v>
      </c>
      <c r="B145" s="205" t="s">
        <v>262</v>
      </c>
      <c r="C145" s="252" t="s">
        <v>263</v>
      </c>
      <c r="D145" s="207" t="s">
        <v>162</v>
      </c>
      <c r="E145" s="214">
        <v>46.4</v>
      </c>
      <c r="F145" s="219"/>
      <c r="G145" s="220">
        <f>ROUND(E145*F145,2)</f>
        <v>0</v>
      </c>
      <c r="H145" s="219"/>
      <c r="I145" s="220">
        <f>ROUND(E145*H145,2)</f>
        <v>0</v>
      </c>
      <c r="J145" s="219"/>
      <c r="K145" s="220">
        <f>ROUND(E145*J145,2)</f>
        <v>0</v>
      </c>
      <c r="L145" s="220">
        <v>15</v>
      </c>
      <c r="M145" s="220">
        <f>G145*(1+L145/100)</f>
        <v>0</v>
      </c>
      <c r="N145" s="207">
        <v>1.1E-4</v>
      </c>
      <c r="O145" s="207">
        <f>ROUND(E145*N145,5)</f>
        <v>5.1000000000000004E-3</v>
      </c>
      <c r="P145" s="207">
        <v>0</v>
      </c>
      <c r="Q145" s="207">
        <f>ROUND(E145*P145,5)</f>
        <v>0</v>
      </c>
      <c r="R145" s="207"/>
      <c r="S145" s="207"/>
      <c r="T145" s="208">
        <v>0.2</v>
      </c>
      <c r="U145" s="207">
        <f>ROUND(E145*T145,2)</f>
        <v>9.2799999999999994</v>
      </c>
      <c r="V145" s="197"/>
      <c r="W145" s="197"/>
      <c r="X145" s="197"/>
      <c r="Y145" s="197"/>
      <c r="Z145" s="197"/>
      <c r="AA145" s="197"/>
      <c r="AB145" s="197"/>
      <c r="AC145" s="197"/>
      <c r="AD145" s="197"/>
      <c r="AE145" s="197" t="s">
        <v>109</v>
      </c>
      <c r="AF145" s="197"/>
      <c r="AG145" s="197"/>
      <c r="AH145" s="197"/>
      <c r="AI145" s="197"/>
      <c r="AJ145" s="197"/>
      <c r="AK145" s="197"/>
      <c r="AL145" s="197"/>
      <c r="AM145" s="197"/>
      <c r="AN145" s="197"/>
      <c r="AO145" s="197"/>
      <c r="AP145" s="197"/>
      <c r="AQ145" s="197"/>
      <c r="AR145" s="197"/>
      <c r="AS145" s="197"/>
      <c r="AT145" s="197"/>
      <c r="AU145" s="197"/>
      <c r="AV145" s="197"/>
      <c r="AW145" s="197"/>
      <c r="AX145" s="197"/>
      <c r="AY145" s="197"/>
      <c r="AZ145" s="197"/>
      <c r="BA145" s="197"/>
      <c r="BB145" s="197"/>
      <c r="BC145" s="197"/>
      <c r="BD145" s="197"/>
      <c r="BE145" s="197"/>
      <c r="BF145" s="197"/>
      <c r="BG145" s="197"/>
      <c r="BH145" s="197"/>
    </row>
    <row r="146" spans="1:60" outlineLevel="1">
      <c r="A146" s="198"/>
      <c r="B146" s="205"/>
      <c r="C146" s="254" t="s">
        <v>264</v>
      </c>
      <c r="D146" s="210"/>
      <c r="E146" s="216">
        <v>46.4</v>
      </c>
      <c r="F146" s="220"/>
      <c r="G146" s="220"/>
      <c r="H146" s="220"/>
      <c r="I146" s="220"/>
      <c r="J146" s="220"/>
      <c r="K146" s="220"/>
      <c r="L146" s="220"/>
      <c r="M146" s="220"/>
      <c r="N146" s="207"/>
      <c r="O146" s="207"/>
      <c r="P146" s="207"/>
      <c r="Q146" s="207"/>
      <c r="R146" s="207"/>
      <c r="S146" s="207"/>
      <c r="T146" s="208"/>
      <c r="U146" s="20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 t="s">
        <v>113</v>
      </c>
      <c r="AF146" s="197">
        <v>0</v>
      </c>
      <c r="AG146" s="197"/>
      <c r="AH146" s="197"/>
      <c r="AI146" s="197"/>
      <c r="AJ146" s="197"/>
      <c r="AK146" s="197"/>
      <c r="AL146" s="197"/>
      <c r="AM146" s="197"/>
      <c r="AN146" s="197"/>
      <c r="AO146" s="197"/>
      <c r="AP146" s="197"/>
      <c r="AQ146" s="197"/>
      <c r="AR146" s="197"/>
      <c r="AS146" s="197"/>
      <c r="AT146" s="197"/>
      <c r="AU146" s="197"/>
      <c r="AV146" s="197"/>
      <c r="AW146" s="197"/>
      <c r="AX146" s="197"/>
      <c r="AY146" s="197"/>
      <c r="AZ146" s="197"/>
      <c r="BA146" s="197"/>
      <c r="BB146" s="197"/>
      <c r="BC146" s="197"/>
      <c r="BD146" s="197"/>
      <c r="BE146" s="197"/>
      <c r="BF146" s="197"/>
      <c r="BG146" s="197"/>
      <c r="BH146" s="197"/>
    </row>
    <row r="147" spans="1:60" outlineLevel="1">
      <c r="A147" s="198">
        <v>53</v>
      </c>
      <c r="B147" s="205" t="s">
        <v>265</v>
      </c>
      <c r="C147" s="252" t="s">
        <v>266</v>
      </c>
      <c r="D147" s="207" t="s">
        <v>108</v>
      </c>
      <c r="E147" s="214">
        <v>38.5792</v>
      </c>
      <c r="F147" s="219"/>
      <c r="G147" s="220">
        <f>ROUND(E147*F147,2)</f>
        <v>0</v>
      </c>
      <c r="H147" s="219"/>
      <c r="I147" s="220">
        <f>ROUND(E147*H147,2)</f>
        <v>0</v>
      </c>
      <c r="J147" s="219"/>
      <c r="K147" s="220">
        <f>ROUND(E147*J147,2)</f>
        <v>0</v>
      </c>
      <c r="L147" s="220">
        <v>15</v>
      </c>
      <c r="M147" s="220">
        <f>G147*(1+L147/100)</f>
        <v>0</v>
      </c>
      <c r="N147" s="207">
        <v>2.7200000000000002E-3</v>
      </c>
      <c r="O147" s="207">
        <f>ROUND(E147*N147,5)</f>
        <v>0.10494000000000001</v>
      </c>
      <c r="P147" s="207">
        <v>0</v>
      </c>
      <c r="Q147" s="207">
        <f>ROUND(E147*P147,5)</f>
        <v>0</v>
      </c>
      <c r="R147" s="207"/>
      <c r="S147" s="207"/>
      <c r="T147" s="208">
        <v>0.25</v>
      </c>
      <c r="U147" s="207">
        <f>ROUND(E147*T147,2)</f>
        <v>9.64</v>
      </c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 t="s">
        <v>109</v>
      </c>
      <c r="AF147" s="197"/>
      <c r="AG147" s="197"/>
      <c r="AH147" s="197"/>
      <c r="AI147" s="197"/>
      <c r="AJ147" s="197"/>
      <c r="AK147" s="197"/>
      <c r="AL147" s="197"/>
      <c r="AM147" s="197"/>
      <c r="AN147" s="197"/>
      <c r="AO147" s="197"/>
      <c r="AP147" s="197"/>
      <c r="AQ147" s="197"/>
      <c r="AR147" s="197"/>
      <c r="AS147" s="197"/>
      <c r="AT147" s="197"/>
      <c r="AU147" s="197"/>
      <c r="AV147" s="197"/>
      <c r="AW147" s="197"/>
      <c r="AX147" s="197"/>
      <c r="AY147" s="197"/>
      <c r="AZ147" s="197"/>
      <c r="BA147" s="197"/>
      <c r="BB147" s="197"/>
      <c r="BC147" s="197"/>
      <c r="BD147" s="197"/>
      <c r="BE147" s="197"/>
      <c r="BF147" s="197"/>
      <c r="BG147" s="197"/>
      <c r="BH147" s="197"/>
    </row>
    <row r="148" spans="1:60" ht="33.75" outlineLevel="1">
      <c r="A148" s="198"/>
      <c r="B148" s="205"/>
      <c r="C148" s="254" t="s">
        <v>267</v>
      </c>
      <c r="D148" s="210"/>
      <c r="E148" s="216">
        <v>38.5792</v>
      </c>
      <c r="F148" s="220"/>
      <c r="G148" s="220"/>
      <c r="H148" s="220"/>
      <c r="I148" s="220"/>
      <c r="J148" s="220"/>
      <c r="K148" s="220"/>
      <c r="L148" s="220"/>
      <c r="M148" s="220"/>
      <c r="N148" s="207"/>
      <c r="O148" s="207"/>
      <c r="P148" s="207"/>
      <c r="Q148" s="207"/>
      <c r="R148" s="207"/>
      <c r="S148" s="207"/>
      <c r="T148" s="208"/>
      <c r="U148" s="207"/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 t="s">
        <v>113</v>
      </c>
      <c r="AF148" s="197">
        <v>0</v>
      </c>
      <c r="AG148" s="197"/>
      <c r="AH148" s="197"/>
      <c r="AI148" s="197"/>
      <c r="AJ148" s="197"/>
      <c r="AK148" s="197"/>
      <c r="AL148" s="197"/>
      <c r="AM148" s="197"/>
      <c r="AN148" s="197"/>
      <c r="AO148" s="197"/>
      <c r="AP148" s="197"/>
      <c r="AQ148" s="197"/>
      <c r="AR148" s="197"/>
      <c r="AS148" s="197"/>
      <c r="AT148" s="197"/>
      <c r="AU148" s="197"/>
      <c r="AV148" s="197"/>
      <c r="AW148" s="197"/>
      <c r="AX148" s="197"/>
      <c r="AY148" s="197"/>
      <c r="AZ148" s="197"/>
      <c r="BA148" s="197"/>
      <c r="BB148" s="197"/>
      <c r="BC148" s="197"/>
      <c r="BD148" s="197"/>
      <c r="BE148" s="197"/>
      <c r="BF148" s="197"/>
      <c r="BG148" s="197"/>
      <c r="BH148" s="197"/>
    </row>
    <row r="149" spans="1:60" outlineLevel="1">
      <c r="A149" s="198">
        <v>54</v>
      </c>
      <c r="B149" s="205" t="s">
        <v>268</v>
      </c>
      <c r="C149" s="252" t="s">
        <v>269</v>
      </c>
      <c r="D149" s="207" t="s">
        <v>162</v>
      </c>
      <c r="E149" s="214">
        <v>66.239999999999995</v>
      </c>
      <c r="F149" s="219"/>
      <c r="G149" s="220">
        <f>ROUND(E149*F149,2)</f>
        <v>0</v>
      </c>
      <c r="H149" s="219"/>
      <c r="I149" s="220">
        <f>ROUND(E149*H149,2)</f>
        <v>0</v>
      </c>
      <c r="J149" s="219"/>
      <c r="K149" s="220">
        <f>ROUND(E149*J149,2)</f>
        <v>0</v>
      </c>
      <c r="L149" s="220">
        <v>15</v>
      </c>
      <c r="M149" s="220">
        <f>G149*(1+L149/100)</f>
        <v>0</v>
      </c>
      <c r="N149" s="207">
        <v>1.8000000000000001E-4</v>
      </c>
      <c r="O149" s="207">
        <f>ROUND(E149*N149,5)</f>
        <v>1.192E-2</v>
      </c>
      <c r="P149" s="207">
        <v>0</v>
      </c>
      <c r="Q149" s="207">
        <f>ROUND(E149*P149,5)</f>
        <v>0</v>
      </c>
      <c r="R149" s="207"/>
      <c r="S149" s="207"/>
      <c r="T149" s="208">
        <v>0.1</v>
      </c>
      <c r="U149" s="207">
        <f>ROUND(E149*T149,2)</f>
        <v>6.62</v>
      </c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 t="s">
        <v>109</v>
      </c>
      <c r="AF149" s="197"/>
      <c r="AG149" s="197"/>
      <c r="AH149" s="197"/>
      <c r="AI149" s="197"/>
      <c r="AJ149" s="197"/>
      <c r="AK149" s="197"/>
      <c r="AL149" s="197"/>
      <c r="AM149" s="197"/>
      <c r="AN149" s="197"/>
      <c r="AO149" s="197"/>
      <c r="AP149" s="197"/>
      <c r="AQ149" s="197"/>
      <c r="AR149" s="197"/>
      <c r="AS149" s="197"/>
      <c r="AT149" s="197"/>
      <c r="AU149" s="197"/>
      <c r="AV149" s="197"/>
      <c r="AW149" s="197"/>
      <c r="AX149" s="197"/>
      <c r="AY149" s="197"/>
      <c r="AZ149" s="197"/>
      <c r="BA149" s="197"/>
      <c r="BB149" s="197"/>
      <c r="BC149" s="197"/>
      <c r="BD149" s="197"/>
      <c r="BE149" s="197"/>
      <c r="BF149" s="197"/>
      <c r="BG149" s="197"/>
      <c r="BH149" s="197"/>
    </row>
    <row r="150" spans="1:60" ht="22.5" outlineLevel="1">
      <c r="A150" s="198"/>
      <c r="B150" s="205"/>
      <c r="C150" s="254" t="s">
        <v>270</v>
      </c>
      <c r="D150" s="210"/>
      <c r="E150" s="216">
        <v>66.239999999999995</v>
      </c>
      <c r="F150" s="220"/>
      <c r="G150" s="220"/>
      <c r="H150" s="220"/>
      <c r="I150" s="220"/>
      <c r="J150" s="220"/>
      <c r="K150" s="220"/>
      <c r="L150" s="220"/>
      <c r="M150" s="220"/>
      <c r="N150" s="207"/>
      <c r="O150" s="207"/>
      <c r="P150" s="207"/>
      <c r="Q150" s="207"/>
      <c r="R150" s="207"/>
      <c r="S150" s="207"/>
      <c r="T150" s="208"/>
      <c r="U150" s="20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 t="s">
        <v>113</v>
      </c>
      <c r="AF150" s="197">
        <v>0</v>
      </c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97"/>
      <c r="AS150" s="197"/>
      <c r="AT150" s="197"/>
      <c r="AU150" s="197"/>
      <c r="AV150" s="197"/>
      <c r="AW150" s="197"/>
      <c r="AX150" s="197"/>
      <c r="AY150" s="197"/>
      <c r="AZ150" s="197"/>
      <c r="BA150" s="197"/>
      <c r="BB150" s="197"/>
      <c r="BC150" s="197"/>
      <c r="BD150" s="197"/>
      <c r="BE150" s="197"/>
      <c r="BF150" s="197"/>
      <c r="BG150" s="197"/>
      <c r="BH150" s="197"/>
    </row>
    <row r="151" spans="1:60" outlineLevel="1">
      <c r="A151" s="198">
        <v>55</v>
      </c>
      <c r="B151" s="205" t="s">
        <v>271</v>
      </c>
      <c r="C151" s="252" t="s">
        <v>272</v>
      </c>
      <c r="D151" s="207" t="s">
        <v>108</v>
      </c>
      <c r="E151" s="214">
        <v>43.219200000000001</v>
      </c>
      <c r="F151" s="219"/>
      <c r="G151" s="220">
        <f>ROUND(E151*F151,2)</f>
        <v>0</v>
      </c>
      <c r="H151" s="219"/>
      <c r="I151" s="220">
        <f>ROUND(E151*H151,2)</f>
        <v>0</v>
      </c>
      <c r="J151" s="219"/>
      <c r="K151" s="220">
        <f>ROUND(E151*J151,2)</f>
        <v>0</v>
      </c>
      <c r="L151" s="220">
        <v>15</v>
      </c>
      <c r="M151" s="220">
        <f>G151*(1+L151/100)</f>
        <v>0</v>
      </c>
      <c r="N151" s="207">
        <v>5.0000000000000001E-4</v>
      </c>
      <c r="O151" s="207">
        <f>ROUND(E151*N151,5)</f>
        <v>2.1610000000000001E-2</v>
      </c>
      <c r="P151" s="207">
        <v>0</v>
      </c>
      <c r="Q151" s="207">
        <f>ROUND(E151*P151,5)</f>
        <v>0</v>
      </c>
      <c r="R151" s="207"/>
      <c r="S151" s="207"/>
      <c r="T151" s="208">
        <v>0.185</v>
      </c>
      <c r="U151" s="207">
        <f>ROUND(E151*T151,2)</f>
        <v>8</v>
      </c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 t="s">
        <v>109</v>
      </c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197"/>
      <c r="AT151" s="197"/>
      <c r="AU151" s="197"/>
      <c r="AV151" s="197"/>
      <c r="AW151" s="197"/>
      <c r="AX151" s="197"/>
      <c r="AY151" s="197"/>
      <c r="AZ151" s="197"/>
      <c r="BA151" s="197"/>
      <c r="BB151" s="197"/>
      <c r="BC151" s="197"/>
      <c r="BD151" s="197"/>
      <c r="BE151" s="197"/>
      <c r="BF151" s="197"/>
      <c r="BG151" s="197"/>
      <c r="BH151" s="197"/>
    </row>
    <row r="152" spans="1:60" outlineLevel="1">
      <c r="A152" s="198"/>
      <c r="B152" s="205"/>
      <c r="C152" s="254" t="s">
        <v>273</v>
      </c>
      <c r="D152" s="210"/>
      <c r="E152" s="216"/>
      <c r="F152" s="220"/>
      <c r="G152" s="220"/>
      <c r="H152" s="220"/>
      <c r="I152" s="220"/>
      <c r="J152" s="220"/>
      <c r="K152" s="220"/>
      <c r="L152" s="220"/>
      <c r="M152" s="220"/>
      <c r="N152" s="207"/>
      <c r="O152" s="207"/>
      <c r="P152" s="207"/>
      <c r="Q152" s="207"/>
      <c r="R152" s="207"/>
      <c r="S152" s="207"/>
      <c r="T152" s="208"/>
      <c r="U152" s="20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 t="s">
        <v>113</v>
      </c>
      <c r="AF152" s="197">
        <v>0</v>
      </c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  <c r="AR152" s="197"/>
      <c r="AS152" s="197"/>
      <c r="AT152" s="197"/>
      <c r="AU152" s="197"/>
      <c r="AV152" s="197"/>
      <c r="AW152" s="197"/>
      <c r="AX152" s="197"/>
      <c r="AY152" s="197"/>
      <c r="AZ152" s="197"/>
      <c r="BA152" s="197"/>
      <c r="BB152" s="197"/>
      <c r="BC152" s="197"/>
      <c r="BD152" s="197"/>
      <c r="BE152" s="197"/>
      <c r="BF152" s="197"/>
      <c r="BG152" s="197"/>
      <c r="BH152" s="197"/>
    </row>
    <row r="153" spans="1:60" ht="33.75" outlineLevel="1">
      <c r="A153" s="198"/>
      <c r="B153" s="205"/>
      <c r="C153" s="254" t="s">
        <v>267</v>
      </c>
      <c r="D153" s="210"/>
      <c r="E153" s="216">
        <v>38.5792</v>
      </c>
      <c r="F153" s="220"/>
      <c r="G153" s="220"/>
      <c r="H153" s="220"/>
      <c r="I153" s="220"/>
      <c r="J153" s="220"/>
      <c r="K153" s="220"/>
      <c r="L153" s="220"/>
      <c r="M153" s="220"/>
      <c r="N153" s="207"/>
      <c r="O153" s="207"/>
      <c r="P153" s="207"/>
      <c r="Q153" s="207"/>
      <c r="R153" s="207"/>
      <c r="S153" s="207"/>
      <c r="T153" s="208"/>
      <c r="U153" s="20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 t="s">
        <v>113</v>
      </c>
      <c r="AF153" s="197">
        <v>0</v>
      </c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  <c r="AR153" s="197"/>
      <c r="AS153" s="197"/>
      <c r="AT153" s="197"/>
      <c r="AU153" s="197"/>
      <c r="AV153" s="197"/>
      <c r="AW153" s="197"/>
      <c r="AX153" s="197"/>
      <c r="AY153" s="197"/>
      <c r="AZ153" s="197"/>
      <c r="BA153" s="197"/>
      <c r="BB153" s="197"/>
      <c r="BC153" s="197"/>
      <c r="BD153" s="197"/>
      <c r="BE153" s="197"/>
      <c r="BF153" s="197"/>
      <c r="BG153" s="197"/>
      <c r="BH153" s="197"/>
    </row>
    <row r="154" spans="1:60" outlineLevel="1">
      <c r="A154" s="198"/>
      <c r="B154" s="205"/>
      <c r="C154" s="254" t="s">
        <v>274</v>
      </c>
      <c r="D154" s="210"/>
      <c r="E154" s="216">
        <v>4.6399999999999997</v>
      </c>
      <c r="F154" s="220"/>
      <c r="G154" s="220"/>
      <c r="H154" s="220"/>
      <c r="I154" s="220"/>
      <c r="J154" s="220"/>
      <c r="K154" s="220"/>
      <c r="L154" s="220"/>
      <c r="M154" s="220"/>
      <c r="N154" s="207"/>
      <c r="O154" s="207"/>
      <c r="P154" s="207"/>
      <c r="Q154" s="207"/>
      <c r="R154" s="207"/>
      <c r="S154" s="207"/>
      <c r="T154" s="208"/>
      <c r="U154" s="20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 t="s">
        <v>113</v>
      </c>
      <c r="AF154" s="197">
        <v>0</v>
      </c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  <c r="AR154" s="197"/>
      <c r="AS154" s="197"/>
      <c r="AT154" s="197"/>
      <c r="AU154" s="197"/>
      <c r="AV154" s="197"/>
      <c r="AW154" s="197"/>
      <c r="AX154" s="197"/>
      <c r="AY154" s="197"/>
      <c r="AZ154" s="197"/>
      <c r="BA154" s="197"/>
      <c r="BB154" s="197"/>
      <c r="BC154" s="197"/>
      <c r="BD154" s="197"/>
      <c r="BE154" s="197"/>
      <c r="BF154" s="197"/>
      <c r="BG154" s="197"/>
      <c r="BH154" s="197"/>
    </row>
    <row r="155" spans="1:60" outlineLevel="1">
      <c r="A155" s="198">
        <v>56</v>
      </c>
      <c r="B155" s="205" t="s">
        <v>275</v>
      </c>
      <c r="C155" s="252" t="s">
        <v>276</v>
      </c>
      <c r="D155" s="207" t="s">
        <v>143</v>
      </c>
      <c r="E155" s="214">
        <v>32</v>
      </c>
      <c r="F155" s="219"/>
      <c r="G155" s="220">
        <f>ROUND(E155*F155,2)</f>
        <v>0</v>
      </c>
      <c r="H155" s="219"/>
      <c r="I155" s="220">
        <f>ROUND(E155*H155,2)</f>
        <v>0</v>
      </c>
      <c r="J155" s="219"/>
      <c r="K155" s="220">
        <f>ROUND(E155*J155,2)</f>
        <v>0</v>
      </c>
      <c r="L155" s="220">
        <v>15</v>
      </c>
      <c r="M155" s="220">
        <f>G155*(1+L155/100)</f>
        <v>0</v>
      </c>
      <c r="N155" s="207">
        <v>1.6000000000000001E-4</v>
      </c>
      <c r="O155" s="207">
        <f>ROUND(E155*N155,5)</f>
        <v>5.1200000000000004E-3</v>
      </c>
      <c r="P155" s="207">
        <v>0</v>
      </c>
      <c r="Q155" s="207">
        <f>ROUND(E155*P155,5)</f>
        <v>0</v>
      </c>
      <c r="R155" s="207"/>
      <c r="S155" s="207"/>
      <c r="T155" s="208">
        <v>0.1</v>
      </c>
      <c r="U155" s="207">
        <f>ROUND(E155*T155,2)</f>
        <v>3.2</v>
      </c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 t="s">
        <v>109</v>
      </c>
      <c r="AF155" s="197"/>
      <c r="AG155" s="197"/>
      <c r="AH155" s="197"/>
      <c r="AI155" s="197"/>
      <c r="AJ155" s="197"/>
      <c r="AK155" s="197"/>
      <c r="AL155" s="197"/>
      <c r="AM155" s="197"/>
      <c r="AN155" s="197"/>
      <c r="AO155" s="197"/>
      <c r="AP155" s="197"/>
      <c r="AQ155" s="197"/>
      <c r="AR155" s="197"/>
      <c r="AS155" s="197"/>
      <c r="AT155" s="197"/>
      <c r="AU155" s="197"/>
      <c r="AV155" s="197"/>
      <c r="AW155" s="197"/>
      <c r="AX155" s="197"/>
      <c r="AY155" s="197"/>
      <c r="AZ155" s="197"/>
      <c r="BA155" s="197"/>
      <c r="BB155" s="197"/>
      <c r="BC155" s="197"/>
      <c r="BD155" s="197"/>
      <c r="BE155" s="197"/>
      <c r="BF155" s="197"/>
      <c r="BG155" s="197"/>
      <c r="BH155" s="197"/>
    </row>
    <row r="156" spans="1:60" outlineLevel="1">
      <c r="A156" s="198"/>
      <c r="B156" s="205"/>
      <c r="C156" s="254" t="s">
        <v>277</v>
      </c>
      <c r="D156" s="210"/>
      <c r="E156" s="216">
        <v>32</v>
      </c>
      <c r="F156" s="220"/>
      <c r="G156" s="220"/>
      <c r="H156" s="220"/>
      <c r="I156" s="220"/>
      <c r="J156" s="220"/>
      <c r="K156" s="220"/>
      <c r="L156" s="220"/>
      <c r="M156" s="220"/>
      <c r="N156" s="207"/>
      <c r="O156" s="207"/>
      <c r="P156" s="207"/>
      <c r="Q156" s="207"/>
      <c r="R156" s="207"/>
      <c r="S156" s="207"/>
      <c r="T156" s="208"/>
      <c r="U156" s="20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 t="s">
        <v>113</v>
      </c>
      <c r="AF156" s="197">
        <v>0</v>
      </c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197"/>
      <c r="AT156" s="197"/>
      <c r="AU156" s="197"/>
      <c r="AV156" s="197"/>
      <c r="AW156" s="197"/>
      <c r="AX156" s="197"/>
      <c r="AY156" s="197"/>
      <c r="AZ156" s="197"/>
      <c r="BA156" s="197"/>
      <c r="BB156" s="197"/>
      <c r="BC156" s="197"/>
      <c r="BD156" s="197"/>
      <c r="BE156" s="197"/>
      <c r="BF156" s="197"/>
      <c r="BG156" s="197"/>
      <c r="BH156" s="197"/>
    </row>
    <row r="157" spans="1:60" outlineLevel="1">
      <c r="A157" s="198">
        <v>57</v>
      </c>
      <c r="B157" s="205" t="s">
        <v>278</v>
      </c>
      <c r="C157" s="252" t="s">
        <v>279</v>
      </c>
      <c r="D157" s="207" t="s">
        <v>143</v>
      </c>
      <c r="E157" s="214">
        <v>32</v>
      </c>
      <c r="F157" s="219"/>
      <c r="G157" s="220">
        <f>ROUND(E157*F157,2)</f>
        <v>0</v>
      </c>
      <c r="H157" s="219"/>
      <c r="I157" s="220">
        <f>ROUND(E157*H157,2)</f>
        <v>0</v>
      </c>
      <c r="J157" s="219"/>
      <c r="K157" s="220">
        <f>ROUND(E157*J157,2)</f>
        <v>0</v>
      </c>
      <c r="L157" s="220">
        <v>15</v>
      </c>
      <c r="M157" s="220">
        <f>G157*(1+L157/100)</f>
        <v>0</v>
      </c>
      <c r="N157" s="207">
        <v>1.7000000000000001E-4</v>
      </c>
      <c r="O157" s="207">
        <f>ROUND(E157*N157,5)</f>
        <v>5.4400000000000004E-3</v>
      </c>
      <c r="P157" s="207">
        <v>0</v>
      </c>
      <c r="Q157" s="207">
        <f>ROUND(E157*P157,5)</f>
        <v>0</v>
      </c>
      <c r="R157" s="207"/>
      <c r="S157" s="207"/>
      <c r="T157" s="208">
        <v>0.1</v>
      </c>
      <c r="U157" s="207">
        <f>ROUND(E157*T157,2)</f>
        <v>3.2</v>
      </c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 t="s">
        <v>109</v>
      </c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  <c r="AR157" s="197"/>
      <c r="AS157" s="197"/>
      <c r="AT157" s="197"/>
      <c r="AU157" s="197"/>
      <c r="AV157" s="197"/>
      <c r="AW157" s="197"/>
      <c r="AX157" s="197"/>
      <c r="AY157" s="197"/>
      <c r="AZ157" s="197"/>
      <c r="BA157" s="197"/>
      <c r="BB157" s="197"/>
      <c r="BC157" s="197"/>
      <c r="BD157" s="197"/>
      <c r="BE157" s="197"/>
      <c r="BF157" s="197"/>
      <c r="BG157" s="197"/>
      <c r="BH157" s="197"/>
    </row>
    <row r="158" spans="1:60" outlineLevel="1">
      <c r="A158" s="198"/>
      <c r="B158" s="205"/>
      <c r="C158" s="254" t="s">
        <v>280</v>
      </c>
      <c r="D158" s="210"/>
      <c r="E158" s="216">
        <v>32</v>
      </c>
      <c r="F158" s="220"/>
      <c r="G158" s="220"/>
      <c r="H158" s="220"/>
      <c r="I158" s="220"/>
      <c r="J158" s="220"/>
      <c r="K158" s="220"/>
      <c r="L158" s="220"/>
      <c r="M158" s="220"/>
      <c r="N158" s="207"/>
      <c r="O158" s="207"/>
      <c r="P158" s="207"/>
      <c r="Q158" s="207"/>
      <c r="R158" s="207"/>
      <c r="S158" s="207"/>
      <c r="T158" s="208"/>
      <c r="U158" s="20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 t="s">
        <v>113</v>
      </c>
      <c r="AF158" s="197">
        <v>0</v>
      </c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197"/>
      <c r="AT158" s="197"/>
      <c r="AU158" s="197"/>
      <c r="AV158" s="197"/>
      <c r="AW158" s="197"/>
      <c r="AX158" s="197"/>
      <c r="AY158" s="197"/>
      <c r="AZ158" s="197"/>
      <c r="BA158" s="197"/>
      <c r="BB158" s="197"/>
      <c r="BC158" s="197"/>
      <c r="BD158" s="197"/>
      <c r="BE158" s="197"/>
      <c r="BF158" s="197"/>
      <c r="BG158" s="197"/>
      <c r="BH158" s="197"/>
    </row>
    <row r="159" spans="1:60" ht="22.5" outlineLevel="1">
      <c r="A159" s="198">
        <v>58</v>
      </c>
      <c r="B159" s="205" t="s">
        <v>281</v>
      </c>
      <c r="C159" s="252" t="s">
        <v>282</v>
      </c>
      <c r="D159" s="207" t="s">
        <v>250</v>
      </c>
      <c r="E159" s="214">
        <v>400</v>
      </c>
      <c r="F159" s="219"/>
      <c r="G159" s="220">
        <f>ROUND(E159*F159,2)</f>
        <v>0</v>
      </c>
      <c r="H159" s="219"/>
      <c r="I159" s="220">
        <f>ROUND(E159*H159,2)</f>
        <v>0</v>
      </c>
      <c r="J159" s="219"/>
      <c r="K159" s="220">
        <f>ROUND(E159*J159,2)</f>
        <v>0</v>
      </c>
      <c r="L159" s="220">
        <v>15</v>
      </c>
      <c r="M159" s="220">
        <f>G159*(1+L159/100)</f>
        <v>0</v>
      </c>
      <c r="N159" s="207">
        <v>1E-3</v>
      </c>
      <c r="O159" s="207">
        <f>ROUND(E159*N159,5)</f>
        <v>0.4</v>
      </c>
      <c r="P159" s="207">
        <v>0</v>
      </c>
      <c r="Q159" s="207">
        <f>ROUND(E159*P159,5)</f>
        <v>0</v>
      </c>
      <c r="R159" s="207"/>
      <c r="S159" s="207"/>
      <c r="T159" s="208">
        <v>0</v>
      </c>
      <c r="U159" s="207">
        <f>ROUND(E159*T159,2)</f>
        <v>0</v>
      </c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 t="s">
        <v>109</v>
      </c>
      <c r="AF159" s="197"/>
      <c r="AG159" s="197"/>
      <c r="AH159" s="197"/>
      <c r="AI159" s="197"/>
      <c r="AJ159" s="197"/>
      <c r="AK159" s="197"/>
      <c r="AL159" s="197"/>
      <c r="AM159" s="197"/>
      <c r="AN159" s="197"/>
      <c r="AO159" s="197"/>
      <c r="AP159" s="197"/>
      <c r="AQ159" s="197"/>
      <c r="AR159" s="197"/>
      <c r="AS159" s="197"/>
      <c r="AT159" s="197"/>
      <c r="AU159" s="197"/>
      <c r="AV159" s="197"/>
      <c r="AW159" s="197"/>
      <c r="AX159" s="197"/>
      <c r="AY159" s="197"/>
      <c r="AZ159" s="197"/>
      <c r="BA159" s="197"/>
      <c r="BB159" s="197"/>
      <c r="BC159" s="197"/>
      <c r="BD159" s="197"/>
      <c r="BE159" s="197"/>
      <c r="BF159" s="197"/>
      <c r="BG159" s="197"/>
      <c r="BH159" s="197"/>
    </row>
    <row r="160" spans="1:60" ht="22.5" outlineLevel="1">
      <c r="A160" s="198"/>
      <c r="B160" s="205"/>
      <c r="C160" s="254" t="s">
        <v>283</v>
      </c>
      <c r="D160" s="210"/>
      <c r="E160" s="216">
        <v>396.23680000000002</v>
      </c>
      <c r="F160" s="220"/>
      <c r="G160" s="220"/>
      <c r="H160" s="220"/>
      <c r="I160" s="220"/>
      <c r="J160" s="220"/>
      <c r="K160" s="220"/>
      <c r="L160" s="220"/>
      <c r="M160" s="220"/>
      <c r="N160" s="207"/>
      <c r="O160" s="207"/>
      <c r="P160" s="207"/>
      <c r="Q160" s="207"/>
      <c r="R160" s="207"/>
      <c r="S160" s="207"/>
      <c r="T160" s="208"/>
      <c r="U160" s="207"/>
      <c r="V160" s="197"/>
      <c r="W160" s="197"/>
      <c r="X160" s="197"/>
      <c r="Y160" s="197"/>
      <c r="Z160" s="197"/>
      <c r="AA160" s="197"/>
      <c r="AB160" s="197"/>
      <c r="AC160" s="197"/>
      <c r="AD160" s="197"/>
      <c r="AE160" s="197" t="s">
        <v>113</v>
      </c>
      <c r="AF160" s="197">
        <v>0</v>
      </c>
      <c r="AG160" s="197"/>
      <c r="AH160" s="197"/>
      <c r="AI160" s="197"/>
      <c r="AJ160" s="197"/>
      <c r="AK160" s="197"/>
      <c r="AL160" s="197"/>
      <c r="AM160" s="197"/>
      <c r="AN160" s="197"/>
      <c r="AO160" s="197"/>
      <c r="AP160" s="197"/>
      <c r="AQ160" s="197"/>
      <c r="AR160" s="197"/>
      <c r="AS160" s="197"/>
      <c r="AT160" s="197"/>
      <c r="AU160" s="197"/>
      <c r="AV160" s="197"/>
      <c r="AW160" s="197"/>
      <c r="AX160" s="197"/>
      <c r="AY160" s="197"/>
      <c r="AZ160" s="197"/>
      <c r="BA160" s="197"/>
      <c r="BB160" s="197"/>
      <c r="BC160" s="197"/>
      <c r="BD160" s="197"/>
      <c r="BE160" s="197"/>
      <c r="BF160" s="197"/>
      <c r="BG160" s="197"/>
      <c r="BH160" s="197"/>
    </row>
    <row r="161" spans="1:60" outlineLevel="1">
      <c r="A161" s="198"/>
      <c r="B161" s="205"/>
      <c r="C161" s="254" t="s">
        <v>284</v>
      </c>
      <c r="D161" s="210"/>
      <c r="E161" s="216">
        <v>3.7631999999999799</v>
      </c>
      <c r="F161" s="220"/>
      <c r="G161" s="220"/>
      <c r="H161" s="220"/>
      <c r="I161" s="220"/>
      <c r="J161" s="220"/>
      <c r="K161" s="220"/>
      <c r="L161" s="220"/>
      <c r="M161" s="220"/>
      <c r="N161" s="207"/>
      <c r="O161" s="207"/>
      <c r="P161" s="207"/>
      <c r="Q161" s="207"/>
      <c r="R161" s="207"/>
      <c r="S161" s="207"/>
      <c r="T161" s="208"/>
      <c r="U161" s="207"/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 t="s">
        <v>113</v>
      </c>
      <c r="AF161" s="197">
        <v>0</v>
      </c>
      <c r="AG161" s="197"/>
      <c r="AH161" s="197"/>
      <c r="AI161" s="197"/>
      <c r="AJ161" s="197"/>
      <c r="AK161" s="197"/>
      <c r="AL161" s="197"/>
      <c r="AM161" s="197"/>
      <c r="AN161" s="197"/>
      <c r="AO161" s="197"/>
      <c r="AP161" s="197"/>
      <c r="AQ161" s="197"/>
      <c r="AR161" s="197"/>
      <c r="AS161" s="197"/>
      <c r="AT161" s="197"/>
      <c r="AU161" s="197"/>
      <c r="AV161" s="197"/>
      <c r="AW161" s="197"/>
      <c r="AX161" s="197"/>
      <c r="AY161" s="197"/>
      <c r="AZ161" s="197"/>
      <c r="BA161" s="197"/>
      <c r="BB161" s="197"/>
      <c r="BC161" s="197"/>
      <c r="BD161" s="197"/>
      <c r="BE161" s="197"/>
      <c r="BF161" s="197"/>
      <c r="BG161" s="197"/>
      <c r="BH161" s="197"/>
    </row>
    <row r="162" spans="1:60" outlineLevel="1">
      <c r="A162" s="198">
        <v>59</v>
      </c>
      <c r="B162" s="205" t="s">
        <v>285</v>
      </c>
      <c r="C162" s="252" t="s">
        <v>286</v>
      </c>
      <c r="D162" s="207" t="s">
        <v>250</v>
      </c>
      <c r="E162" s="214">
        <v>68</v>
      </c>
      <c r="F162" s="219"/>
      <c r="G162" s="220">
        <f>ROUND(E162*F162,2)</f>
        <v>0</v>
      </c>
      <c r="H162" s="219"/>
      <c r="I162" s="220">
        <f>ROUND(E162*H162,2)</f>
        <v>0</v>
      </c>
      <c r="J162" s="219"/>
      <c r="K162" s="220">
        <f>ROUND(E162*J162,2)</f>
        <v>0</v>
      </c>
      <c r="L162" s="220">
        <v>15</v>
      </c>
      <c r="M162" s="220">
        <f>G162*(1+L162/100)</f>
        <v>0</v>
      </c>
      <c r="N162" s="207">
        <v>1E-3</v>
      </c>
      <c r="O162" s="207">
        <f>ROUND(E162*N162,5)</f>
        <v>6.8000000000000005E-2</v>
      </c>
      <c r="P162" s="207">
        <v>0</v>
      </c>
      <c r="Q162" s="207">
        <f>ROUND(E162*P162,5)</f>
        <v>0</v>
      </c>
      <c r="R162" s="207"/>
      <c r="S162" s="207"/>
      <c r="T162" s="208">
        <v>0</v>
      </c>
      <c r="U162" s="207">
        <f>ROUND(E162*T162,2)</f>
        <v>0</v>
      </c>
      <c r="V162" s="197"/>
      <c r="W162" s="197"/>
      <c r="X162" s="197"/>
      <c r="Y162" s="197"/>
      <c r="Z162" s="197"/>
      <c r="AA162" s="197"/>
      <c r="AB162" s="197"/>
      <c r="AC162" s="197"/>
      <c r="AD162" s="197"/>
      <c r="AE162" s="197" t="s">
        <v>109</v>
      </c>
      <c r="AF162" s="197"/>
      <c r="AG162" s="197"/>
      <c r="AH162" s="197"/>
      <c r="AI162" s="197"/>
      <c r="AJ162" s="197"/>
      <c r="AK162" s="197"/>
      <c r="AL162" s="197"/>
      <c r="AM162" s="197"/>
      <c r="AN162" s="197"/>
      <c r="AO162" s="197"/>
      <c r="AP162" s="197"/>
      <c r="AQ162" s="197"/>
      <c r="AR162" s="197"/>
      <c r="AS162" s="197"/>
      <c r="AT162" s="197"/>
      <c r="AU162" s="197"/>
      <c r="AV162" s="197"/>
      <c r="AW162" s="197"/>
      <c r="AX162" s="197"/>
      <c r="AY162" s="197"/>
      <c r="AZ162" s="197"/>
      <c r="BA162" s="197"/>
      <c r="BB162" s="197"/>
      <c r="BC162" s="197"/>
      <c r="BD162" s="197"/>
      <c r="BE162" s="197"/>
      <c r="BF162" s="197"/>
      <c r="BG162" s="197"/>
      <c r="BH162" s="197"/>
    </row>
    <row r="163" spans="1:60" ht="22.5" outlineLevel="1">
      <c r="A163" s="198"/>
      <c r="B163" s="205"/>
      <c r="C163" s="254" t="s">
        <v>287</v>
      </c>
      <c r="D163" s="210"/>
      <c r="E163" s="216">
        <v>68</v>
      </c>
      <c r="F163" s="220"/>
      <c r="G163" s="220"/>
      <c r="H163" s="220"/>
      <c r="I163" s="220"/>
      <c r="J163" s="220"/>
      <c r="K163" s="220"/>
      <c r="L163" s="220"/>
      <c r="M163" s="220"/>
      <c r="N163" s="207"/>
      <c r="O163" s="207"/>
      <c r="P163" s="207"/>
      <c r="Q163" s="207"/>
      <c r="R163" s="207"/>
      <c r="S163" s="207"/>
      <c r="T163" s="208"/>
      <c r="U163" s="207"/>
      <c r="V163" s="197"/>
      <c r="W163" s="197"/>
      <c r="X163" s="197"/>
      <c r="Y163" s="197"/>
      <c r="Z163" s="197"/>
      <c r="AA163" s="197"/>
      <c r="AB163" s="197"/>
      <c r="AC163" s="197"/>
      <c r="AD163" s="197"/>
      <c r="AE163" s="197" t="s">
        <v>113</v>
      </c>
      <c r="AF163" s="197">
        <v>0</v>
      </c>
      <c r="AG163" s="197"/>
      <c r="AH163" s="197"/>
      <c r="AI163" s="197"/>
      <c r="AJ163" s="197"/>
      <c r="AK163" s="197"/>
      <c r="AL163" s="197"/>
      <c r="AM163" s="197"/>
      <c r="AN163" s="197"/>
      <c r="AO163" s="197"/>
      <c r="AP163" s="197"/>
      <c r="AQ163" s="197"/>
      <c r="AR163" s="197"/>
      <c r="AS163" s="197"/>
      <c r="AT163" s="197"/>
      <c r="AU163" s="197"/>
      <c r="AV163" s="197"/>
      <c r="AW163" s="197"/>
      <c r="AX163" s="197"/>
      <c r="AY163" s="197"/>
      <c r="AZ163" s="197"/>
      <c r="BA163" s="197"/>
      <c r="BB163" s="197"/>
      <c r="BC163" s="197"/>
      <c r="BD163" s="197"/>
      <c r="BE163" s="197"/>
      <c r="BF163" s="197"/>
      <c r="BG163" s="197"/>
      <c r="BH163" s="197"/>
    </row>
    <row r="164" spans="1:60" outlineLevel="1">
      <c r="A164" s="198">
        <v>60</v>
      </c>
      <c r="B164" s="205" t="s">
        <v>288</v>
      </c>
      <c r="C164" s="252" t="s">
        <v>289</v>
      </c>
      <c r="D164" s="207" t="s">
        <v>290</v>
      </c>
      <c r="E164" s="214">
        <v>8</v>
      </c>
      <c r="F164" s="219"/>
      <c r="G164" s="220">
        <f>ROUND(E164*F164,2)</f>
        <v>0</v>
      </c>
      <c r="H164" s="219"/>
      <c r="I164" s="220">
        <f>ROUND(E164*H164,2)</f>
        <v>0</v>
      </c>
      <c r="J164" s="219"/>
      <c r="K164" s="220">
        <f>ROUND(E164*J164,2)</f>
        <v>0</v>
      </c>
      <c r="L164" s="220">
        <v>15</v>
      </c>
      <c r="M164" s="220">
        <f>G164*(1+L164/100)</f>
        <v>0</v>
      </c>
      <c r="N164" s="207">
        <v>0</v>
      </c>
      <c r="O164" s="207">
        <f>ROUND(E164*N164,5)</f>
        <v>0</v>
      </c>
      <c r="P164" s="207">
        <v>0</v>
      </c>
      <c r="Q164" s="207">
        <f>ROUND(E164*P164,5)</f>
        <v>0</v>
      </c>
      <c r="R164" s="207"/>
      <c r="S164" s="207"/>
      <c r="T164" s="208">
        <v>0</v>
      </c>
      <c r="U164" s="207">
        <f>ROUND(E164*T164,2)</f>
        <v>0</v>
      </c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 t="s">
        <v>109</v>
      </c>
      <c r="AF164" s="197"/>
      <c r="AG164" s="197"/>
      <c r="AH164" s="197"/>
      <c r="AI164" s="197"/>
      <c r="AJ164" s="197"/>
      <c r="AK164" s="197"/>
      <c r="AL164" s="197"/>
      <c r="AM164" s="197"/>
      <c r="AN164" s="197"/>
      <c r="AO164" s="197"/>
      <c r="AP164" s="197"/>
      <c r="AQ164" s="197"/>
      <c r="AR164" s="197"/>
      <c r="AS164" s="197"/>
      <c r="AT164" s="197"/>
      <c r="AU164" s="197"/>
      <c r="AV164" s="197"/>
      <c r="AW164" s="197"/>
      <c r="AX164" s="197"/>
      <c r="AY164" s="197"/>
      <c r="AZ164" s="197"/>
      <c r="BA164" s="197"/>
      <c r="BB164" s="197"/>
      <c r="BC164" s="197"/>
      <c r="BD164" s="197"/>
      <c r="BE164" s="197"/>
      <c r="BF164" s="197"/>
      <c r="BG164" s="197"/>
      <c r="BH164" s="197"/>
    </row>
    <row r="165" spans="1:60" outlineLevel="1">
      <c r="A165" s="198">
        <v>61</v>
      </c>
      <c r="B165" s="205" t="s">
        <v>291</v>
      </c>
      <c r="C165" s="252" t="s">
        <v>292</v>
      </c>
      <c r="D165" s="207" t="s">
        <v>0</v>
      </c>
      <c r="E165" s="214">
        <v>1433.49</v>
      </c>
      <c r="F165" s="219"/>
      <c r="G165" s="220">
        <f>ROUND(E165*F165,2)</f>
        <v>0</v>
      </c>
      <c r="H165" s="219"/>
      <c r="I165" s="220">
        <f>ROUND(E165*H165,2)</f>
        <v>0</v>
      </c>
      <c r="J165" s="219"/>
      <c r="K165" s="220">
        <f>ROUND(E165*J165,2)</f>
        <v>0</v>
      </c>
      <c r="L165" s="220">
        <v>15</v>
      </c>
      <c r="M165" s="220">
        <f>G165*(1+L165/100)</f>
        <v>0</v>
      </c>
      <c r="N165" s="207">
        <v>0</v>
      </c>
      <c r="O165" s="207">
        <f>ROUND(E165*N165,5)</f>
        <v>0</v>
      </c>
      <c r="P165" s="207">
        <v>0</v>
      </c>
      <c r="Q165" s="207">
        <f>ROUND(E165*P165,5)</f>
        <v>0</v>
      </c>
      <c r="R165" s="207"/>
      <c r="S165" s="207"/>
      <c r="T165" s="208">
        <v>0</v>
      </c>
      <c r="U165" s="207">
        <f>ROUND(E165*T165,2)</f>
        <v>0</v>
      </c>
      <c r="V165" s="197"/>
      <c r="W165" s="197"/>
      <c r="X165" s="197"/>
      <c r="Y165" s="197"/>
      <c r="Z165" s="197"/>
      <c r="AA165" s="197"/>
      <c r="AB165" s="197"/>
      <c r="AC165" s="197"/>
      <c r="AD165" s="197"/>
      <c r="AE165" s="197" t="s">
        <v>109</v>
      </c>
      <c r="AF165" s="197"/>
      <c r="AG165" s="197"/>
      <c r="AH165" s="197"/>
      <c r="AI165" s="197"/>
      <c r="AJ165" s="197"/>
      <c r="AK165" s="197"/>
      <c r="AL165" s="197"/>
      <c r="AM165" s="197"/>
      <c r="AN165" s="197"/>
      <c r="AO165" s="197"/>
      <c r="AP165" s="197"/>
      <c r="AQ165" s="197"/>
      <c r="AR165" s="197"/>
      <c r="AS165" s="197"/>
      <c r="AT165" s="197"/>
      <c r="AU165" s="197"/>
      <c r="AV165" s="197"/>
      <c r="AW165" s="197"/>
      <c r="AX165" s="197"/>
      <c r="AY165" s="197"/>
      <c r="AZ165" s="197"/>
      <c r="BA165" s="197"/>
      <c r="BB165" s="197"/>
      <c r="BC165" s="197"/>
      <c r="BD165" s="197"/>
      <c r="BE165" s="197"/>
      <c r="BF165" s="197"/>
      <c r="BG165" s="197"/>
      <c r="BH165" s="197"/>
    </row>
    <row r="166" spans="1:60" outlineLevel="1">
      <c r="A166" s="198">
        <v>62</v>
      </c>
      <c r="B166" s="205" t="s">
        <v>293</v>
      </c>
      <c r="C166" s="252" t="s">
        <v>294</v>
      </c>
      <c r="D166" s="207" t="s">
        <v>0</v>
      </c>
      <c r="E166" s="214">
        <v>1433.49</v>
      </c>
      <c r="F166" s="219"/>
      <c r="G166" s="220">
        <f>ROUND(E166*F166,2)</f>
        <v>0</v>
      </c>
      <c r="H166" s="219"/>
      <c r="I166" s="220">
        <f>ROUND(E166*H166,2)</f>
        <v>0</v>
      </c>
      <c r="J166" s="219"/>
      <c r="K166" s="220">
        <f>ROUND(E166*J166,2)</f>
        <v>0</v>
      </c>
      <c r="L166" s="220">
        <v>15</v>
      </c>
      <c r="M166" s="220">
        <f>G166*(1+L166/100)</f>
        <v>0</v>
      </c>
      <c r="N166" s="207">
        <v>0</v>
      </c>
      <c r="O166" s="207">
        <f>ROUND(E166*N166,5)</f>
        <v>0</v>
      </c>
      <c r="P166" s="207">
        <v>0</v>
      </c>
      <c r="Q166" s="207">
        <f>ROUND(E166*P166,5)</f>
        <v>0</v>
      </c>
      <c r="R166" s="207"/>
      <c r="S166" s="207"/>
      <c r="T166" s="208">
        <v>0</v>
      </c>
      <c r="U166" s="207">
        <f>ROUND(E166*T166,2)</f>
        <v>0</v>
      </c>
      <c r="V166" s="197"/>
      <c r="W166" s="197"/>
      <c r="X166" s="197"/>
      <c r="Y166" s="197"/>
      <c r="Z166" s="197"/>
      <c r="AA166" s="197"/>
      <c r="AB166" s="197"/>
      <c r="AC166" s="197"/>
      <c r="AD166" s="197"/>
      <c r="AE166" s="197" t="s">
        <v>109</v>
      </c>
      <c r="AF166" s="197"/>
      <c r="AG166" s="197"/>
      <c r="AH166" s="197"/>
      <c r="AI166" s="197"/>
      <c r="AJ166" s="197"/>
      <c r="AK166" s="197"/>
      <c r="AL166" s="197"/>
      <c r="AM166" s="197"/>
      <c r="AN166" s="197"/>
      <c r="AO166" s="197"/>
      <c r="AP166" s="197"/>
      <c r="AQ166" s="197"/>
      <c r="AR166" s="197"/>
      <c r="AS166" s="197"/>
      <c r="AT166" s="197"/>
      <c r="AU166" s="197"/>
      <c r="AV166" s="197"/>
      <c r="AW166" s="197"/>
      <c r="AX166" s="197"/>
      <c r="AY166" s="197"/>
      <c r="AZ166" s="197"/>
      <c r="BA166" s="197"/>
      <c r="BB166" s="197"/>
      <c r="BC166" s="197"/>
      <c r="BD166" s="197"/>
      <c r="BE166" s="197"/>
      <c r="BF166" s="197"/>
      <c r="BG166" s="197"/>
      <c r="BH166" s="197"/>
    </row>
    <row r="167" spans="1:60" outlineLevel="1">
      <c r="A167" s="198">
        <v>63</v>
      </c>
      <c r="B167" s="205" t="s">
        <v>295</v>
      </c>
      <c r="C167" s="252" t="s">
        <v>296</v>
      </c>
      <c r="D167" s="207" t="s">
        <v>0</v>
      </c>
      <c r="E167" s="214">
        <v>5733.96</v>
      </c>
      <c r="F167" s="219"/>
      <c r="G167" s="220">
        <f>ROUND(E167*F167,2)</f>
        <v>0</v>
      </c>
      <c r="H167" s="219"/>
      <c r="I167" s="220">
        <f>ROUND(E167*H167,2)</f>
        <v>0</v>
      </c>
      <c r="J167" s="219"/>
      <c r="K167" s="220">
        <f>ROUND(E167*J167,2)</f>
        <v>0</v>
      </c>
      <c r="L167" s="220">
        <v>15</v>
      </c>
      <c r="M167" s="220">
        <f>G167*(1+L167/100)</f>
        <v>0</v>
      </c>
      <c r="N167" s="207">
        <v>0</v>
      </c>
      <c r="O167" s="207">
        <f>ROUND(E167*N167,5)</f>
        <v>0</v>
      </c>
      <c r="P167" s="207">
        <v>0</v>
      </c>
      <c r="Q167" s="207">
        <f>ROUND(E167*P167,5)</f>
        <v>0</v>
      </c>
      <c r="R167" s="207"/>
      <c r="S167" s="207"/>
      <c r="T167" s="208">
        <v>0</v>
      </c>
      <c r="U167" s="207">
        <f>ROUND(E167*T167,2)</f>
        <v>0</v>
      </c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 t="s">
        <v>109</v>
      </c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  <c r="AR167" s="197"/>
      <c r="AS167" s="197"/>
      <c r="AT167" s="197"/>
      <c r="AU167" s="197"/>
      <c r="AV167" s="197"/>
      <c r="AW167" s="197"/>
      <c r="AX167" s="197"/>
      <c r="AY167" s="197"/>
      <c r="AZ167" s="197"/>
      <c r="BA167" s="197"/>
      <c r="BB167" s="197"/>
      <c r="BC167" s="197"/>
      <c r="BD167" s="197"/>
      <c r="BE167" s="197"/>
      <c r="BF167" s="197"/>
      <c r="BG167" s="197"/>
      <c r="BH167" s="197"/>
    </row>
    <row r="168" spans="1:60" outlineLevel="1">
      <c r="A168" s="198"/>
      <c r="B168" s="205"/>
      <c r="C168" s="254" t="s">
        <v>297</v>
      </c>
      <c r="D168" s="210"/>
      <c r="E168" s="216">
        <v>5733.96</v>
      </c>
      <c r="F168" s="220"/>
      <c r="G168" s="220"/>
      <c r="H168" s="220"/>
      <c r="I168" s="220"/>
      <c r="J168" s="220"/>
      <c r="K168" s="220"/>
      <c r="L168" s="220"/>
      <c r="M168" s="220"/>
      <c r="N168" s="207"/>
      <c r="O168" s="207"/>
      <c r="P168" s="207"/>
      <c r="Q168" s="207"/>
      <c r="R168" s="207"/>
      <c r="S168" s="207"/>
      <c r="T168" s="208"/>
      <c r="U168" s="20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 t="s">
        <v>113</v>
      </c>
      <c r="AF168" s="197">
        <v>0</v>
      </c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197"/>
      <c r="AT168" s="197"/>
      <c r="AU168" s="197"/>
      <c r="AV168" s="197"/>
      <c r="AW168" s="197"/>
      <c r="AX168" s="197"/>
      <c r="AY168" s="197"/>
      <c r="AZ168" s="197"/>
      <c r="BA168" s="197"/>
      <c r="BB168" s="197"/>
      <c r="BC168" s="197"/>
      <c r="BD168" s="197"/>
      <c r="BE168" s="197"/>
      <c r="BF168" s="197"/>
      <c r="BG168" s="197"/>
      <c r="BH168" s="197"/>
    </row>
    <row r="169" spans="1:60">
      <c r="A169" s="199" t="s">
        <v>104</v>
      </c>
      <c r="B169" s="206" t="s">
        <v>73</v>
      </c>
      <c r="C169" s="255" t="s">
        <v>74</v>
      </c>
      <c r="D169" s="211"/>
      <c r="E169" s="217"/>
      <c r="F169" s="223"/>
      <c r="G169" s="223">
        <f>SUMIF(AE170:AE229,"&lt;&gt;NOR",G170:G229)</f>
        <v>0</v>
      </c>
      <c r="H169" s="223"/>
      <c r="I169" s="223">
        <f>SUM(I170:I229)</f>
        <v>0</v>
      </c>
      <c r="J169" s="223"/>
      <c r="K169" s="223">
        <f>SUM(K170:K229)</f>
        <v>0</v>
      </c>
      <c r="L169" s="223"/>
      <c r="M169" s="223">
        <f>SUM(M170:M229)</f>
        <v>0</v>
      </c>
      <c r="N169" s="211"/>
      <c r="O169" s="211">
        <f>SUM(O170:O229)</f>
        <v>1.5800899999999996</v>
      </c>
      <c r="P169" s="211"/>
      <c r="Q169" s="211">
        <f>SUM(Q170:Q229)</f>
        <v>1.1200000000000001</v>
      </c>
      <c r="R169" s="211"/>
      <c r="S169" s="211"/>
      <c r="T169" s="212"/>
      <c r="U169" s="211">
        <f>SUM(U170:U229)</f>
        <v>62.25</v>
      </c>
      <c r="AE169" t="s">
        <v>105</v>
      </c>
    </row>
    <row r="170" spans="1:60" outlineLevel="1">
      <c r="A170" s="198">
        <v>64</v>
      </c>
      <c r="B170" s="205" t="s">
        <v>298</v>
      </c>
      <c r="C170" s="252" t="s">
        <v>299</v>
      </c>
      <c r="D170" s="207" t="s">
        <v>250</v>
      </c>
      <c r="E170" s="214">
        <v>1120</v>
      </c>
      <c r="F170" s="219"/>
      <c r="G170" s="220">
        <f>ROUND(E170*F170,2)</f>
        <v>0</v>
      </c>
      <c r="H170" s="219"/>
      <c r="I170" s="220">
        <f>ROUND(E170*H170,2)</f>
        <v>0</v>
      </c>
      <c r="J170" s="219"/>
      <c r="K170" s="220">
        <f>ROUND(E170*J170,2)</f>
        <v>0</v>
      </c>
      <c r="L170" s="220">
        <v>15</v>
      </c>
      <c r="M170" s="220">
        <f>G170*(1+L170/100)</f>
        <v>0</v>
      </c>
      <c r="N170" s="207">
        <v>5.0000000000000002E-5</v>
      </c>
      <c r="O170" s="207">
        <f>ROUND(E170*N170,5)</f>
        <v>5.6000000000000001E-2</v>
      </c>
      <c r="P170" s="207">
        <v>1E-3</v>
      </c>
      <c r="Q170" s="207">
        <f>ROUND(E170*P170,5)</f>
        <v>1.1200000000000001</v>
      </c>
      <c r="R170" s="207"/>
      <c r="S170" s="207"/>
      <c r="T170" s="208">
        <v>0.05</v>
      </c>
      <c r="U170" s="207">
        <f>ROUND(E170*T170,2)</f>
        <v>56</v>
      </c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 t="s">
        <v>109</v>
      </c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7"/>
      <c r="AT170" s="197"/>
      <c r="AU170" s="197"/>
      <c r="AV170" s="197"/>
      <c r="AW170" s="197"/>
      <c r="AX170" s="197"/>
      <c r="AY170" s="197"/>
      <c r="AZ170" s="197"/>
      <c r="BA170" s="197"/>
      <c r="BB170" s="197"/>
      <c r="BC170" s="197"/>
      <c r="BD170" s="197"/>
      <c r="BE170" s="197"/>
      <c r="BF170" s="197"/>
      <c r="BG170" s="197"/>
      <c r="BH170" s="197"/>
    </row>
    <row r="171" spans="1:60" ht="22.5" outlineLevel="1">
      <c r="A171" s="198"/>
      <c r="B171" s="205"/>
      <c r="C171" s="254" t="s">
        <v>300</v>
      </c>
      <c r="D171" s="210"/>
      <c r="E171" s="216">
        <v>1120</v>
      </c>
      <c r="F171" s="220"/>
      <c r="G171" s="220"/>
      <c r="H171" s="220"/>
      <c r="I171" s="220"/>
      <c r="J171" s="220"/>
      <c r="K171" s="220"/>
      <c r="L171" s="220"/>
      <c r="M171" s="220"/>
      <c r="N171" s="207"/>
      <c r="O171" s="207"/>
      <c r="P171" s="207"/>
      <c r="Q171" s="207"/>
      <c r="R171" s="207"/>
      <c r="S171" s="207"/>
      <c r="T171" s="208"/>
      <c r="U171" s="20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 t="s">
        <v>113</v>
      </c>
      <c r="AF171" s="197">
        <v>0</v>
      </c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7"/>
      <c r="AT171" s="197"/>
      <c r="AU171" s="197"/>
      <c r="AV171" s="197"/>
      <c r="AW171" s="197"/>
      <c r="AX171" s="197"/>
      <c r="AY171" s="197"/>
      <c r="AZ171" s="197"/>
      <c r="BA171" s="197"/>
      <c r="BB171" s="197"/>
      <c r="BC171" s="197"/>
      <c r="BD171" s="197"/>
      <c r="BE171" s="197"/>
      <c r="BF171" s="197"/>
      <c r="BG171" s="197"/>
      <c r="BH171" s="197"/>
    </row>
    <row r="172" spans="1:60" outlineLevel="1">
      <c r="A172" s="198">
        <v>65</v>
      </c>
      <c r="B172" s="205" t="s">
        <v>301</v>
      </c>
      <c r="C172" s="252" t="s">
        <v>302</v>
      </c>
      <c r="D172" s="207" t="s">
        <v>143</v>
      </c>
      <c r="E172" s="214">
        <v>16</v>
      </c>
      <c r="F172" s="219"/>
      <c r="G172" s="220">
        <f>ROUND(E172*F172,2)</f>
        <v>0</v>
      </c>
      <c r="H172" s="219"/>
      <c r="I172" s="220">
        <f>ROUND(E172*H172,2)</f>
        <v>0</v>
      </c>
      <c r="J172" s="219"/>
      <c r="K172" s="220">
        <f>ROUND(E172*J172,2)</f>
        <v>0</v>
      </c>
      <c r="L172" s="220">
        <v>15</v>
      </c>
      <c r="M172" s="220">
        <f>G172*(1+L172/100)</f>
        <v>0</v>
      </c>
      <c r="N172" s="207">
        <v>0</v>
      </c>
      <c r="O172" s="207">
        <f>ROUND(E172*N172,5)</f>
        <v>0</v>
      </c>
      <c r="P172" s="207">
        <v>0</v>
      </c>
      <c r="Q172" s="207">
        <f>ROUND(E172*P172,5)</f>
        <v>0</v>
      </c>
      <c r="R172" s="207"/>
      <c r="S172" s="207"/>
      <c r="T172" s="208">
        <v>0</v>
      </c>
      <c r="U172" s="207">
        <f>ROUND(E172*T172,2)</f>
        <v>0</v>
      </c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 t="s">
        <v>109</v>
      </c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7"/>
      <c r="AT172" s="197"/>
      <c r="AU172" s="197"/>
      <c r="AV172" s="197"/>
      <c r="AW172" s="197"/>
      <c r="AX172" s="197"/>
      <c r="AY172" s="197"/>
      <c r="AZ172" s="197"/>
      <c r="BA172" s="197"/>
      <c r="BB172" s="197"/>
      <c r="BC172" s="197"/>
      <c r="BD172" s="197"/>
      <c r="BE172" s="197"/>
      <c r="BF172" s="197"/>
      <c r="BG172" s="197"/>
      <c r="BH172" s="197"/>
    </row>
    <row r="173" spans="1:60" outlineLevel="1">
      <c r="A173" s="198"/>
      <c r="B173" s="205"/>
      <c r="C173" s="253" t="s">
        <v>303</v>
      </c>
      <c r="D173" s="209"/>
      <c r="E173" s="215"/>
      <c r="F173" s="221"/>
      <c r="G173" s="222"/>
      <c r="H173" s="220"/>
      <c r="I173" s="220"/>
      <c r="J173" s="220"/>
      <c r="K173" s="220"/>
      <c r="L173" s="220"/>
      <c r="M173" s="220"/>
      <c r="N173" s="207"/>
      <c r="O173" s="207"/>
      <c r="P173" s="207"/>
      <c r="Q173" s="207"/>
      <c r="R173" s="207"/>
      <c r="S173" s="207"/>
      <c r="T173" s="208"/>
      <c r="U173" s="20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 t="s">
        <v>111</v>
      </c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197"/>
      <c r="AT173" s="197"/>
      <c r="AU173" s="197"/>
      <c r="AV173" s="197"/>
      <c r="AW173" s="197"/>
      <c r="AX173" s="197"/>
      <c r="AY173" s="197"/>
      <c r="AZ173" s="197"/>
      <c r="BA173" s="200" t="str">
        <f>C173</f>
        <v>Délka zábradlí 2,58 m, hloubka zábradlí 0,73 m, výška zábradlí 1,12 m od podlahy balkónu.</v>
      </c>
      <c r="BB173" s="197"/>
      <c r="BC173" s="197"/>
      <c r="BD173" s="197"/>
      <c r="BE173" s="197"/>
      <c r="BF173" s="197"/>
      <c r="BG173" s="197"/>
      <c r="BH173" s="197"/>
    </row>
    <row r="174" spans="1:60" outlineLevel="1">
      <c r="A174" s="198">
        <v>66</v>
      </c>
      <c r="B174" s="205" t="s">
        <v>304</v>
      </c>
      <c r="C174" s="252" t="s">
        <v>305</v>
      </c>
      <c r="D174" s="207" t="s">
        <v>143</v>
      </c>
      <c r="E174" s="214">
        <v>32</v>
      </c>
      <c r="F174" s="219"/>
      <c r="G174" s="220">
        <f>ROUND(E174*F174,2)</f>
        <v>0</v>
      </c>
      <c r="H174" s="219"/>
      <c r="I174" s="220">
        <f>ROUND(E174*H174,2)</f>
        <v>0</v>
      </c>
      <c r="J174" s="219"/>
      <c r="K174" s="220">
        <f>ROUND(E174*J174,2)</f>
        <v>0</v>
      </c>
      <c r="L174" s="220">
        <v>15</v>
      </c>
      <c r="M174" s="220">
        <f>G174*(1+L174/100)</f>
        <v>0</v>
      </c>
      <c r="N174" s="207">
        <v>0</v>
      </c>
      <c r="O174" s="207">
        <f>ROUND(E174*N174,5)</f>
        <v>0</v>
      </c>
      <c r="P174" s="207">
        <v>0</v>
      </c>
      <c r="Q174" s="207">
        <f>ROUND(E174*P174,5)</f>
        <v>0</v>
      </c>
      <c r="R174" s="207"/>
      <c r="S174" s="207"/>
      <c r="T174" s="208">
        <v>0</v>
      </c>
      <c r="U174" s="207">
        <f>ROUND(E174*T174,2)</f>
        <v>0</v>
      </c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 t="s">
        <v>109</v>
      </c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197"/>
      <c r="AT174" s="197"/>
      <c r="AU174" s="197"/>
      <c r="AV174" s="197"/>
      <c r="AW174" s="197"/>
      <c r="AX174" s="197"/>
      <c r="AY174" s="197"/>
      <c r="AZ174" s="197"/>
      <c r="BA174" s="197"/>
      <c r="BB174" s="197"/>
      <c r="BC174" s="197"/>
      <c r="BD174" s="197"/>
      <c r="BE174" s="197"/>
      <c r="BF174" s="197"/>
      <c r="BG174" s="197"/>
      <c r="BH174" s="197"/>
    </row>
    <row r="175" spans="1:60" outlineLevel="1">
      <c r="A175" s="198">
        <v>67</v>
      </c>
      <c r="B175" s="205" t="s">
        <v>306</v>
      </c>
      <c r="C175" s="252" t="s">
        <v>307</v>
      </c>
      <c r="D175" s="207" t="s">
        <v>158</v>
      </c>
      <c r="E175" s="214">
        <v>0.47935719999999998</v>
      </c>
      <c r="F175" s="219"/>
      <c r="G175" s="220">
        <f>ROUND(E175*F175,2)</f>
        <v>0</v>
      </c>
      <c r="H175" s="219"/>
      <c r="I175" s="220">
        <f>ROUND(E175*H175,2)</f>
        <v>0</v>
      </c>
      <c r="J175" s="219"/>
      <c r="K175" s="220">
        <f>ROUND(E175*J175,2)</f>
        <v>0</v>
      </c>
      <c r="L175" s="220">
        <v>15</v>
      </c>
      <c r="M175" s="220">
        <f>G175*(1+L175/100)</f>
        <v>0</v>
      </c>
      <c r="N175" s="207">
        <v>1</v>
      </c>
      <c r="O175" s="207">
        <f>ROUND(E175*N175,5)</f>
        <v>0.47936000000000001</v>
      </c>
      <c r="P175" s="207">
        <v>0</v>
      </c>
      <c r="Q175" s="207">
        <f>ROUND(E175*P175,5)</f>
        <v>0</v>
      </c>
      <c r="R175" s="207"/>
      <c r="S175" s="207"/>
      <c r="T175" s="208">
        <v>0</v>
      </c>
      <c r="U175" s="207">
        <f>ROUND(E175*T175,2)</f>
        <v>0</v>
      </c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 t="s">
        <v>251</v>
      </c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197"/>
      <c r="AT175" s="197"/>
      <c r="AU175" s="197"/>
      <c r="AV175" s="197"/>
      <c r="AW175" s="197"/>
      <c r="AX175" s="197"/>
      <c r="AY175" s="197"/>
      <c r="AZ175" s="197"/>
      <c r="BA175" s="197"/>
      <c r="BB175" s="197"/>
      <c r="BC175" s="197"/>
      <c r="BD175" s="197"/>
      <c r="BE175" s="197"/>
      <c r="BF175" s="197"/>
      <c r="BG175" s="197"/>
      <c r="BH175" s="197"/>
    </row>
    <row r="176" spans="1:60" outlineLevel="1">
      <c r="A176" s="198"/>
      <c r="B176" s="205"/>
      <c r="C176" s="253" t="s">
        <v>308</v>
      </c>
      <c r="D176" s="209"/>
      <c r="E176" s="215"/>
      <c r="F176" s="221"/>
      <c r="G176" s="222"/>
      <c r="H176" s="220"/>
      <c r="I176" s="220"/>
      <c r="J176" s="220"/>
      <c r="K176" s="220"/>
      <c r="L176" s="220"/>
      <c r="M176" s="220"/>
      <c r="N176" s="207"/>
      <c r="O176" s="207"/>
      <c r="P176" s="207"/>
      <c r="Q176" s="207"/>
      <c r="R176" s="207"/>
      <c r="S176" s="207"/>
      <c r="T176" s="208"/>
      <c r="U176" s="20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 t="s">
        <v>111</v>
      </c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197"/>
      <c r="AT176" s="197"/>
      <c r="AU176" s="197"/>
      <c r="AV176" s="197"/>
      <c r="AW176" s="197"/>
      <c r="AX176" s="197"/>
      <c r="AY176" s="197"/>
      <c r="AZ176" s="197"/>
      <c r="BA176" s="200" t="str">
        <f>C176</f>
        <v>Hmotnost 1,72 kg/bm</v>
      </c>
      <c r="BB176" s="197"/>
      <c r="BC176" s="197"/>
      <c r="BD176" s="197"/>
      <c r="BE176" s="197"/>
      <c r="BF176" s="197"/>
      <c r="BG176" s="197"/>
      <c r="BH176" s="197"/>
    </row>
    <row r="177" spans="1:60" outlineLevel="1">
      <c r="A177" s="198"/>
      <c r="B177" s="205"/>
      <c r="C177" s="254" t="s">
        <v>309</v>
      </c>
      <c r="D177" s="210"/>
      <c r="E177" s="216">
        <v>0.112832</v>
      </c>
      <c r="F177" s="220"/>
      <c r="G177" s="220"/>
      <c r="H177" s="220"/>
      <c r="I177" s="220"/>
      <c r="J177" s="220"/>
      <c r="K177" s="220"/>
      <c r="L177" s="220"/>
      <c r="M177" s="220"/>
      <c r="N177" s="207"/>
      <c r="O177" s="207"/>
      <c r="P177" s="207"/>
      <c r="Q177" s="207"/>
      <c r="R177" s="207"/>
      <c r="S177" s="207"/>
      <c r="T177" s="208"/>
      <c r="U177" s="20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 t="s">
        <v>113</v>
      </c>
      <c r="AF177" s="197">
        <v>0</v>
      </c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197"/>
      <c r="AT177" s="197"/>
      <c r="AU177" s="197"/>
      <c r="AV177" s="197"/>
      <c r="AW177" s="197"/>
      <c r="AX177" s="197"/>
      <c r="AY177" s="197"/>
      <c r="AZ177" s="197"/>
      <c r="BA177" s="197"/>
      <c r="BB177" s="197"/>
      <c r="BC177" s="197"/>
      <c r="BD177" s="197"/>
      <c r="BE177" s="197"/>
      <c r="BF177" s="197"/>
      <c r="BG177" s="197"/>
      <c r="BH177" s="197"/>
    </row>
    <row r="178" spans="1:60" outlineLevel="1">
      <c r="A178" s="198"/>
      <c r="B178" s="205"/>
      <c r="C178" s="254" t="s">
        <v>310</v>
      </c>
      <c r="D178" s="210"/>
      <c r="E178" s="216">
        <v>0.10512639999999999</v>
      </c>
      <c r="F178" s="220"/>
      <c r="G178" s="220"/>
      <c r="H178" s="220"/>
      <c r="I178" s="220"/>
      <c r="J178" s="220"/>
      <c r="K178" s="220"/>
      <c r="L178" s="220"/>
      <c r="M178" s="220"/>
      <c r="N178" s="207"/>
      <c r="O178" s="207"/>
      <c r="P178" s="207"/>
      <c r="Q178" s="207"/>
      <c r="R178" s="207"/>
      <c r="S178" s="207"/>
      <c r="T178" s="208"/>
      <c r="U178" s="20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 t="s">
        <v>113</v>
      </c>
      <c r="AF178" s="197">
        <v>0</v>
      </c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197"/>
      <c r="AT178" s="197"/>
      <c r="AU178" s="197"/>
      <c r="AV178" s="197"/>
      <c r="AW178" s="197"/>
      <c r="AX178" s="197"/>
      <c r="AY178" s="197"/>
      <c r="AZ178" s="197"/>
      <c r="BA178" s="197"/>
      <c r="BB178" s="197"/>
      <c r="BC178" s="197"/>
      <c r="BD178" s="197"/>
      <c r="BE178" s="197"/>
      <c r="BF178" s="197"/>
      <c r="BG178" s="197"/>
      <c r="BH178" s="197"/>
    </row>
    <row r="179" spans="1:60" outlineLevel="1">
      <c r="A179" s="198"/>
      <c r="B179" s="205"/>
      <c r="C179" s="254" t="s">
        <v>311</v>
      </c>
      <c r="D179" s="210"/>
      <c r="E179" s="216">
        <v>0.10512639999999999</v>
      </c>
      <c r="F179" s="220"/>
      <c r="G179" s="220"/>
      <c r="H179" s="220"/>
      <c r="I179" s="220"/>
      <c r="J179" s="220"/>
      <c r="K179" s="220"/>
      <c r="L179" s="220"/>
      <c r="M179" s="220"/>
      <c r="N179" s="207"/>
      <c r="O179" s="207"/>
      <c r="P179" s="207"/>
      <c r="Q179" s="207"/>
      <c r="R179" s="207"/>
      <c r="S179" s="207"/>
      <c r="T179" s="208"/>
      <c r="U179" s="20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 t="s">
        <v>113</v>
      </c>
      <c r="AF179" s="197">
        <v>0</v>
      </c>
      <c r="AG179" s="197"/>
      <c r="AH179" s="197"/>
      <c r="AI179" s="197"/>
      <c r="AJ179" s="197"/>
      <c r="AK179" s="197"/>
      <c r="AL179" s="197"/>
      <c r="AM179" s="197"/>
      <c r="AN179" s="197"/>
      <c r="AO179" s="197"/>
      <c r="AP179" s="197"/>
      <c r="AQ179" s="197"/>
      <c r="AR179" s="197"/>
      <c r="AS179" s="197"/>
      <c r="AT179" s="197"/>
      <c r="AU179" s="197"/>
      <c r="AV179" s="197"/>
      <c r="AW179" s="197"/>
      <c r="AX179" s="197"/>
      <c r="AY179" s="197"/>
      <c r="AZ179" s="197"/>
      <c r="BA179" s="197"/>
      <c r="BB179" s="197"/>
      <c r="BC179" s="197"/>
      <c r="BD179" s="197"/>
      <c r="BE179" s="197"/>
      <c r="BF179" s="197"/>
      <c r="BG179" s="197"/>
      <c r="BH179" s="197"/>
    </row>
    <row r="180" spans="1:60" outlineLevel="1">
      <c r="A180" s="198"/>
      <c r="B180" s="205"/>
      <c r="C180" s="254" t="s">
        <v>312</v>
      </c>
      <c r="D180" s="210"/>
      <c r="E180" s="216">
        <v>3.7564800000000002E-2</v>
      </c>
      <c r="F180" s="220"/>
      <c r="G180" s="220"/>
      <c r="H180" s="220"/>
      <c r="I180" s="220"/>
      <c r="J180" s="220"/>
      <c r="K180" s="220"/>
      <c r="L180" s="220"/>
      <c r="M180" s="220"/>
      <c r="N180" s="207"/>
      <c r="O180" s="207"/>
      <c r="P180" s="207"/>
      <c r="Q180" s="207"/>
      <c r="R180" s="207"/>
      <c r="S180" s="207"/>
      <c r="T180" s="208"/>
      <c r="U180" s="20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 t="s">
        <v>113</v>
      </c>
      <c r="AF180" s="197">
        <v>0</v>
      </c>
      <c r="AG180" s="197"/>
      <c r="AH180" s="197"/>
      <c r="AI180" s="197"/>
      <c r="AJ180" s="197"/>
      <c r="AK180" s="197"/>
      <c r="AL180" s="197"/>
      <c r="AM180" s="197"/>
      <c r="AN180" s="197"/>
      <c r="AO180" s="197"/>
      <c r="AP180" s="197"/>
      <c r="AQ180" s="197"/>
      <c r="AR180" s="197"/>
      <c r="AS180" s="197"/>
      <c r="AT180" s="197"/>
      <c r="AU180" s="197"/>
      <c r="AV180" s="197"/>
      <c r="AW180" s="197"/>
      <c r="AX180" s="197"/>
      <c r="AY180" s="197"/>
      <c r="AZ180" s="197"/>
      <c r="BA180" s="197"/>
      <c r="BB180" s="197"/>
      <c r="BC180" s="197"/>
      <c r="BD180" s="197"/>
      <c r="BE180" s="197"/>
      <c r="BF180" s="197"/>
      <c r="BG180" s="197"/>
      <c r="BH180" s="197"/>
    </row>
    <row r="181" spans="1:60" outlineLevel="1">
      <c r="A181" s="198"/>
      <c r="B181" s="205"/>
      <c r="C181" s="254" t="s">
        <v>313</v>
      </c>
      <c r="D181" s="210"/>
      <c r="E181" s="216">
        <v>2.0089599999999999E-2</v>
      </c>
      <c r="F181" s="220"/>
      <c r="G181" s="220"/>
      <c r="H181" s="220"/>
      <c r="I181" s="220"/>
      <c r="J181" s="220"/>
      <c r="K181" s="220"/>
      <c r="L181" s="220"/>
      <c r="M181" s="220"/>
      <c r="N181" s="207"/>
      <c r="O181" s="207"/>
      <c r="P181" s="207"/>
      <c r="Q181" s="207"/>
      <c r="R181" s="207"/>
      <c r="S181" s="207"/>
      <c r="T181" s="208"/>
      <c r="U181" s="20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 t="s">
        <v>113</v>
      </c>
      <c r="AF181" s="197">
        <v>0</v>
      </c>
      <c r="AG181" s="197"/>
      <c r="AH181" s="197"/>
      <c r="AI181" s="197"/>
      <c r="AJ181" s="197"/>
      <c r="AK181" s="197"/>
      <c r="AL181" s="197"/>
      <c r="AM181" s="197"/>
      <c r="AN181" s="197"/>
      <c r="AO181" s="197"/>
      <c r="AP181" s="197"/>
      <c r="AQ181" s="197"/>
      <c r="AR181" s="197"/>
      <c r="AS181" s="197"/>
      <c r="AT181" s="197"/>
      <c r="AU181" s="197"/>
      <c r="AV181" s="197"/>
      <c r="AW181" s="197"/>
      <c r="AX181" s="197"/>
      <c r="AY181" s="197"/>
      <c r="AZ181" s="197"/>
      <c r="BA181" s="197"/>
      <c r="BB181" s="197"/>
      <c r="BC181" s="197"/>
      <c r="BD181" s="197"/>
      <c r="BE181" s="197"/>
      <c r="BF181" s="197"/>
      <c r="BG181" s="197"/>
      <c r="BH181" s="197"/>
    </row>
    <row r="182" spans="1:60" outlineLevel="1">
      <c r="A182" s="198"/>
      <c r="B182" s="205"/>
      <c r="C182" s="254" t="s">
        <v>314</v>
      </c>
      <c r="D182" s="210"/>
      <c r="E182" s="216">
        <v>5.5039999999999999E-2</v>
      </c>
      <c r="F182" s="220"/>
      <c r="G182" s="220"/>
      <c r="H182" s="220"/>
      <c r="I182" s="220"/>
      <c r="J182" s="220"/>
      <c r="K182" s="220"/>
      <c r="L182" s="220"/>
      <c r="M182" s="220"/>
      <c r="N182" s="207"/>
      <c r="O182" s="207"/>
      <c r="P182" s="207"/>
      <c r="Q182" s="207"/>
      <c r="R182" s="207"/>
      <c r="S182" s="207"/>
      <c r="T182" s="208"/>
      <c r="U182" s="207"/>
      <c r="V182" s="197"/>
      <c r="W182" s="197"/>
      <c r="X182" s="197"/>
      <c r="Y182" s="197"/>
      <c r="Z182" s="197"/>
      <c r="AA182" s="197"/>
      <c r="AB182" s="197"/>
      <c r="AC182" s="197"/>
      <c r="AD182" s="197"/>
      <c r="AE182" s="197" t="s">
        <v>113</v>
      </c>
      <c r="AF182" s="197">
        <v>0</v>
      </c>
      <c r="AG182" s="197"/>
      <c r="AH182" s="197"/>
      <c r="AI182" s="197"/>
      <c r="AJ182" s="197"/>
      <c r="AK182" s="197"/>
      <c r="AL182" s="197"/>
      <c r="AM182" s="197"/>
      <c r="AN182" s="197"/>
      <c r="AO182" s="197"/>
      <c r="AP182" s="197"/>
      <c r="AQ182" s="197"/>
      <c r="AR182" s="197"/>
      <c r="AS182" s="197"/>
      <c r="AT182" s="197"/>
      <c r="AU182" s="197"/>
      <c r="AV182" s="197"/>
      <c r="AW182" s="197"/>
      <c r="AX182" s="197"/>
      <c r="AY182" s="197"/>
      <c r="AZ182" s="197"/>
      <c r="BA182" s="197"/>
      <c r="BB182" s="197"/>
      <c r="BC182" s="197"/>
      <c r="BD182" s="197"/>
      <c r="BE182" s="197"/>
      <c r="BF182" s="197"/>
      <c r="BG182" s="197"/>
      <c r="BH182" s="197"/>
    </row>
    <row r="183" spans="1:60" outlineLevel="1">
      <c r="A183" s="198"/>
      <c r="B183" s="205"/>
      <c r="C183" s="256" t="s">
        <v>315</v>
      </c>
      <c r="D183" s="213"/>
      <c r="E183" s="218">
        <v>0.43577919999999998</v>
      </c>
      <c r="F183" s="220"/>
      <c r="G183" s="220"/>
      <c r="H183" s="220"/>
      <c r="I183" s="220"/>
      <c r="J183" s="220"/>
      <c r="K183" s="220"/>
      <c r="L183" s="220"/>
      <c r="M183" s="220"/>
      <c r="N183" s="207"/>
      <c r="O183" s="207"/>
      <c r="P183" s="207"/>
      <c r="Q183" s="207"/>
      <c r="R183" s="207"/>
      <c r="S183" s="207"/>
      <c r="T183" s="208"/>
      <c r="U183" s="207"/>
      <c r="V183" s="197"/>
      <c r="W183" s="197"/>
      <c r="X183" s="197"/>
      <c r="Y183" s="197"/>
      <c r="Z183" s="197"/>
      <c r="AA183" s="197"/>
      <c r="AB183" s="197"/>
      <c r="AC183" s="197"/>
      <c r="AD183" s="197"/>
      <c r="AE183" s="197" t="s">
        <v>113</v>
      </c>
      <c r="AF183" s="197">
        <v>1</v>
      </c>
      <c r="AG183" s="197"/>
      <c r="AH183" s="197"/>
      <c r="AI183" s="197"/>
      <c r="AJ183" s="197"/>
      <c r="AK183" s="197"/>
      <c r="AL183" s="197"/>
      <c r="AM183" s="197"/>
      <c r="AN183" s="197"/>
      <c r="AO183" s="197"/>
      <c r="AP183" s="197"/>
      <c r="AQ183" s="197"/>
      <c r="AR183" s="197"/>
      <c r="AS183" s="197"/>
      <c r="AT183" s="197"/>
      <c r="AU183" s="197"/>
      <c r="AV183" s="197"/>
      <c r="AW183" s="197"/>
      <c r="AX183" s="197"/>
      <c r="AY183" s="197"/>
      <c r="AZ183" s="197"/>
      <c r="BA183" s="197"/>
      <c r="BB183" s="197"/>
      <c r="BC183" s="197"/>
      <c r="BD183" s="197"/>
      <c r="BE183" s="197"/>
      <c r="BF183" s="197"/>
      <c r="BG183" s="197"/>
      <c r="BH183" s="197"/>
    </row>
    <row r="184" spans="1:60" outlineLevel="1">
      <c r="A184" s="198"/>
      <c r="B184" s="205"/>
      <c r="C184" s="254" t="s">
        <v>316</v>
      </c>
      <c r="D184" s="210"/>
      <c r="E184" s="216">
        <v>4.3577999999999999E-2</v>
      </c>
      <c r="F184" s="220"/>
      <c r="G184" s="220"/>
      <c r="H184" s="220"/>
      <c r="I184" s="220"/>
      <c r="J184" s="220"/>
      <c r="K184" s="220"/>
      <c r="L184" s="220"/>
      <c r="M184" s="220"/>
      <c r="N184" s="207"/>
      <c r="O184" s="207"/>
      <c r="P184" s="207"/>
      <c r="Q184" s="207"/>
      <c r="R184" s="207"/>
      <c r="S184" s="207"/>
      <c r="T184" s="208"/>
      <c r="U184" s="20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 t="s">
        <v>113</v>
      </c>
      <c r="AF184" s="197">
        <v>0</v>
      </c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97"/>
      <c r="AS184" s="197"/>
      <c r="AT184" s="197"/>
      <c r="AU184" s="197"/>
      <c r="AV184" s="197"/>
      <c r="AW184" s="197"/>
      <c r="AX184" s="197"/>
      <c r="AY184" s="197"/>
      <c r="AZ184" s="197"/>
      <c r="BA184" s="197"/>
      <c r="BB184" s="197"/>
      <c r="BC184" s="197"/>
      <c r="BD184" s="197"/>
      <c r="BE184" s="197"/>
      <c r="BF184" s="197"/>
      <c r="BG184" s="197"/>
      <c r="BH184" s="197"/>
    </row>
    <row r="185" spans="1:60" outlineLevel="1">
      <c r="A185" s="198">
        <v>68</v>
      </c>
      <c r="B185" s="205" t="s">
        <v>317</v>
      </c>
      <c r="C185" s="252" t="s">
        <v>318</v>
      </c>
      <c r="D185" s="207" t="s">
        <v>158</v>
      </c>
      <c r="E185" s="214">
        <v>8.2720000000000002E-2</v>
      </c>
      <c r="F185" s="219"/>
      <c r="G185" s="220">
        <f>ROUND(E185*F185,2)</f>
        <v>0</v>
      </c>
      <c r="H185" s="219"/>
      <c r="I185" s="220">
        <f>ROUND(E185*H185,2)</f>
        <v>0</v>
      </c>
      <c r="J185" s="219"/>
      <c r="K185" s="220">
        <f>ROUND(E185*J185,2)</f>
        <v>0</v>
      </c>
      <c r="L185" s="220">
        <v>15</v>
      </c>
      <c r="M185" s="220">
        <f>G185*(1+L185/100)</f>
        <v>0</v>
      </c>
      <c r="N185" s="207">
        <v>1</v>
      </c>
      <c r="O185" s="207">
        <f>ROUND(E185*N185,5)</f>
        <v>8.2720000000000002E-2</v>
      </c>
      <c r="P185" s="207">
        <v>0</v>
      </c>
      <c r="Q185" s="207">
        <f>ROUND(E185*P185,5)</f>
        <v>0</v>
      </c>
      <c r="R185" s="207"/>
      <c r="S185" s="207"/>
      <c r="T185" s="208">
        <v>0</v>
      </c>
      <c r="U185" s="207">
        <f>ROUND(E185*T185,2)</f>
        <v>0</v>
      </c>
      <c r="V185" s="197"/>
      <c r="W185" s="197"/>
      <c r="X185" s="197"/>
      <c r="Y185" s="197"/>
      <c r="Z185" s="197"/>
      <c r="AA185" s="197"/>
      <c r="AB185" s="197"/>
      <c r="AC185" s="197"/>
      <c r="AD185" s="197"/>
      <c r="AE185" s="197" t="s">
        <v>251</v>
      </c>
      <c r="AF185" s="197"/>
      <c r="AG185" s="197"/>
      <c r="AH185" s="197"/>
      <c r="AI185" s="197"/>
      <c r="AJ185" s="197"/>
      <c r="AK185" s="197"/>
      <c r="AL185" s="197"/>
      <c r="AM185" s="197"/>
      <c r="AN185" s="197"/>
      <c r="AO185" s="197"/>
      <c r="AP185" s="197"/>
      <c r="AQ185" s="197"/>
      <c r="AR185" s="197"/>
      <c r="AS185" s="197"/>
      <c r="AT185" s="197"/>
      <c r="AU185" s="197"/>
      <c r="AV185" s="197"/>
      <c r="AW185" s="197"/>
      <c r="AX185" s="197"/>
      <c r="AY185" s="197"/>
      <c r="AZ185" s="197"/>
      <c r="BA185" s="197"/>
      <c r="BB185" s="197"/>
      <c r="BC185" s="197"/>
      <c r="BD185" s="197"/>
      <c r="BE185" s="197"/>
      <c r="BF185" s="197"/>
      <c r="BG185" s="197"/>
      <c r="BH185" s="197"/>
    </row>
    <row r="186" spans="1:60" outlineLevel="1">
      <c r="A186" s="198"/>
      <c r="B186" s="205"/>
      <c r="C186" s="253" t="s">
        <v>319</v>
      </c>
      <c r="D186" s="209"/>
      <c r="E186" s="215"/>
      <c r="F186" s="221"/>
      <c r="G186" s="222"/>
      <c r="H186" s="220"/>
      <c r="I186" s="220"/>
      <c r="J186" s="220"/>
      <c r="K186" s="220"/>
      <c r="L186" s="220"/>
      <c r="M186" s="220"/>
      <c r="N186" s="207"/>
      <c r="O186" s="207"/>
      <c r="P186" s="207"/>
      <c r="Q186" s="207"/>
      <c r="R186" s="207"/>
      <c r="S186" s="207"/>
      <c r="T186" s="208"/>
      <c r="U186" s="20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 t="s">
        <v>111</v>
      </c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7"/>
      <c r="AT186" s="197"/>
      <c r="AU186" s="197"/>
      <c r="AV186" s="197"/>
      <c r="AW186" s="197"/>
      <c r="AX186" s="197"/>
      <c r="AY186" s="197"/>
      <c r="AZ186" s="197"/>
      <c r="BA186" s="200" t="str">
        <f>C186</f>
        <v>Hmotnost 2,35 kg/bm</v>
      </c>
      <c r="BB186" s="197"/>
      <c r="BC186" s="197"/>
      <c r="BD186" s="197"/>
      <c r="BE186" s="197"/>
      <c r="BF186" s="197"/>
      <c r="BG186" s="197"/>
      <c r="BH186" s="197"/>
    </row>
    <row r="187" spans="1:60" outlineLevel="1">
      <c r="A187" s="198"/>
      <c r="B187" s="205"/>
      <c r="C187" s="254" t="s">
        <v>320</v>
      </c>
      <c r="D187" s="210"/>
      <c r="E187" s="216">
        <v>7.5200000000000003E-2</v>
      </c>
      <c r="F187" s="220"/>
      <c r="G187" s="220"/>
      <c r="H187" s="220"/>
      <c r="I187" s="220"/>
      <c r="J187" s="220"/>
      <c r="K187" s="220"/>
      <c r="L187" s="220"/>
      <c r="M187" s="220"/>
      <c r="N187" s="207"/>
      <c r="O187" s="207"/>
      <c r="P187" s="207"/>
      <c r="Q187" s="207"/>
      <c r="R187" s="207"/>
      <c r="S187" s="207"/>
      <c r="T187" s="208"/>
      <c r="U187" s="20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 t="s">
        <v>113</v>
      </c>
      <c r="AF187" s="197">
        <v>0</v>
      </c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7"/>
      <c r="AT187" s="197"/>
      <c r="AU187" s="197"/>
      <c r="AV187" s="197"/>
      <c r="AW187" s="197"/>
      <c r="AX187" s="197"/>
      <c r="AY187" s="197"/>
      <c r="AZ187" s="197"/>
      <c r="BA187" s="197"/>
      <c r="BB187" s="197"/>
      <c r="BC187" s="197"/>
      <c r="BD187" s="197"/>
      <c r="BE187" s="197"/>
      <c r="BF187" s="197"/>
      <c r="BG187" s="197"/>
      <c r="BH187" s="197"/>
    </row>
    <row r="188" spans="1:60" outlineLevel="1">
      <c r="A188" s="198"/>
      <c r="B188" s="205"/>
      <c r="C188" s="254" t="s">
        <v>321</v>
      </c>
      <c r="D188" s="210"/>
      <c r="E188" s="216">
        <v>7.5199999999999998E-3</v>
      </c>
      <c r="F188" s="220"/>
      <c r="G188" s="220"/>
      <c r="H188" s="220"/>
      <c r="I188" s="220"/>
      <c r="J188" s="220"/>
      <c r="K188" s="220"/>
      <c r="L188" s="220"/>
      <c r="M188" s="220"/>
      <c r="N188" s="207"/>
      <c r="O188" s="207"/>
      <c r="P188" s="207"/>
      <c r="Q188" s="207"/>
      <c r="R188" s="207"/>
      <c r="S188" s="207"/>
      <c r="T188" s="208"/>
      <c r="U188" s="20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 t="s">
        <v>113</v>
      </c>
      <c r="AF188" s="197">
        <v>0</v>
      </c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7"/>
      <c r="AT188" s="197"/>
      <c r="AU188" s="197"/>
      <c r="AV188" s="197"/>
      <c r="AW188" s="197"/>
      <c r="AX188" s="197"/>
      <c r="AY188" s="197"/>
      <c r="AZ188" s="197"/>
      <c r="BA188" s="197"/>
      <c r="BB188" s="197"/>
      <c r="BC188" s="197"/>
      <c r="BD188" s="197"/>
      <c r="BE188" s="197"/>
      <c r="BF188" s="197"/>
      <c r="BG188" s="197"/>
      <c r="BH188" s="197"/>
    </row>
    <row r="189" spans="1:60" outlineLevel="1">
      <c r="A189" s="198">
        <v>69</v>
      </c>
      <c r="B189" s="205" t="s">
        <v>322</v>
      </c>
      <c r="C189" s="252" t="s">
        <v>323</v>
      </c>
      <c r="D189" s="207" t="s">
        <v>250</v>
      </c>
      <c r="E189" s="214">
        <v>477.03039999999999</v>
      </c>
      <c r="F189" s="219"/>
      <c r="G189" s="220">
        <f>ROUND(E189*F189,2)</f>
        <v>0</v>
      </c>
      <c r="H189" s="219"/>
      <c r="I189" s="220">
        <f>ROUND(E189*H189,2)</f>
        <v>0</v>
      </c>
      <c r="J189" s="219"/>
      <c r="K189" s="220">
        <f>ROUND(E189*J189,2)</f>
        <v>0</v>
      </c>
      <c r="L189" s="220">
        <v>15</v>
      </c>
      <c r="M189" s="220">
        <f>G189*(1+L189/100)</f>
        <v>0</v>
      </c>
      <c r="N189" s="207">
        <v>1E-3</v>
      </c>
      <c r="O189" s="207">
        <f>ROUND(E189*N189,5)</f>
        <v>0.47703000000000001</v>
      </c>
      <c r="P189" s="207">
        <v>0</v>
      </c>
      <c r="Q189" s="207">
        <f>ROUND(E189*P189,5)</f>
        <v>0</v>
      </c>
      <c r="R189" s="207"/>
      <c r="S189" s="207"/>
      <c r="T189" s="208">
        <v>0</v>
      </c>
      <c r="U189" s="207">
        <f>ROUND(E189*T189,2)</f>
        <v>0</v>
      </c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 t="s">
        <v>251</v>
      </c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7"/>
      <c r="AT189" s="197"/>
      <c r="AU189" s="197"/>
      <c r="AV189" s="197"/>
      <c r="AW189" s="197"/>
      <c r="AX189" s="197"/>
      <c r="AY189" s="197"/>
      <c r="AZ189" s="197"/>
      <c r="BA189" s="197"/>
      <c r="BB189" s="197"/>
      <c r="BC189" s="197"/>
      <c r="BD189" s="197"/>
      <c r="BE189" s="197"/>
      <c r="BF189" s="197"/>
      <c r="BG189" s="197"/>
      <c r="BH189" s="197"/>
    </row>
    <row r="190" spans="1:60" outlineLevel="1">
      <c r="A190" s="198"/>
      <c r="B190" s="205"/>
      <c r="C190" s="253" t="s">
        <v>324</v>
      </c>
      <c r="D190" s="209"/>
      <c r="E190" s="215"/>
      <c r="F190" s="221"/>
      <c r="G190" s="222"/>
      <c r="H190" s="220"/>
      <c r="I190" s="220"/>
      <c r="J190" s="220"/>
      <c r="K190" s="220"/>
      <c r="L190" s="220"/>
      <c r="M190" s="220"/>
      <c r="N190" s="207"/>
      <c r="O190" s="207"/>
      <c r="P190" s="207"/>
      <c r="Q190" s="207"/>
      <c r="R190" s="207"/>
      <c r="S190" s="207"/>
      <c r="T190" s="208"/>
      <c r="U190" s="20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 t="s">
        <v>111</v>
      </c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7"/>
      <c r="AT190" s="197"/>
      <c r="AU190" s="197"/>
      <c r="AV190" s="197"/>
      <c r="AW190" s="197"/>
      <c r="AX190" s="197"/>
      <c r="AY190" s="197"/>
      <c r="AZ190" s="197"/>
      <c r="BA190" s="200" t="str">
        <f>C190</f>
        <v>Hmotnost 1,21 kg/bm</v>
      </c>
      <c r="BB190" s="197"/>
      <c r="BC190" s="197"/>
      <c r="BD190" s="197"/>
      <c r="BE190" s="197"/>
      <c r="BF190" s="197"/>
      <c r="BG190" s="197"/>
      <c r="BH190" s="197"/>
    </row>
    <row r="191" spans="1:60" outlineLevel="1">
      <c r="A191" s="198"/>
      <c r="B191" s="205"/>
      <c r="C191" s="254" t="s">
        <v>325</v>
      </c>
      <c r="D191" s="210"/>
      <c r="E191" s="216">
        <v>433.66399999999999</v>
      </c>
      <c r="F191" s="220"/>
      <c r="G191" s="220"/>
      <c r="H191" s="220"/>
      <c r="I191" s="220"/>
      <c r="J191" s="220"/>
      <c r="K191" s="220"/>
      <c r="L191" s="220"/>
      <c r="M191" s="220"/>
      <c r="N191" s="207"/>
      <c r="O191" s="207"/>
      <c r="P191" s="207"/>
      <c r="Q191" s="207"/>
      <c r="R191" s="207"/>
      <c r="S191" s="207"/>
      <c r="T191" s="208"/>
      <c r="U191" s="20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 t="s">
        <v>113</v>
      </c>
      <c r="AF191" s="197">
        <v>0</v>
      </c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197"/>
      <c r="AT191" s="197"/>
      <c r="AU191" s="197"/>
      <c r="AV191" s="197"/>
      <c r="AW191" s="197"/>
      <c r="AX191" s="197"/>
      <c r="AY191" s="197"/>
      <c r="AZ191" s="197"/>
      <c r="BA191" s="197"/>
      <c r="BB191" s="197"/>
      <c r="BC191" s="197"/>
      <c r="BD191" s="197"/>
      <c r="BE191" s="197"/>
      <c r="BF191" s="197"/>
      <c r="BG191" s="197"/>
      <c r="BH191" s="197"/>
    </row>
    <row r="192" spans="1:60" outlineLevel="1">
      <c r="A192" s="198"/>
      <c r="B192" s="205"/>
      <c r="C192" s="254" t="s">
        <v>326</v>
      </c>
      <c r="D192" s="210"/>
      <c r="E192" s="216">
        <v>43.366399999999999</v>
      </c>
      <c r="F192" s="220"/>
      <c r="G192" s="220"/>
      <c r="H192" s="220"/>
      <c r="I192" s="220"/>
      <c r="J192" s="220"/>
      <c r="K192" s="220"/>
      <c r="L192" s="220"/>
      <c r="M192" s="220"/>
      <c r="N192" s="207"/>
      <c r="O192" s="207"/>
      <c r="P192" s="207"/>
      <c r="Q192" s="207"/>
      <c r="R192" s="207"/>
      <c r="S192" s="207"/>
      <c r="T192" s="208"/>
      <c r="U192" s="20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 t="s">
        <v>113</v>
      </c>
      <c r="AF192" s="197">
        <v>0</v>
      </c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197"/>
      <c r="AT192" s="197"/>
      <c r="AU192" s="197"/>
      <c r="AV192" s="197"/>
      <c r="AW192" s="197"/>
      <c r="AX192" s="197"/>
      <c r="AY192" s="197"/>
      <c r="AZ192" s="197"/>
      <c r="BA192" s="197"/>
      <c r="BB192" s="197"/>
      <c r="BC192" s="197"/>
      <c r="BD192" s="197"/>
      <c r="BE192" s="197"/>
      <c r="BF192" s="197"/>
      <c r="BG192" s="197"/>
      <c r="BH192" s="197"/>
    </row>
    <row r="193" spans="1:60" ht="22.5" outlineLevel="1">
      <c r="A193" s="198">
        <v>70</v>
      </c>
      <c r="B193" s="205" t="s">
        <v>327</v>
      </c>
      <c r="C193" s="252" t="s">
        <v>328</v>
      </c>
      <c r="D193" s="207" t="s">
        <v>158</v>
      </c>
      <c r="E193" s="214">
        <v>2.904E-2</v>
      </c>
      <c r="F193" s="219"/>
      <c r="G193" s="220">
        <f>ROUND(E193*F193,2)</f>
        <v>0</v>
      </c>
      <c r="H193" s="219"/>
      <c r="I193" s="220">
        <f>ROUND(E193*H193,2)</f>
        <v>0</v>
      </c>
      <c r="J193" s="219"/>
      <c r="K193" s="220">
        <f>ROUND(E193*J193,2)</f>
        <v>0</v>
      </c>
      <c r="L193" s="220">
        <v>15</v>
      </c>
      <c r="M193" s="220">
        <f>G193*(1+L193/100)</f>
        <v>0</v>
      </c>
      <c r="N193" s="207">
        <v>1</v>
      </c>
      <c r="O193" s="207">
        <f>ROUND(E193*N193,5)</f>
        <v>2.904E-2</v>
      </c>
      <c r="P193" s="207">
        <v>0</v>
      </c>
      <c r="Q193" s="207">
        <f>ROUND(E193*P193,5)</f>
        <v>0</v>
      </c>
      <c r="R193" s="207"/>
      <c r="S193" s="207"/>
      <c r="T193" s="208">
        <v>0</v>
      </c>
      <c r="U193" s="207">
        <f>ROUND(E193*T193,2)</f>
        <v>0</v>
      </c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 t="s">
        <v>251</v>
      </c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197"/>
      <c r="AT193" s="197"/>
      <c r="AU193" s="197"/>
      <c r="AV193" s="197"/>
      <c r="AW193" s="197"/>
      <c r="AX193" s="197"/>
      <c r="AY193" s="197"/>
      <c r="AZ193" s="197"/>
      <c r="BA193" s="197"/>
      <c r="BB193" s="197"/>
      <c r="BC193" s="197"/>
      <c r="BD193" s="197"/>
      <c r="BE193" s="197"/>
      <c r="BF193" s="197"/>
      <c r="BG193" s="197"/>
      <c r="BH193" s="197"/>
    </row>
    <row r="194" spans="1:60" outlineLevel="1">
      <c r="A194" s="198"/>
      <c r="B194" s="205"/>
      <c r="C194" s="253" t="s">
        <v>329</v>
      </c>
      <c r="D194" s="209"/>
      <c r="E194" s="215"/>
      <c r="F194" s="221"/>
      <c r="G194" s="222"/>
      <c r="H194" s="220"/>
      <c r="I194" s="220"/>
      <c r="J194" s="220"/>
      <c r="K194" s="220"/>
      <c r="L194" s="220"/>
      <c r="M194" s="220"/>
      <c r="N194" s="207"/>
      <c r="O194" s="207"/>
      <c r="P194" s="207"/>
      <c r="Q194" s="207"/>
      <c r="R194" s="207"/>
      <c r="S194" s="207"/>
      <c r="T194" s="208"/>
      <c r="U194" s="20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 t="s">
        <v>111</v>
      </c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197"/>
      <c r="AT194" s="197"/>
      <c r="AU194" s="197"/>
      <c r="AV194" s="197"/>
      <c r="AW194" s="197"/>
      <c r="AX194" s="197"/>
      <c r="AY194" s="197"/>
      <c r="AZ194" s="197"/>
      <c r="BA194" s="200" t="str">
        <f>C194</f>
        <v>Hmotnost 1,65 kg/bm</v>
      </c>
      <c r="BB194" s="197"/>
      <c r="BC194" s="197"/>
      <c r="BD194" s="197"/>
      <c r="BE194" s="197"/>
      <c r="BF194" s="197"/>
      <c r="BG194" s="197"/>
      <c r="BH194" s="197"/>
    </row>
    <row r="195" spans="1:60" outlineLevel="1">
      <c r="A195" s="198"/>
      <c r="B195" s="205"/>
      <c r="C195" s="254" t="s">
        <v>330</v>
      </c>
      <c r="D195" s="210"/>
      <c r="E195" s="216">
        <v>2.64E-2</v>
      </c>
      <c r="F195" s="220"/>
      <c r="G195" s="220"/>
      <c r="H195" s="220"/>
      <c r="I195" s="220"/>
      <c r="J195" s="220"/>
      <c r="K195" s="220"/>
      <c r="L195" s="220"/>
      <c r="M195" s="220"/>
      <c r="N195" s="207"/>
      <c r="O195" s="207"/>
      <c r="P195" s="207"/>
      <c r="Q195" s="207"/>
      <c r="R195" s="207"/>
      <c r="S195" s="207"/>
      <c r="T195" s="208"/>
      <c r="U195" s="20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 t="s">
        <v>113</v>
      </c>
      <c r="AF195" s="197">
        <v>0</v>
      </c>
      <c r="AG195" s="197"/>
      <c r="AH195" s="197"/>
      <c r="AI195" s="197"/>
      <c r="AJ195" s="197"/>
      <c r="AK195" s="197"/>
      <c r="AL195" s="197"/>
      <c r="AM195" s="197"/>
      <c r="AN195" s="197"/>
      <c r="AO195" s="197"/>
      <c r="AP195" s="197"/>
      <c r="AQ195" s="197"/>
      <c r="AR195" s="197"/>
      <c r="AS195" s="197"/>
      <c r="AT195" s="197"/>
      <c r="AU195" s="197"/>
      <c r="AV195" s="197"/>
      <c r="AW195" s="197"/>
      <c r="AX195" s="197"/>
      <c r="AY195" s="197"/>
      <c r="AZ195" s="197"/>
      <c r="BA195" s="197"/>
      <c r="BB195" s="197"/>
      <c r="BC195" s="197"/>
      <c r="BD195" s="197"/>
      <c r="BE195" s="197"/>
      <c r="BF195" s="197"/>
      <c r="BG195" s="197"/>
      <c r="BH195" s="197"/>
    </row>
    <row r="196" spans="1:60" outlineLevel="1">
      <c r="A196" s="198"/>
      <c r="B196" s="205"/>
      <c r="C196" s="254" t="s">
        <v>331</v>
      </c>
      <c r="D196" s="210"/>
      <c r="E196" s="216">
        <v>2.64E-3</v>
      </c>
      <c r="F196" s="220"/>
      <c r="G196" s="220"/>
      <c r="H196" s="220"/>
      <c r="I196" s="220"/>
      <c r="J196" s="220"/>
      <c r="K196" s="220"/>
      <c r="L196" s="220"/>
      <c r="M196" s="220"/>
      <c r="N196" s="207"/>
      <c r="O196" s="207"/>
      <c r="P196" s="207"/>
      <c r="Q196" s="207"/>
      <c r="R196" s="207"/>
      <c r="S196" s="207"/>
      <c r="T196" s="208"/>
      <c r="U196" s="20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 t="s">
        <v>113</v>
      </c>
      <c r="AF196" s="197">
        <v>0</v>
      </c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  <c r="AR196" s="197"/>
      <c r="AS196" s="197"/>
      <c r="AT196" s="197"/>
      <c r="AU196" s="197"/>
      <c r="AV196" s="197"/>
      <c r="AW196" s="197"/>
      <c r="AX196" s="197"/>
      <c r="AY196" s="197"/>
      <c r="AZ196" s="197"/>
      <c r="BA196" s="197"/>
      <c r="BB196" s="197"/>
      <c r="BC196" s="197"/>
      <c r="BD196" s="197"/>
      <c r="BE196" s="197"/>
      <c r="BF196" s="197"/>
      <c r="BG196" s="197"/>
      <c r="BH196" s="197"/>
    </row>
    <row r="197" spans="1:60" ht="22.5" outlineLevel="1">
      <c r="A197" s="198">
        <v>71</v>
      </c>
      <c r="B197" s="205" t="s">
        <v>332</v>
      </c>
      <c r="C197" s="252" t="s">
        <v>333</v>
      </c>
      <c r="D197" s="207" t="s">
        <v>158</v>
      </c>
      <c r="E197" s="214">
        <v>8.3282000000000009E-3</v>
      </c>
      <c r="F197" s="219"/>
      <c r="G197" s="220">
        <f>ROUND(E197*F197,2)</f>
        <v>0</v>
      </c>
      <c r="H197" s="219"/>
      <c r="I197" s="220">
        <f>ROUND(E197*H197,2)</f>
        <v>0</v>
      </c>
      <c r="J197" s="219"/>
      <c r="K197" s="220">
        <f>ROUND(E197*J197,2)</f>
        <v>0</v>
      </c>
      <c r="L197" s="220">
        <v>15</v>
      </c>
      <c r="M197" s="220">
        <f>G197*(1+L197/100)</f>
        <v>0</v>
      </c>
      <c r="N197" s="207">
        <v>1</v>
      </c>
      <c r="O197" s="207">
        <f>ROUND(E197*N197,5)</f>
        <v>8.3300000000000006E-3</v>
      </c>
      <c r="P197" s="207">
        <v>0</v>
      </c>
      <c r="Q197" s="207">
        <f>ROUND(E197*P197,5)</f>
        <v>0</v>
      </c>
      <c r="R197" s="207"/>
      <c r="S197" s="207"/>
      <c r="T197" s="208">
        <v>0</v>
      </c>
      <c r="U197" s="207">
        <f>ROUND(E197*T197,2)</f>
        <v>0</v>
      </c>
      <c r="V197" s="197"/>
      <c r="W197" s="197"/>
      <c r="X197" s="197"/>
      <c r="Y197" s="197"/>
      <c r="Z197" s="197"/>
      <c r="AA197" s="197"/>
      <c r="AB197" s="197"/>
      <c r="AC197" s="197"/>
      <c r="AD197" s="197"/>
      <c r="AE197" s="197" t="s">
        <v>251</v>
      </c>
      <c r="AF197" s="197"/>
      <c r="AG197" s="197"/>
      <c r="AH197" s="197"/>
      <c r="AI197" s="197"/>
      <c r="AJ197" s="197"/>
      <c r="AK197" s="197"/>
      <c r="AL197" s="197"/>
      <c r="AM197" s="197"/>
      <c r="AN197" s="197"/>
      <c r="AO197" s="197"/>
      <c r="AP197" s="197"/>
      <c r="AQ197" s="197"/>
      <c r="AR197" s="197"/>
      <c r="AS197" s="197"/>
      <c r="AT197" s="197"/>
      <c r="AU197" s="197"/>
      <c r="AV197" s="197"/>
      <c r="AW197" s="197"/>
      <c r="AX197" s="197"/>
      <c r="AY197" s="197"/>
      <c r="AZ197" s="197"/>
      <c r="BA197" s="197"/>
      <c r="BB197" s="197"/>
      <c r="BC197" s="197"/>
      <c r="BD197" s="197"/>
      <c r="BE197" s="197"/>
      <c r="BF197" s="197"/>
      <c r="BG197" s="197"/>
      <c r="BH197" s="197"/>
    </row>
    <row r="198" spans="1:60" outlineLevel="1">
      <c r="A198" s="198"/>
      <c r="B198" s="205"/>
      <c r="C198" s="253" t="s">
        <v>334</v>
      </c>
      <c r="D198" s="209"/>
      <c r="E198" s="215"/>
      <c r="F198" s="221"/>
      <c r="G198" s="222"/>
      <c r="H198" s="220"/>
      <c r="I198" s="220"/>
      <c r="J198" s="220"/>
      <c r="K198" s="220"/>
      <c r="L198" s="220"/>
      <c r="M198" s="220"/>
      <c r="N198" s="207"/>
      <c r="O198" s="207"/>
      <c r="P198" s="207"/>
      <c r="Q198" s="207"/>
      <c r="R198" s="207"/>
      <c r="S198" s="207"/>
      <c r="T198" s="208"/>
      <c r="U198" s="207"/>
      <c r="V198" s="197"/>
      <c r="W198" s="197"/>
      <c r="X198" s="197"/>
      <c r="Y198" s="197"/>
      <c r="Z198" s="197"/>
      <c r="AA198" s="197"/>
      <c r="AB198" s="197"/>
      <c r="AC198" s="197"/>
      <c r="AD198" s="197"/>
      <c r="AE198" s="197" t="s">
        <v>111</v>
      </c>
      <c r="AF198" s="197"/>
      <c r="AG198" s="197"/>
      <c r="AH198" s="197"/>
      <c r="AI198" s="197"/>
      <c r="AJ198" s="197"/>
      <c r="AK198" s="197"/>
      <c r="AL198" s="197"/>
      <c r="AM198" s="197"/>
      <c r="AN198" s="197"/>
      <c r="AO198" s="197"/>
      <c r="AP198" s="197"/>
      <c r="AQ198" s="197"/>
      <c r="AR198" s="197"/>
      <c r="AS198" s="197"/>
      <c r="AT198" s="197"/>
      <c r="AU198" s="197"/>
      <c r="AV198" s="197"/>
      <c r="AW198" s="197"/>
      <c r="AX198" s="197"/>
      <c r="AY198" s="197"/>
      <c r="AZ198" s="197"/>
      <c r="BA198" s="200" t="str">
        <f>C198</f>
        <v>Hmotnost 3,38 kg/bm</v>
      </c>
      <c r="BB198" s="197"/>
      <c r="BC198" s="197"/>
      <c r="BD198" s="197"/>
      <c r="BE198" s="197"/>
      <c r="BF198" s="197"/>
      <c r="BG198" s="197"/>
      <c r="BH198" s="197"/>
    </row>
    <row r="199" spans="1:60" outlineLevel="1">
      <c r="A199" s="198"/>
      <c r="B199" s="205"/>
      <c r="C199" s="254" t="s">
        <v>335</v>
      </c>
      <c r="D199" s="210"/>
      <c r="E199" s="216">
        <v>7.5712000000000002E-3</v>
      </c>
      <c r="F199" s="220"/>
      <c r="G199" s="220"/>
      <c r="H199" s="220"/>
      <c r="I199" s="220"/>
      <c r="J199" s="220"/>
      <c r="K199" s="220"/>
      <c r="L199" s="220"/>
      <c r="M199" s="220"/>
      <c r="N199" s="207"/>
      <c r="O199" s="207"/>
      <c r="P199" s="207"/>
      <c r="Q199" s="207"/>
      <c r="R199" s="207"/>
      <c r="S199" s="207"/>
      <c r="T199" s="208"/>
      <c r="U199" s="20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 t="s">
        <v>113</v>
      </c>
      <c r="AF199" s="197">
        <v>0</v>
      </c>
      <c r="AG199" s="197"/>
      <c r="AH199" s="197"/>
      <c r="AI199" s="197"/>
      <c r="AJ199" s="197"/>
      <c r="AK199" s="197"/>
      <c r="AL199" s="197"/>
      <c r="AM199" s="197"/>
      <c r="AN199" s="197"/>
      <c r="AO199" s="197"/>
      <c r="AP199" s="197"/>
      <c r="AQ199" s="197"/>
      <c r="AR199" s="197"/>
      <c r="AS199" s="197"/>
      <c r="AT199" s="197"/>
      <c r="AU199" s="197"/>
      <c r="AV199" s="197"/>
      <c r="AW199" s="197"/>
      <c r="AX199" s="197"/>
      <c r="AY199" s="197"/>
      <c r="AZ199" s="197"/>
      <c r="BA199" s="197"/>
      <c r="BB199" s="197"/>
      <c r="BC199" s="197"/>
      <c r="BD199" s="197"/>
      <c r="BE199" s="197"/>
      <c r="BF199" s="197"/>
      <c r="BG199" s="197"/>
      <c r="BH199" s="197"/>
    </row>
    <row r="200" spans="1:60" outlineLevel="1">
      <c r="A200" s="198"/>
      <c r="B200" s="205"/>
      <c r="C200" s="254" t="s">
        <v>336</v>
      </c>
      <c r="D200" s="210"/>
      <c r="E200" s="216">
        <v>7.5699999999999997E-4</v>
      </c>
      <c r="F200" s="220"/>
      <c r="G200" s="220"/>
      <c r="H200" s="220"/>
      <c r="I200" s="220"/>
      <c r="J200" s="220"/>
      <c r="K200" s="220"/>
      <c r="L200" s="220"/>
      <c r="M200" s="220"/>
      <c r="N200" s="207"/>
      <c r="O200" s="207"/>
      <c r="P200" s="207"/>
      <c r="Q200" s="207"/>
      <c r="R200" s="207"/>
      <c r="S200" s="207"/>
      <c r="T200" s="208"/>
      <c r="U200" s="207"/>
      <c r="V200" s="197"/>
      <c r="W200" s="197"/>
      <c r="X200" s="197"/>
      <c r="Y200" s="197"/>
      <c r="Z200" s="197"/>
      <c r="AA200" s="197"/>
      <c r="AB200" s="197"/>
      <c r="AC200" s="197"/>
      <c r="AD200" s="197"/>
      <c r="AE200" s="197" t="s">
        <v>113</v>
      </c>
      <c r="AF200" s="197">
        <v>0</v>
      </c>
      <c r="AG200" s="197"/>
      <c r="AH200" s="197"/>
      <c r="AI200" s="197"/>
      <c r="AJ200" s="197"/>
      <c r="AK200" s="197"/>
      <c r="AL200" s="197"/>
      <c r="AM200" s="197"/>
      <c r="AN200" s="197"/>
      <c r="AO200" s="197"/>
      <c r="AP200" s="197"/>
      <c r="AQ200" s="197"/>
      <c r="AR200" s="197"/>
      <c r="AS200" s="197"/>
      <c r="AT200" s="197"/>
      <c r="AU200" s="197"/>
      <c r="AV200" s="197"/>
      <c r="AW200" s="197"/>
      <c r="AX200" s="197"/>
      <c r="AY200" s="197"/>
      <c r="AZ200" s="197"/>
      <c r="BA200" s="197"/>
      <c r="BB200" s="197"/>
      <c r="BC200" s="197"/>
      <c r="BD200" s="197"/>
      <c r="BE200" s="197"/>
      <c r="BF200" s="197"/>
      <c r="BG200" s="197"/>
      <c r="BH200" s="197"/>
    </row>
    <row r="201" spans="1:60" outlineLevel="1">
      <c r="A201" s="198">
        <v>72</v>
      </c>
      <c r="B201" s="205" t="s">
        <v>337</v>
      </c>
      <c r="C201" s="252" t="s">
        <v>338</v>
      </c>
      <c r="D201" s="207" t="s">
        <v>250</v>
      </c>
      <c r="E201" s="214">
        <v>3.8684800000000004</v>
      </c>
      <c r="F201" s="219"/>
      <c r="G201" s="220">
        <f>ROUND(E201*F201,2)</f>
        <v>0</v>
      </c>
      <c r="H201" s="219"/>
      <c r="I201" s="220">
        <f>ROUND(E201*H201,2)</f>
        <v>0</v>
      </c>
      <c r="J201" s="219"/>
      <c r="K201" s="220">
        <f>ROUND(E201*J201,2)</f>
        <v>0</v>
      </c>
      <c r="L201" s="220">
        <v>15</v>
      </c>
      <c r="M201" s="220">
        <f>G201*(1+L201/100)</f>
        <v>0</v>
      </c>
      <c r="N201" s="207">
        <v>1E-3</v>
      </c>
      <c r="O201" s="207">
        <f>ROUND(E201*N201,5)</f>
        <v>3.8700000000000002E-3</v>
      </c>
      <c r="P201" s="207">
        <v>0</v>
      </c>
      <c r="Q201" s="207">
        <f>ROUND(E201*P201,5)</f>
        <v>0</v>
      </c>
      <c r="R201" s="207"/>
      <c r="S201" s="207"/>
      <c r="T201" s="208">
        <v>0</v>
      </c>
      <c r="U201" s="207">
        <f>ROUND(E201*T201,2)</f>
        <v>0</v>
      </c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 t="s">
        <v>251</v>
      </c>
      <c r="AF201" s="197"/>
      <c r="AG201" s="197"/>
      <c r="AH201" s="197"/>
      <c r="AI201" s="197"/>
      <c r="AJ201" s="197"/>
      <c r="AK201" s="197"/>
      <c r="AL201" s="197"/>
      <c r="AM201" s="197"/>
      <c r="AN201" s="197"/>
      <c r="AO201" s="197"/>
      <c r="AP201" s="197"/>
      <c r="AQ201" s="197"/>
      <c r="AR201" s="197"/>
      <c r="AS201" s="197"/>
      <c r="AT201" s="197"/>
      <c r="AU201" s="197"/>
      <c r="AV201" s="197"/>
      <c r="AW201" s="197"/>
      <c r="AX201" s="197"/>
      <c r="AY201" s="197"/>
      <c r="AZ201" s="197"/>
      <c r="BA201" s="197"/>
      <c r="BB201" s="197"/>
      <c r="BC201" s="197"/>
      <c r="BD201" s="197"/>
      <c r="BE201" s="197"/>
      <c r="BF201" s="197"/>
      <c r="BG201" s="197"/>
      <c r="BH201" s="197"/>
    </row>
    <row r="202" spans="1:60" outlineLevel="1">
      <c r="A202" s="198"/>
      <c r="B202" s="205"/>
      <c r="C202" s="253" t="s">
        <v>339</v>
      </c>
      <c r="D202" s="209"/>
      <c r="E202" s="215"/>
      <c r="F202" s="221"/>
      <c r="G202" s="222"/>
      <c r="H202" s="220"/>
      <c r="I202" s="220"/>
      <c r="J202" s="220"/>
      <c r="K202" s="220"/>
      <c r="L202" s="220"/>
      <c r="M202" s="220"/>
      <c r="N202" s="207"/>
      <c r="O202" s="207"/>
      <c r="P202" s="207"/>
      <c r="Q202" s="207"/>
      <c r="R202" s="207"/>
      <c r="S202" s="207"/>
      <c r="T202" s="208"/>
      <c r="U202" s="207"/>
      <c r="V202" s="197"/>
      <c r="W202" s="197"/>
      <c r="X202" s="197"/>
      <c r="Y202" s="197"/>
      <c r="Z202" s="197"/>
      <c r="AA202" s="197"/>
      <c r="AB202" s="197"/>
      <c r="AC202" s="197"/>
      <c r="AD202" s="197"/>
      <c r="AE202" s="197" t="s">
        <v>111</v>
      </c>
      <c r="AF202" s="197"/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  <c r="AR202" s="197"/>
      <c r="AS202" s="197"/>
      <c r="AT202" s="197"/>
      <c r="AU202" s="197"/>
      <c r="AV202" s="197"/>
      <c r="AW202" s="197"/>
      <c r="AX202" s="197"/>
      <c r="AY202" s="197"/>
      <c r="AZ202" s="197"/>
      <c r="BA202" s="200" t="str">
        <f>C202</f>
        <v>Hmotnost 1,57 kg/bm</v>
      </c>
      <c r="BB202" s="197"/>
      <c r="BC202" s="197"/>
      <c r="BD202" s="197"/>
      <c r="BE202" s="197"/>
      <c r="BF202" s="197"/>
      <c r="BG202" s="197"/>
      <c r="BH202" s="197"/>
    </row>
    <row r="203" spans="1:60" outlineLevel="1">
      <c r="A203" s="198"/>
      <c r="B203" s="205"/>
      <c r="C203" s="254" t="s">
        <v>340</v>
      </c>
      <c r="D203" s="210"/>
      <c r="E203" s="216">
        <v>3.5167999999999999</v>
      </c>
      <c r="F203" s="220"/>
      <c r="G203" s="220"/>
      <c r="H203" s="220"/>
      <c r="I203" s="220"/>
      <c r="J203" s="220"/>
      <c r="K203" s="220"/>
      <c r="L203" s="220"/>
      <c r="M203" s="220"/>
      <c r="N203" s="207"/>
      <c r="O203" s="207"/>
      <c r="P203" s="207"/>
      <c r="Q203" s="207"/>
      <c r="R203" s="207"/>
      <c r="S203" s="207"/>
      <c r="T203" s="208"/>
      <c r="U203" s="20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 t="s">
        <v>113</v>
      </c>
      <c r="AF203" s="197">
        <v>0</v>
      </c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197"/>
      <c r="AT203" s="197"/>
      <c r="AU203" s="197"/>
      <c r="AV203" s="197"/>
      <c r="AW203" s="197"/>
      <c r="AX203" s="197"/>
      <c r="AY203" s="197"/>
      <c r="AZ203" s="197"/>
      <c r="BA203" s="197"/>
      <c r="BB203" s="197"/>
      <c r="BC203" s="197"/>
      <c r="BD203" s="197"/>
      <c r="BE203" s="197"/>
      <c r="BF203" s="197"/>
      <c r="BG203" s="197"/>
      <c r="BH203" s="197"/>
    </row>
    <row r="204" spans="1:60" outlineLevel="1">
      <c r="A204" s="198"/>
      <c r="B204" s="205"/>
      <c r="C204" s="254" t="s">
        <v>341</v>
      </c>
      <c r="D204" s="210"/>
      <c r="E204" s="216">
        <v>0.35167999999999999</v>
      </c>
      <c r="F204" s="220"/>
      <c r="G204" s="220"/>
      <c r="H204" s="220"/>
      <c r="I204" s="220"/>
      <c r="J204" s="220"/>
      <c r="K204" s="220"/>
      <c r="L204" s="220"/>
      <c r="M204" s="220"/>
      <c r="N204" s="207"/>
      <c r="O204" s="207"/>
      <c r="P204" s="207"/>
      <c r="Q204" s="207"/>
      <c r="R204" s="207"/>
      <c r="S204" s="207"/>
      <c r="T204" s="208"/>
      <c r="U204" s="20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 t="s">
        <v>113</v>
      </c>
      <c r="AF204" s="197">
        <v>0</v>
      </c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7"/>
      <c r="AT204" s="197"/>
      <c r="AU204" s="197"/>
      <c r="AV204" s="197"/>
      <c r="AW204" s="197"/>
      <c r="AX204" s="197"/>
      <c r="AY204" s="197"/>
      <c r="AZ204" s="197"/>
      <c r="BA204" s="197"/>
      <c r="BB204" s="197"/>
      <c r="BC204" s="197"/>
      <c r="BD204" s="197"/>
      <c r="BE204" s="197"/>
      <c r="BF204" s="197"/>
      <c r="BG204" s="197"/>
      <c r="BH204" s="197"/>
    </row>
    <row r="205" spans="1:60" outlineLevel="1">
      <c r="A205" s="198">
        <v>73</v>
      </c>
      <c r="B205" s="205" t="s">
        <v>342</v>
      </c>
      <c r="C205" s="252" t="s">
        <v>343</v>
      </c>
      <c r="D205" s="207" t="s">
        <v>158</v>
      </c>
      <c r="E205" s="214">
        <v>1.6557799999999998E-2</v>
      </c>
      <c r="F205" s="219"/>
      <c r="G205" s="220">
        <f>ROUND(E205*F205,2)</f>
        <v>0</v>
      </c>
      <c r="H205" s="219"/>
      <c r="I205" s="220">
        <f>ROUND(E205*H205,2)</f>
        <v>0</v>
      </c>
      <c r="J205" s="219"/>
      <c r="K205" s="220">
        <f>ROUND(E205*J205,2)</f>
        <v>0</v>
      </c>
      <c r="L205" s="220">
        <v>15</v>
      </c>
      <c r="M205" s="220">
        <f>G205*(1+L205/100)</f>
        <v>0</v>
      </c>
      <c r="N205" s="207">
        <v>1</v>
      </c>
      <c r="O205" s="207">
        <f>ROUND(E205*N205,5)</f>
        <v>1.6559999999999998E-2</v>
      </c>
      <c r="P205" s="207">
        <v>0</v>
      </c>
      <c r="Q205" s="207">
        <f>ROUND(E205*P205,5)</f>
        <v>0</v>
      </c>
      <c r="R205" s="207"/>
      <c r="S205" s="207"/>
      <c r="T205" s="208">
        <v>0</v>
      </c>
      <c r="U205" s="207">
        <f>ROUND(E205*T205,2)</f>
        <v>0</v>
      </c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 t="s">
        <v>251</v>
      </c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7"/>
      <c r="AT205" s="197"/>
      <c r="AU205" s="197"/>
      <c r="AV205" s="197"/>
      <c r="AW205" s="197"/>
      <c r="AX205" s="197"/>
      <c r="AY205" s="197"/>
      <c r="AZ205" s="197"/>
      <c r="BA205" s="197"/>
      <c r="BB205" s="197"/>
      <c r="BC205" s="197"/>
      <c r="BD205" s="197"/>
      <c r="BE205" s="197"/>
      <c r="BF205" s="197"/>
      <c r="BG205" s="197"/>
      <c r="BH205" s="197"/>
    </row>
    <row r="206" spans="1:60" outlineLevel="1">
      <c r="A206" s="198"/>
      <c r="B206" s="205"/>
      <c r="C206" s="253" t="s">
        <v>344</v>
      </c>
      <c r="D206" s="209"/>
      <c r="E206" s="215"/>
      <c r="F206" s="221"/>
      <c r="G206" s="222"/>
      <c r="H206" s="220"/>
      <c r="I206" s="220"/>
      <c r="J206" s="220"/>
      <c r="K206" s="220"/>
      <c r="L206" s="220"/>
      <c r="M206" s="220"/>
      <c r="N206" s="207"/>
      <c r="O206" s="207"/>
      <c r="P206" s="207"/>
      <c r="Q206" s="207"/>
      <c r="R206" s="207"/>
      <c r="S206" s="207"/>
      <c r="T206" s="208"/>
      <c r="U206" s="20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 t="s">
        <v>111</v>
      </c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7"/>
      <c r="AT206" s="197"/>
      <c r="AU206" s="197"/>
      <c r="AV206" s="197"/>
      <c r="AW206" s="197"/>
      <c r="AX206" s="197"/>
      <c r="AY206" s="197"/>
      <c r="AZ206" s="197"/>
      <c r="BA206" s="200" t="str">
        <f>C206</f>
        <v>Hmotnost 1,96 kg/bm</v>
      </c>
      <c r="BB206" s="197"/>
      <c r="BC206" s="197"/>
      <c r="BD206" s="197"/>
      <c r="BE206" s="197"/>
      <c r="BF206" s="197"/>
      <c r="BG206" s="197"/>
      <c r="BH206" s="197"/>
    </row>
    <row r="207" spans="1:60" ht="22.5" outlineLevel="1">
      <c r="A207" s="198"/>
      <c r="B207" s="205"/>
      <c r="C207" s="254" t="s">
        <v>345</v>
      </c>
      <c r="D207" s="210"/>
      <c r="E207" s="216">
        <v>1.50528E-2</v>
      </c>
      <c r="F207" s="220"/>
      <c r="G207" s="220"/>
      <c r="H207" s="220"/>
      <c r="I207" s="220"/>
      <c r="J207" s="220"/>
      <c r="K207" s="220"/>
      <c r="L207" s="220"/>
      <c r="M207" s="220"/>
      <c r="N207" s="207"/>
      <c r="O207" s="207"/>
      <c r="P207" s="207"/>
      <c r="Q207" s="207"/>
      <c r="R207" s="207"/>
      <c r="S207" s="207"/>
      <c r="T207" s="208"/>
      <c r="U207" s="20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 t="s">
        <v>113</v>
      </c>
      <c r="AF207" s="197">
        <v>0</v>
      </c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197"/>
      <c r="AT207" s="197"/>
      <c r="AU207" s="197"/>
      <c r="AV207" s="197"/>
      <c r="AW207" s="197"/>
      <c r="AX207" s="197"/>
      <c r="AY207" s="197"/>
      <c r="AZ207" s="197"/>
      <c r="BA207" s="197"/>
      <c r="BB207" s="197"/>
      <c r="BC207" s="197"/>
      <c r="BD207" s="197"/>
      <c r="BE207" s="197"/>
      <c r="BF207" s="197"/>
      <c r="BG207" s="197"/>
      <c r="BH207" s="197"/>
    </row>
    <row r="208" spans="1:60" outlineLevel="1">
      <c r="A208" s="198"/>
      <c r="B208" s="205"/>
      <c r="C208" s="254" t="s">
        <v>346</v>
      </c>
      <c r="D208" s="210"/>
      <c r="E208" s="216">
        <v>1.505E-3</v>
      </c>
      <c r="F208" s="220"/>
      <c r="G208" s="220"/>
      <c r="H208" s="220"/>
      <c r="I208" s="220"/>
      <c r="J208" s="220"/>
      <c r="K208" s="220"/>
      <c r="L208" s="220"/>
      <c r="M208" s="220"/>
      <c r="N208" s="207"/>
      <c r="O208" s="207"/>
      <c r="P208" s="207"/>
      <c r="Q208" s="207"/>
      <c r="R208" s="207"/>
      <c r="S208" s="207"/>
      <c r="T208" s="208"/>
      <c r="U208" s="20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 t="s">
        <v>113</v>
      </c>
      <c r="AF208" s="197">
        <v>0</v>
      </c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197"/>
      <c r="AT208" s="197"/>
      <c r="AU208" s="197"/>
      <c r="AV208" s="197"/>
      <c r="AW208" s="197"/>
      <c r="AX208" s="197"/>
      <c r="AY208" s="197"/>
      <c r="AZ208" s="197"/>
      <c r="BA208" s="197"/>
      <c r="BB208" s="197"/>
      <c r="BC208" s="197"/>
      <c r="BD208" s="197"/>
      <c r="BE208" s="197"/>
      <c r="BF208" s="197"/>
      <c r="BG208" s="197"/>
      <c r="BH208" s="197"/>
    </row>
    <row r="209" spans="1:60" outlineLevel="1">
      <c r="A209" s="198">
        <v>74</v>
      </c>
      <c r="B209" s="205" t="s">
        <v>347</v>
      </c>
      <c r="C209" s="252" t="s">
        <v>348</v>
      </c>
      <c r="D209" s="207" t="s">
        <v>158</v>
      </c>
      <c r="E209" s="214">
        <v>1.6738000000000003E-2</v>
      </c>
      <c r="F209" s="219"/>
      <c r="G209" s="220">
        <f>ROUND(E209*F209,2)</f>
        <v>0</v>
      </c>
      <c r="H209" s="219"/>
      <c r="I209" s="220">
        <f>ROUND(E209*H209,2)</f>
        <v>0</v>
      </c>
      <c r="J209" s="219"/>
      <c r="K209" s="220">
        <f>ROUND(E209*J209,2)</f>
        <v>0</v>
      </c>
      <c r="L209" s="220">
        <v>15</v>
      </c>
      <c r="M209" s="220">
        <f>G209*(1+L209/100)</f>
        <v>0</v>
      </c>
      <c r="N209" s="207">
        <v>1</v>
      </c>
      <c r="O209" s="207">
        <f>ROUND(E209*N209,5)</f>
        <v>1.6740000000000001E-2</v>
      </c>
      <c r="P209" s="207">
        <v>0</v>
      </c>
      <c r="Q209" s="207">
        <f>ROUND(E209*P209,5)</f>
        <v>0</v>
      </c>
      <c r="R209" s="207"/>
      <c r="S209" s="207"/>
      <c r="T209" s="208">
        <v>0</v>
      </c>
      <c r="U209" s="207">
        <f>ROUND(E209*T209,2)</f>
        <v>0</v>
      </c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 t="s">
        <v>251</v>
      </c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197"/>
      <c r="AT209" s="197"/>
      <c r="AU209" s="197"/>
      <c r="AV209" s="197"/>
      <c r="AW209" s="197"/>
      <c r="AX209" s="197"/>
      <c r="AY209" s="197"/>
      <c r="AZ209" s="197"/>
      <c r="BA209" s="197"/>
      <c r="BB209" s="197"/>
      <c r="BC209" s="197"/>
      <c r="BD209" s="197"/>
      <c r="BE209" s="197"/>
      <c r="BF209" s="197"/>
      <c r="BG209" s="197"/>
      <c r="BH209" s="197"/>
    </row>
    <row r="210" spans="1:60" outlineLevel="1">
      <c r="A210" s="198"/>
      <c r="B210" s="205"/>
      <c r="C210" s="253" t="s">
        <v>349</v>
      </c>
      <c r="D210" s="209"/>
      <c r="E210" s="215"/>
      <c r="F210" s="221"/>
      <c r="G210" s="222"/>
      <c r="H210" s="220"/>
      <c r="I210" s="220"/>
      <c r="J210" s="220"/>
      <c r="K210" s="220"/>
      <c r="L210" s="220"/>
      <c r="M210" s="220"/>
      <c r="N210" s="207"/>
      <c r="O210" s="207"/>
      <c r="P210" s="207"/>
      <c r="Q210" s="207"/>
      <c r="R210" s="207"/>
      <c r="S210" s="207"/>
      <c r="T210" s="208"/>
      <c r="U210" s="20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 t="s">
        <v>111</v>
      </c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197"/>
      <c r="AT210" s="197"/>
      <c r="AU210" s="197"/>
      <c r="AV210" s="197"/>
      <c r="AW210" s="197"/>
      <c r="AX210" s="197"/>
      <c r="AY210" s="197"/>
      <c r="AZ210" s="197"/>
      <c r="BA210" s="200" t="str">
        <f>C210</f>
        <v>Hmotnost 3,17 kg/bm</v>
      </c>
      <c r="BB210" s="197"/>
      <c r="BC210" s="197"/>
      <c r="BD210" s="197"/>
      <c r="BE210" s="197"/>
      <c r="BF210" s="197"/>
      <c r="BG210" s="197"/>
      <c r="BH210" s="197"/>
    </row>
    <row r="211" spans="1:60" ht="22.5" outlineLevel="1">
      <c r="A211" s="198"/>
      <c r="B211" s="205"/>
      <c r="C211" s="254" t="s">
        <v>350</v>
      </c>
      <c r="D211" s="210"/>
      <c r="E211" s="216">
        <v>1.5216E-2</v>
      </c>
      <c r="F211" s="220"/>
      <c r="G211" s="220"/>
      <c r="H211" s="220"/>
      <c r="I211" s="220"/>
      <c r="J211" s="220"/>
      <c r="K211" s="220"/>
      <c r="L211" s="220"/>
      <c r="M211" s="220"/>
      <c r="N211" s="207"/>
      <c r="O211" s="207"/>
      <c r="P211" s="207"/>
      <c r="Q211" s="207"/>
      <c r="R211" s="207"/>
      <c r="S211" s="207"/>
      <c r="T211" s="208"/>
      <c r="U211" s="20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 t="s">
        <v>113</v>
      </c>
      <c r="AF211" s="197">
        <v>0</v>
      </c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197"/>
      <c r="AT211" s="197"/>
      <c r="AU211" s="197"/>
      <c r="AV211" s="197"/>
      <c r="AW211" s="197"/>
      <c r="AX211" s="197"/>
      <c r="AY211" s="197"/>
      <c r="AZ211" s="197"/>
      <c r="BA211" s="197"/>
      <c r="BB211" s="197"/>
      <c r="BC211" s="197"/>
      <c r="BD211" s="197"/>
      <c r="BE211" s="197"/>
      <c r="BF211" s="197"/>
      <c r="BG211" s="197"/>
      <c r="BH211" s="197"/>
    </row>
    <row r="212" spans="1:60" outlineLevel="1">
      <c r="A212" s="198"/>
      <c r="B212" s="205"/>
      <c r="C212" s="254" t="s">
        <v>351</v>
      </c>
      <c r="D212" s="210"/>
      <c r="E212" s="216">
        <v>1.5219999999999999E-3</v>
      </c>
      <c r="F212" s="220"/>
      <c r="G212" s="220"/>
      <c r="H212" s="220"/>
      <c r="I212" s="220"/>
      <c r="J212" s="220"/>
      <c r="K212" s="220"/>
      <c r="L212" s="220"/>
      <c r="M212" s="220"/>
      <c r="N212" s="207"/>
      <c r="O212" s="207"/>
      <c r="P212" s="207"/>
      <c r="Q212" s="207"/>
      <c r="R212" s="207"/>
      <c r="S212" s="207"/>
      <c r="T212" s="208"/>
      <c r="U212" s="20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 t="s">
        <v>113</v>
      </c>
      <c r="AF212" s="197">
        <v>0</v>
      </c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197"/>
      <c r="AT212" s="197"/>
      <c r="AU212" s="197"/>
      <c r="AV212" s="197"/>
      <c r="AW212" s="197"/>
      <c r="AX212" s="197"/>
      <c r="AY212" s="197"/>
      <c r="AZ212" s="197"/>
      <c r="BA212" s="197"/>
      <c r="BB212" s="197"/>
      <c r="BC212" s="197"/>
      <c r="BD212" s="197"/>
      <c r="BE212" s="197"/>
      <c r="BF212" s="197"/>
      <c r="BG212" s="197"/>
      <c r="BH212" s="197"/>
    </row>
    <row r="213" spans="1:60" ht="22.5" outlineLevel="1">
      <c r="A213" s="198">
        <v>75</v>
      </c>
      <c r="B213" s="205" t="s">
        <v>352</v>
      </c>
      <c r="C213" s="252" t="s">
        <v>353</v>
      </c>
      <c r="D213" s="207" t="s">
        <v>143</v>
      </c>
      <c r="E213" s="214">
        <v>16</v>
      </c>
      <c r="F213" s="219"/>
      <c r="G213" s="220">
        <f>ROUND(E213*F213,2)</f>
        <v>0</v>
      </c>
      <c r="H213" s="219"/>
      <c r="I213" s="220">
        <f>ROUND(E213*H213,2)</f>
        <v>0</v>
      </c>
      <c r="J213" s="219"/>
      <c r="K213" s="220">
        <f>ROUND(E213*J213,2)</f>
        <v>0</v>
      </c>
      <c r="L213" s="220">
        <v>15</v>
      </c>
      <c r="M213" s="220">
        <f>G213*(1+L213/100)</f>
        <v>0</v>
      </c>
      <c r="N213" s="207">
        <v>0</v>
      </c>
      <c r="O213" s="207">
        <f>ROUND(E213*N213,5)</f>
        <v>0</v>
      </c>
      <c r="P213" s="207">
        <v>0</v>
      </c>
      <c r="Q213" s="207">
        <f>ROUND(E213*P213,5)</f>
        <v>0</v>
      </c>
      <c r="R213" s="207"/>
      <c r="S213" s="207"/>
      <c r="T213" s="208">
        <v>0</v>
      </c>
      <c r="U213" s="207">
        <f>ROUND(E213*T213,2)</f>
        <v>0</v>
      </c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 t="s">
        <v>109</v>
      </c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197"/>
      <c r="AT213" s="197"/>
      <c r="AU213" s="197"/>
      <c r="AV213" s="197"/>
      <c r="AW213" s="197"/>
      <c r="AX213" s="197"/>
      <c r="AY213" s="197"/>
      <c r="AZ213" s="197"/>
      <c r="BA213" s="197"/>
      <c r="BB213" s="197"/>
      <c r="BC213" s="197"/>
      <c r="BD213" s="197"/>
      <c r="BE213" s="197"/>
      <c r="BF213" s="197"/>
      <c r="BG213" s="197"/>
      <c r="BH213" s="197"/>
    </row>
    <row r="214" spans="1:60" outlineLevel="1">
      <c r="A214" s="198">
        <v>76</v>
      </c>
      <c r="B214" s="205" t="s">
        <v>354</v>
      </c>
      <c r="C214" s="252" t="s">
        <v>355</v>
      </c>
      <c r="D214" s="207" t="s">
        <v>250</v>
      </c>
      <c r="E214" s="214">
        <v>1296.1772350000001</v>
      </c>
      <c r="F214" s="219"/>
      <c r="G214" s="220">
        <f>ROUND(E214*F214,2)</f>
        <v>0</v>
      </c>
      <c r="H214" s="219"/>
      <c r="I214" s="220">
        <f>ROUND(E214*H214,2)</f>
        <v>0</v>
      </c>
      <c r="J214" s="219"/>
      <c r="K214" s="220">
        <f>ROUND(E214*J214,2)</f>
        <v>0</v>
      </c>
      <c r="L214" s="220">
        <v>15</v>
      </c>
      <c r="M214" s="220">
        <f>G214*(1+L214/100)</f>
        <v>0</v>
      </c>
      <c r="N214" s="207">
        <v>1.3999999999999999E-4</v>
      </c>
      <c r="O214" s="207">
        <f>ROUND(E214*N214,5)</f>
        <v>0.18146000000000001</v>
      </c>
      <c r="P214" s="207">
        <v>0</v>
      </c>
      <c r="Q214" s="207">
        <f>ROUND(E214*P214,5)</f>
        <v>0</v>
      </c>
      <c r="R214" s="207"/>
      <c r="S214" s="207"/>
      <c r="T214" s="208">
        <v>0</v>
      </c>
      <c r="U214" s="207">
        <f>ROUND(E214*T214,2)</f>
        <v>0</v>
      </c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 t="s">
        <v>109</v>
      </c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  <c r="AR214" s="197"/>
      <c r="AS214" s="197"/>
      <c r="AT214" s="197"/>
      <c r="AU214" s="197"/>
      <c r="AV214" s="197"/>
      <c r="AW214" s="197"/>
      <c r="AX214" s="197"/>
      <c r="AY214" s="197"/>
      <c r="AZ214" s="197"/>
      <c r="BA214" s="197"/>
      <c r="BB214" s="197"/>
      <c r="BC214" s="197"/>
      <c r="BD214" s="197"/>
      <c r="BE214" s="197"/>
      <c r="BF214" s="197"/>
      <c r="BG214" s="197"/>
      <c r="BH214" s="197"/>
    </row>
    <row r="215" spans="1:60" ht="33.75" outlineLevel="1">
      <c r="A215" s="198"/>
      <c r="B215" s="205"/>
      <c r="C215" s="254" t="s">
        <v>356</v>
      </c>
      <c r="D215" s="210"/>
      <c r="E215" s="216">
        <v>1113.6500000000001</v>
      </c>
      <c r="F215" s="220"/>
      <c r="G215" s="220"/>
      <c r="H215" s="220"/>
      <c r="I215" s="220"/>
      <c r="J215" s="220"/>
      <c r="K215" s="220"/>
      <c r="L215" s="220"/>
      <c r="M215" s="220"/>
      <c r="N215" s="207"/>
      <c r="O215" s="207"/>
      <c r="P215" s="207"/>
      <c r="Q215" s="207"/>
      <c r="R215" s="207"/>
      <c r="S215" s="207"/>
      <c r="T215" s="208"/>
      <c r="U215" s="20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 t="s">
        <v>113</v>
      </c>
      <c r="AF215" s="197">
        <v>0</v>
      </c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  <c r="AR215" s="197"/>
      <c r="AS215" s="197"/>
      <c r="AT215" s="197"/>
      <c r="AU215" s="197"/>
      <c r="AV215" s="197"/>
      <c r="AW215" s="197"/>
      <c r="AX215" s="197"/>
      <c r="AY215" s="197"/>
      <c r="AZ215" s="197"/>
      <c r="BA215" s="197"/>
      <c r="BB215" s="197"/>
      <c r="BC215" s="197"/>
      <c r="BD215" s="197"/>
      <c r="BE215" s="197"/>
      <c r="BF215" s="197"/>
      <c r="BG215" s="197"/>
      <c r="BH215" s="197"/>
    </row>
    <row r="216" spans="1:60" outlineLevel="1">
      <c r="A216" s="198"/>
      <c r="B216" s="205"/>
      <c r="C216" s="254" t="s">
        <v>357</v>
      </c>
      <c r="D216" s="210"/>
      <c r="E216" s="216">
        <v>144.77449999999999</v>
      </c>
      <c r="F216" s="220"/>
      <c r="G216" s="220"/>
      <c r="H216" s="220"/>
      <c r="I216" s="220"/>
      <c r="J216" s="220"/>
      <c r="K216" s="220"/>
      <c r="L216" s="220"/>
      <c r="M216" s="220"/>
      <c r="N216" s="207"/>
      <c r="O216" s="207"/>
      <c r="P216" s="207"/>
      <c r="Q216" s="207"/>
      <c r="R216" s="207"/>
      <c r="S216" s="207"/>
      <c r="T216" s="208"/>
      <c r="U216" s="20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 t="s">
        <v>113</v>
      </c>
      <c r="AF216" s="197">
        <v>0</v>
      </c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  <c r="AR216" s="197"/>
      <c r="AS216" s="197"/>
      <c r="AT216" s="197"/>
      <c r="AU216" s="197"/>
      <c r="AV216" s="197"/>
      <c r="AW216" s="197"/>
      <c r="AX216" s="197"/>
      <c r="AY216" s="197"/>
      <c r="AZ216" s="197"/>
      <c r="BA216" s="197"/>
      <c r="BB216" s="197"/>
      <c r="BC216" s="197"/>
      <c r="BD216" s="197"/>
      <c r="BE216" s="197"/>
      <c r="BF216" s="197"/>
      <c r="BG216" s="197"/>
      <c r="BH216" s="197"/>
    </row>
    <row r="217" spans="1:60" ht="22.5" outlineLevel="1">
      <c r="A217" s="198"/>
      <c r="B217" s="205"/>
      <c r="C217" s="254" t="s">
        <v>358</v>
      </c>
      <c r="D217" s="210"/>
      <c r="E217" s="216">
        <v>37.752735000000001</v>
      </c>
      <c r="F217" s="220"/>
      <c r="G217" s="220"/>
      <c r="H217" s="220"/>
      <c r="I217" s="220"/>
      <c r="J217" s="220"/>
      <c r="K217" s="220"/>
      <c r="L217" s="220"/>
      <c r="M217" s="220"/>
      <c r="N217" s="207"/>
      <c r="O217" s="207"/>
      <c r="P217" s="207"/>
      <c r="Q217" s="207"/>
      <c r="R217" s="207"/>
      <c r="S217" s="207"/>
      <c r="T217" s="208"/>
      <c r="U217" s="20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 t="s">
        <v>113</v>
      </c>
      <c r="AF217" s="197">
        <v>0</v>
      </c>
      <c r="AG217" s="197"/>
      <c r="AH217" s="197"/>
      <c r="AI217" s="197"/>
      <c r="AJ217" s="197"/>
      <c r="AK217" s="197"/>
      <c r="AL217" s="197"/>
      <c r="AM217" s="197"/>
      <c r="AN217" s="197"/>
      <c r="AO217" s="197"/>
      <c r="AP217" s="197"/>
      <c r="AQ217" s="197"/>
      <c r="AR217" s="197"/>
      <c r="AS217" s="197"/>
      <c r="AT217" s="197"/>
      <c r="AU217" s="197"/>
      <c r="AV217" s="197"/>
      <c r="AW217" s="197"/>
      <c r="AX217" s="197"/>
      <c r="AY217" s="197"/>
      <c r="AZ217" s="197"/>
      <c r="BA217" s="197"/>
      <c r="BB217" s="197"/>
      <c r="BC217" s="197"/>
      <c r="BD217" s="197"/>
      <c r="BE217" s="197"/>
      <c r="BF217" s="197"/>
      <c r="BG217" s="197"/>
      <c r="BH217" s="197"/>
    </row>
    <row r="218" spans="1:60" outlineLevel="1">
      <c r="A218" s="198">
        <v>77</v>
      </c>
      <c r="B218" s="205" t="s">
        <v>359</v>
      </c>
      <c r="C218" s="252" t="s">
        <v>360</v>
      </c>
      <c r="D218" s="207" t="s">
        <v>361</v>
      </c>
      <c r="E218" s="214">
        <v>160</v>
      </c>
      <c r="F218" s="219"/>
      <c r="G218" s="220">
        <f>ROUND(E218*F218,2)</f>
        <v>0</v>
      </c>
      <c r="H218" s="219"/>
      <c r="I218" s="220">
        <f>ROUND(E218*H218,2)</f>
        <v>0</v>
      </c>
      <c r="J218" s="219"/>
      <c r="K218" s="220">
        <f>ROUND(E218*J218,2)</f>
        <v>0</v>
      </c>
      <c r="L218" s="220">
        <v>15</v>
      </c>
      <c r="M218" s="220">
        <f>G218*(1+L218/100)</f>
        <v>0</v>
      </c>
      <c r="N218" s="207">
        <v>0</v>
      </c>
      <c r="O218" s="207">
        <f>ROUND(E218*N218,5)</f>
        <v>0</v>
      </c>
      <c r="P218" s="207">
        <v>0</v>
      </c>
      <c r="Q218" s="207">
        <f>ROUND(E218*P218,5)</f>
        <v>0</v>
      </c>
      <c r="R218" s="207"/>
      <c r="S218" s="207"/>
      <c r="T218" s="208">
        <v>0</v>
      </c>
      <c r="U218" s="207">
        <f>ROUND(E218*T218,2)</f>
        <v>0</v>
      </c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 t="s">
        <v>109</v>
      </c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97"/>
      <c r="AS218" s="197"/>
      <c r="AT218" s="197"/>
      <c r="AU218" s="197"/>
      <c r="AV218" s="197"/>
      <c r="AW218" s="197"/>
      <c r="AX218" s="197"/>
      <c r="AY218" s="197"/>
      <c r="AZ218" s="197"/>
      <c r="BA218" s="197"/>
      <c r="BB218" s="197"/>
      <c r="BC218" s="197"/>
      <c r="BD218" s="197"/>
      <c r="BE218" s="197"/>
      <c r="BF218" s="197"/>
      <c r="BG218" s="197"/>
      <c r="BH218" s="197"/>
    </row>
    <row r="219" spans="1:60" outlineLevel="1">
      <c r="A219" s="198">
        <v>78</v>
      </c>
      <c r="B219" s="205" t="s">
        <v>362</v>
      </c>
      <c r="C219" s="252" t="s">
        <v>363</v>
      </c>
      <c r="D219" s="207" t="s">
        <v>364</v>
      </c>
      <c r="E219" s="214">
        <v>8</v>
      </c>
      <c r="F219" s="219"/>
      <c r="G219" s="220">
        <f>ROUND(E219*F219,2)</f>
        <v>0</v>
      </c>
      <c r="H219" s="219"/>
      <c r="I219" s="220">
        <f>ROUND(E219*H219,2)</f>
        <v>0</v>
      </c>
      <c r="J219" s="219"/>
      <c r="K219" s="220">
        <f>ROUND(E219*J219,2)</f>
        <v>0</v>
      </c>
      <c r="L219" s="220">
        <v>15</v>
      </c>
      <c r="M219" s="220">
        <f>G219*(1+L219/100)</f>
        <v>0</v>
      </c>
      <c r="N219" s="207">
        <v>0</v>
      </c>
      <c r="O219" s="207">
        <f>ROUND(E219*N219,5)</f>
        <v>0</v>
      </c>
      <c r="P219" s="207">
        <v>0</v>
      </c>
      <c r="Q219" s="207">
        <f>ROUND(E219*P219,5)</f>
        <v>0</v>
      </c>
      <c r="R219" s="207"/>
      <c r="S219" s="207"/>
      <c r="T219" s="208">
        <v>0</v>
      </c>
      <c r="U219" s="207">
        <f>ROUND(E219*T219,2)</f>
        <v>0</v>
      </c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 t="s">
        <v>109</v>
      </c>
      <c r="AF219" s="197"/>
      <c r="AG219" s="197"/>
      <c r="AH219" s="197"/>
      <c r="AI219" s="197"/>
      <c r="AJ219" s="197"/>
      <c r="AK219" s="197"/>
      <c r="AL219" s="197"/>
      <c r="AM219" s="197"/>
      <c r="AN219" s="197"/>
      <c r="AO219" s="197"/>
      <c r="AP219" s="197"/>
      <c r="AQ219" s="197"/>
      <c r="AR219" s="197"/>
      <c r="AS219" s="197"/>
      <c r="AT219" s="197"/>
      <c r="AU219" s="197"/>
      <c r="AV219" s="197"/>
      <c r="AW219" s="197"/>
      <c r="AX219" s="197"/>
      <c r="AY219" s="197"/>
      <c r="AZ219" s="197"/>
      <c r="BA219" s="197"/>
      <c r="BB219" s="197"/>
      <c r="BC219" s="197"/>
      <c r="BD219" s="197"/>
      <c r="BE219" s="197"/>
      <c r="BF219" s="197"/>
      <c r="BG219" s="197"/>
      <c r="BH219" s="197"/>
    </row>
    <row r="220" spans="1:60" outlineLevel="1">
      <c r="A220" s="198">
        <v>79</v>
      </c>
      <c r="B220" s="205" t="s">
        <v>365</v>
      </c>
      <c r="C220" s="252" t="s">
        <v>366</v>
      </c>
      <c r="D220" s="207" t="s">
        <v>364</v>
      </c>
      <c r="E220" s="214">
        <v>4</v>
      </c>
      <c r="F220" s="219"/>
      <c r="G220" s="220">
        <f>ROUND(E220*F220,2)</f>
        <v>0</v>
      </c>
      <c r="H220" s="219"/>
      <c r="I220" s="220">
        <f>ROUND(E220*H220,2)</f>
        <v>0</v>
      </c>
      <c r="J220" s="219"/>
      <c r="K220" s="220">
        <f>ROUND(E220*J220,2)</f>
        <v>0</v>
      </c>
      <c r="L220" s="220">
        <v>15</v>
      </c>
      <c r="M220" s="220">
        <f>G220*(1+L220/100)</f>
        <v>0</v>
      </c>
      <c r="N220" s="207">
        <v>0</v>
      </c>
      <c r="O220" s="207">
        <f>ROUND(E220*N220,5)</f>
        <v>0</v>
      </c>
      <c r="P220" s="207">
        <v>0</v>
      </c>
      <c r="Q220" s="207">
        <f>ROUND(E220*P220,5)</f>
        <v>0</v>
      </c>
      <c r="R220" s="207"/>
      <c r="S220" s="207"/>
      <c r="T220" s="208">
        <v>0</v>
      </c>
      <c r="U220" s="207">
        <f>ROUND(E220*T220,2)</f>
        <v>0</v>
      </c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 t="s">
        <v>109</v>
      </c>
      <c r="AF220" s="197"/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  <c r="AR220" s="197"/>
      <c r="AS220" s="197"/>
      <c r="AT220" s="197"/>
      <c r="AU220" s="197"/>
      <c r="AV220" s="197"/>
      <c r="AW220" s="197"/>
      <c r="AX220" s="197"/>
      <c r="AY220" s="197"/>
      <c r="AZ220" s="197"/>
      <c r="BA220" s="197"/>
      <c r="BB220" s="197"/>
      <c r="BC220" s="197"/>
      <c r="BD220" s="197"/>
      <c r="BE220" s="197"/>
      <c r="BF220" s="197"/>
      <c r="BG220" s="197"/>
      <c r="BH220" s="197"/>
    </row>
    <row r="221" spans="1:60" outlineLevel="1">
      <c r="A221" s="198">
        <v>80</v>
      </c>
      <c r="B221" s="205" t="s">
        <v>367</v>
      </c>
      <c r="C221" s="252" t="s">
        <v>368</v>
      </c>
      <c r="D221" s="207" t="s">
        <v>143</v>
      </c>
      <c r="E221" s="214">
        <v>16</v>
      </c>
      <c r="F221" s="219"/>
      <c r="G221" s="220">
        <f>ROUND(E221*F221,2)</f>
        <v>0</v>
      </c>
      <c r="H221" s="219"/>
      <c r="I221" s="220">
        <f>ROUND(E221*H221,2)</f>
        <v>0</v>
      </c>
      <c r="J221" s="219"/>
      <c r="K221" s="220">
        <f>ROUND(E221*J221,2)</f>
        <v>0</v>
      </c>
      <c r="L221" s="220">
        <v>15</v>
      </c>
      <c r="M221" s="220">
        <f>G221*(1+L221/100)</f>
        <v>0</v>
      </c>
      <c r="N221" s="207">
        <v>0</v>
      </c>
      <c r="O221" s="207">
        <f>ROUND(E221*N221,5)</f>
        <v>0</v>
      </c>
      <c r="P221" s="207">
        <v>0</v>
      </c>
      <c r="Q221" s="207">
        <f>ROUND(E221*P221,5)</f>
        <v>0</v>
      </c>
      <c r="R221" s="207"/>
      <c r="S221" s="207"/>
      <c r="T221" s="208">
        <v>0</v>
      </c>
      <c r="U221" s="207">
        <f>ROUND(E221*T221,2)</f>
        <v>0</v>
      </c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 t="s">
        <v>109</v>
      </c>
      <c r="AF221" s="197"/>
      <c r="AG221" s="197"/>
      <c r="AH221" s="197"/>
      <c r="AI221" s="197"/>
      <c r="AJ221" s="197"/>
      <c r="AK221" s="197"/>
      <c r="AL221" s="197"/>
      <c r="AM221" s="197"/>
      <c r="AN221" s="197"/>
      <c r="AO221" s="197"/>
      <c r="AP221" s="197"/>
      <c r="AQ221" s="197"/>
      <c r="AR221" s="197"/>
      <c r="AS221" s="197"/>
      <c r="AT221" s="197"/>
      <c r="AU221" s="197"/>
      <c r="AV221" s="197"/>
      <c r="AW221" s="197"/>
      <c r="AX221" s="197"/>
      <c r="AY221" s="197"/>
      <c r="AZ221" s="197"/>
      <c r="BA221" s="197"/>
      <c r="BB221" s="197"/>
      <c r="BC221" s="197"/>
      <c r="BD221" s="197"/>
      <c r="BE221" s="197"/>
      <c r="BF221" s="197"/>
      <c r="BG221" s="197"/>
      <c r="BH221" s="197"/>
    </row>
    <row r="222" spans="1:60" outlineLevel="1">
      <c r="A222" s="198">
        <v>81</v>
      </c>
      <c r="B222" s="205" t="s">
        <v>369</v>
      </c>
      <c r="C222" s="252" t="s">
        <v>370</v>
      </c>
      <c r="D222" s="207" t="s">
        <v>162</v>
      </c>
      <c r="E222" s="214">
        <v>42.24</v>
      </c>
      <c r="F222" s="219"/>
      <c r="G222" s="220">
        <f>ROUND(E222*F222,2)</f>
        <v>0</v>
      </c>
      <c r="H222" s="219"/>
      <c r="I222" s="220">
        <f>ROUND(E222*H222,2)</f>
        <v>0</v>
      </c>
      <c r="J222" s="219"/>
      <c r="K222" s="220">
        <f>ROUND(E222*J222,2)</f>
        <v>0</v>
      </c>
      <c r="L222" s="220">
        <v>15</v>
      </c>
      <c r="M222" s="220">
        <f>G222*(1+L222/100)</f>
        <v>0</v>
      </c>
      <c r="N222" s="207">
        <v>1.33E-3</v>
      </c>
      <c r="O222" s="207">
        <f>ROUND(E222*N222,5)</f>
        <v>5.6180000000000001E-2</v>
      </c>
      <c r="P222" s="207">
        <v>0</v>
      </c>
      <c r="Q222" s="207">
        <f>ROUND(E222*P222,5)</f>
        <v>0</v>
      </c>
      <c r="R222" s="207"/>
      <c r="S222" s="207"/>
      <c r="T222" s="208">
        <v>0</v>
      </c>
      <c r="U222" s="207">
        <f>ROUND(E222*T222,2)</f>
        <v>0</v>
      </c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 t="s">
        <v>109</v>
      </c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  <c r="AR222" s="197"/>
      <c r="AS222" s="197"/>
      <c r="AT222" s="197"/>
      <c r="AU222" s="197"/>
      <c r="AV222" s="197"/>
      <c r="AW222" s="197"/>
      <c r="AX222" s="197"/>
      <c r="AY222" s="197"/>
      <c r="AZ222" s="197"/>
      <c r="BA222" s="197"/>
      <c r="BB222" s="197"/>
      <c r="BC222" s="197"/>
      <c r="BD222" s="197"/>
      <c r="BE222" s="197"/>
      <c r="BF222" s="197"/>
      <c r="BG222" s="197"/>
      <c r="BH222" s="197"/>
    </row>
    <row r="223" spans="1:60" ht="22.5" outlineLevel="1">
      <c r="A223" s="198"/>
      <c r="B223" s="205"/>
      <c r="C223" s="254" t="s">
        <v>371</v>
      </c>
      <c r="D223" s="210"/>
      <c r="E223" s="216">
        <v>42.24</v>
      </c>
      <c r="F223" s="220"/>
      <c r="G223" s="220"/>
      <c r="H223" s="220"/>
      <c r="I223" s="220"/>
      <c r="J223" s="220"/>
      <c r="K223" s="220"/>
      <c r="L223" s="220"/>
      <c r="M223" s="220"/>
      <c r="N223" s="207"/>
      <c r="O223" s="207"/>
      <c r="P223" s="207"/>
      <c r="Q223" s="207"/>
      <c r="R223" s="207"/>
      <c r="S223" s="207"/>
      <c r="T223" s="208"/>
      <c r="U223" s="207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 t="s">
        <v>113</v>
      </c>
      <c r="AF223" s="197">
        <v>0</v>
      </c>
      <c r="AG223" s="197"/>
      <c r="AH223" s="197"/>
      <c r="AI223" s="197"/>
      <c r="AJ223" s="197"/>
      <c r="AK223" s="197"/>
      <c r="AL223" s="197"/>
      <c r="AM223" s="197"/>
      <c r="AN223" s="197"/>
      <c r="AO223" s="197"/>
      <c r="AP223" s="197"/>
      <c r="AQ223" s="197"/>
      <c r="AR223" s="197"/>
      <c r="AS223" s="197"/>
      <c r="AT223" s="197"/>
      <c r="AU223" s="197"/>
      <c r="AV223" s="197"/>
      <c r="AW223" s="197"/>
      <c r="AX223" s="197"/>
      <c r="AY223" s="197"/>
      <c r="AZ223" s="197"/>
      <c r="BA223" s="197"/>
      <c r="BB223" s="197"/>
      <c r="BC223" s="197"/>
      <c r="BD223" s="197"/>
      <c r="BE223" s="197"/>
      <c r="BF223" s="197"/>
      <c r="BG223" s="197"/>
      <c r="BH223" s="197"/>
    </row>
    <row r="224" spans="1:60" ht="22.5" outlineLevel="1">
      <c r="A224" s="198">
        <v>82</v>
      </c>
      <c r="B224" s="205" t="s">
        <v>372</v>
      </c>
      <c r="C224" s="252" t="s">
        <v>373</v>
      </c>
      <c r="D224" s="207" t="s">
        <v>143</v>
      </c>
      <c r="E224" s="214">
        <v>16</v>
      </c>
      <c r="F224" s="219"/>
      <c r="G224" s="220">
        <f>ROUND(E224*F224,2)</f>
        <v>0</v>
      </c>
      <c r="H224" s="219"/>
      <c r="I224" s="220">
        <f>ROUND(E224*H224,2)</f>
        <v>0</v>
      </c>
      <c r="J224" s="219"/>
      <c r="K224" s="220">
        <f>ROUND(E224*J224,2)</f>
        <v>0</v>
      </c>
      <c r="L224" s="220">
        <v>15</v>
      </c>
      <c r="M224" s="220">
        <f>G224*(1+L224/100)</f>
        <v>0</v>
      </c>
      <c r="N224" s="207">
        <v>0.01</v>
      </c>
      <c r="O224" s="207">
        <f>ROUND(E224*N224,5)</f>
        <v>0.16</v>
      </c>
      <c r="P224" s="207">
        <v>0</v>
      </c>
      <c r="Q224" s="207">
        <f>ROUND(E224*P224,5)</f>
        <v>0</v>
      </c>
      <c r="R224" s="207"/>
      <c r="S224" s="207"/>
      <c r="T224" s="208">
        <v>0</v>
      </c>
      <c r="U224" s="207">
        <f>ROUND(E224*T224,2)</f>
        <v>0</v>
      </c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 t="s">
        <v>109</v>
      </c>
      <c r="AF224" s="197"/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  <c r="AR224" s="197"/>
      <c r="AS224" s="197"/>
      <c r="AT224" s="197"/>
      <c r="AU224" s="197"/>
      <c r="AV224" s="197"/>
      <c r="AW224" s="197"/>
      <c r="AX224" s="197"/>
      <c r="AY224" s="197"/>
      <c r="AZ224" s="197"/>
      <c r="BA224" s="197"/>
      <c r="BB224" s="197"/>
      <c r="BC224" s="197"/>
      <c r="BD224" s="197"/>
      <c r="BE224" s="197"/>
      <c r="BF224" s="197"/>
      <c r="BG224" s="197"/>
      <c r="BH224" s="197"/>
    </row>
    <row r="225" spans="1:60" ht="22.5" outlineLevel="1">
      <c r="A225" s="198">
        <v>83</v>
      </c>
      <c r="B225" s="205" t="s">
        <v>374</v>
      </c>
      <c r="C225" s="252" t="s">
        <v>375</v>
      </c>
      <c r="D225" s="207" t="s">
        <v>143</v>
      </c>
      <c r="E225" s="214">
        <v>32</v>
      </c>
      <c r="F225" s="219"/>
      <c r="G225" s="220">
        <f>ROUND(E225*F225,2)</f>
        <v>0</v>
      </c>
      <c r="H225" s="219"/>
      <c r="I225" s="220">
        <f>ROUND(E225*H225,2)</f>
        <v>0</v>
      </c>
      <c r="J225" s="219"/>
      <c r="K225" s="220">
        <f>ROUND(E225*J225,2)</f>
        <v>0</v>
      </c>
      <c r="L225" s="220">
        <v>15</v>
      </c>
      <c r="M225" s="220">
        <f>G225*(1+L225/100)</f>
        <v>0</v>
      </c>
      <c r="N225" s="207">
        <v>4.0000000000000002E-4</v>
      </c>
      <c r="O225" s="207">
        <f>ROUND(E225*N225,5)</f>
        <v>1.2800000000000001E-2</v>
      </c>
      <c r="P225" s="207">
        <v>0</v>
      </c>
      <c r="Q225" s="207">
        <f>ROUND(E225*P225,5)</f>
        <v>0</v>
      </c>
      <c r="R225" s="207"/>
      <c r="S225" s="207"/>
      <c r="T225" s="208">
        <v>0</v>
      </c>
      <c r="U225" s="207">
        <f>ROUND(E225*T225,2)</f>
        <v>0</v>
      </c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 t="s">
        <v>109</v>
      </c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197"/>
      <c r="AT225" s="197"/>
      <c r="AU225" s="197"/>
      <c r="AV225" s="197"/>
      <c r="AW225" s="197"/>
      <c r="AX225" s="197"/>
      <c r="AY225" s="197"/>
      <c r="AZ225" s="197"/>
      <c r="BA225" s="197"/>
      <c r="BB225" s="197"/>
      <c r="BC225" s="197"/>
      <c r="BD225" s="197"/>
      <c r="BE225" s="197"/>
      <c r="BF225" s="197"/>
      <c r="BG225" s="197"/>
      <c r="BH225" s="197"/>
    </row>
    <row r="226" spans="1:60" outlineLevel="1">
      <c r="A226" s="198">
        <v>84</v>
      </c>
      <c r="B226" s="205" t="s">
        <v>376</v>
      </c>
      <c r="C226" s="252" t="s">
        <v>377</v>
      </c>
      <c r="D226" s="207" t="s">
        <v>158</v>
      </c>
      <c r="E226" s="214">
        <v>1.58009</v>
      </c>
      <c r="F226" s="219"/>
      <c r="G226" s="220">
        <f>ROUND(E226*F226,2)</f>
        <v>0</v>
      </c>
      <c r="H226" s="219"/>
      <c r="I226" s="220">
        <f>ROUND(E226*H226,2)</f>
        <v>0</v>
      </c>
      <c r="J226" s="219"/>
      <c r="K226" s="220">
        <f>ROUND(E226*J226,2)</f>
        <v>0</v>
      </c>
      <c r="L226" s="220">
        <v>15</v>
      </c>
      <c r="M226" s="220">
        <f>G226*(1+L226/100)</f>
        <v>0</v>
      </c>
      <c r="N226" s="207">
        <v>0</v>
      </c>
      <c r="O226" s="207">
        <f>ROUND(E226*N226,5)</f>
        <v>0</v>
      </c>
      <c r="P226" s="207">
        <v>0</v>
      </c>
      <c r="Q226" s="207">
        <f>ROUND(E226*P226,5)</f>
        <v>0</v>
      </c>
      <c r="R226" s="207"/>
      <c r="S226" s="207"/>
      <c r="T226" s="208">
        <v>3.0059999999999998</v>
      </c>
      <c r="U226" s="207">
        <f>ROUND(E226*T226,2)</f>
        <v>4.75</v>
      </c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 t="s">
        <v>109</v>
      </c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97"/>
      <c r="AT226" s="197"/>
      <c r="AU226" s="197"/>
      <c r="AV226" s="197"/>
      <c r="AW226" s="197"/>
      <c r="AX226" s="197"/>
      <c r="AY226" s="197"/>
      <c r="AZ226" s="197"/>
      <c r="BA226" s="197"/>
      <c r="BB226" s="197"/>
      <c r="BC226" s="197"/>
      <c r="BD226" s="197"/>
      <c r="BE226" s="197"/>
      <c r="BF226" s="197"/>
      <c r="BG226" s="197"/>
      <c r="BH226" s="197"/>
    </row>
    <row r="227" spans="1:60" outlineLevel="1">
      <c r="A227" s="198">
        <v>85</v>
      </c>
      <c r="B227" s="205" t="s">
        <v>378</v>
      </c>
      <c r="C227" s="252" t="s">
        <v>379</v>
      </c>
      <c r="D227" s="207" t="s">
        <v>158</v>
      </c>
      <c r="E227" s="214">
        <v>1.58009</v>
      </c>
      <c r="F227" s="219"/>
      <c r="G227" s="220">
        <f>ROUND(E227*F227,2)</f>
        <v>0</v>
      </c>
      <c r="H227" s="219"/>
      <c r="I227" s="220">
        <f>ROUND(E227*H227,2)</f>
        <v>0</v>
      </c>
      <c r="J227" s="219"/>
      <c r="K227" s="220">
        <f>ROUND(E227*J227,2)</f>
        <v>0</v>
      </c>
      <c r="L227" s="220">
        <v>15</v>
      </c>
      <c r="M227" s="220">
        <f>G227*(1+L227/100)</f>
        <v>0</v>
      </c>
      <c r="N227" s="207">
        <v>0</v>
      </c>
      <c r="O227" s="207">
        <f>ROUND(E227*N227,5)</f>
        <v>0</v>
      </c>
      <c r="P227" s="207">
        <v>0</v>
      </c>
      <c r="Q227" s="207">
        <f>ROUND(E227*P227,5)</f>
        <v>0</v>
      </c>
      <c r="R227" s="207"/>
      <c r="S227" s="207"/>
      <c r="T227" s="208">
        <v>0.95</v>
      </c>
      <c r="U227" s="207">
        <f>ROUND(E227*T227,2)</f>
        <v>1.5</v>
      </c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 t="s">
        <v>109</v>
      </c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197"/>
      <c r="AT227" s="197"/>
      <c r="AU227" s="197"/>
      <c r="AV227" s="197"/>
      <c r="AW227" s="197"/>
      <c r="AX227" s="197"/>
      <c r="AY227" s="197"/>
      <c r="AZ227" s="197"/>
      <c r="BA227" s="197"/>
      <c r="BB227" s="197"/>
      <c r="BC227" s="197"/>
      <c r="BD227" s="197"/>
      <c r="BE227" s="197"/>
      <c r="BF227" s="197"/>
      <c r="BG227" s="197"/>
      <c r="BH227" s="197"/>
    </row>
    <row r="228" spans="1:60" outlineLevel="1">
      <c r="A228" s="198">
        <v>86</v>
      </c>
      <c r="B228" s="205" t="s">
        <v>380</v>
      </c>
      <c r="C228" s="252" t="s">
        <v>381</v>
      </c>
      <c r="D228" s="207" t="s">
        <v>158</v>
      </c>
      <c r="E228" s="214">
        <v>6.32036</v>
      </c>
      <c r="F228" s="219"/>
      <c r="G228" s="220">
        <f>ROUND(E228*F228,2)</f>
        <v>0</v>
      </c>
      <c r="H228" s="219"/>
      <c r="I228" s="220">
        <f>ROUND(E228*H228,2)</f>
        <v>0</v>
      </c>
      <c r="J228" s="219"/>
      <c r="K228" s="220">
        <f>ROUND(E228*J228,2)</f>
        <v>0</v>
      </c>
      <c r="L228" s="220">
        <v>15</v>
      </c>
      <c r="M228" s="220">
        <f>G228*(1+L228/100)</f>
        <v>0</v>
      </c>
      <c r="N228" s="207">
        <v>0</v>
      </c>
      <c r="O228" s="207">
        <f>ROUND(E228*N228,5)</f>
        <v>0</v>
      </c>
      <c r="P228" s="207">
        <v>0</v>
      </c>
      <c r="Q228" s="207">
        <f>ROUND(E228*P228,5)</f>
        <v>0</v>
      </c>
      <c r="R228" s="207"/>
      <c r="S228" s="207"/>
      <c r="T228" s="208">
        <v>0</v>
      </c>
      <c r="U228" s="207">
        <f>ROUND(E228*T228,2)</f>
        <v>0</v>
      </c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 t="s">
        <v>109</v>
      </c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197"/>
      <c r="AT228" s="197"/>
      <c r="AU228" s="197"/>
      <c r="AV228" s="197"/>
      <c r="AW228" s="197"/>
      <c r="AX228" s="197"/>
      <c r="AY228" s="197"/>
      <c r="AZ228" s="197"/>
      <c r="BA228" s="197"/>
      <c r="BB228" s="197"/>
      <c r="BC228" s="197"/>
      <c r="BD228" s="197"/>
      <c r="BE228" s="197"/>
      <c r="BF228" s="197"/>
      <c r="BG228" s="197"/>
      <c r="BH228" s="197"/>
    </row>
    <row r="229" spans="1:60" outlineLevel="1">
      <c r="A229" s="198"/>
      <c r="B229" s="205"/>
      <c r="C229" s="254" t="s">
        <v>382</v>
      </c>
      <c r="D229" s="210"/>
      <c r="E229" s="216">
        <v>6.32036</v>
      </c>
      <c r="F229" s="220"/>
      <c r="G229" s="220"/>
      <c r="H229" s="220"/>
      <c r="I229" s="220"/>
      <c r="J229" s="220"/>
      <c r="K229" s="220"/>
      <c r="L229" s="220"/>
      <c r="M229" s="220"/>
      <c r="N229" s="207"/>
      <c r="O229" s="207"/>
      <c r="P229" s="207"/>
      <c r="Q229" s="207"/>
      <c r="R229" s="207"/>
      <c r="S229" s="207"/>
      <c r="T229" s="208"/>
      <c r="U229" s="20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 t="s">
        <v>113</v>
      </c>
      <c r="AF229" s="197">
        <v>0</v>
      </c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197"/>
      <c r="AT229" s="197"/>
      <c r="AU229" s="197"/>
      <c r="AV229" s="197"/>
      <c r="AW229" s="197"/>
      <c r="AX229" s="197"/>
      <c r="AY229" s="197"/>
      <c r="AZ229" s="197"/>
      <c r="BA229" s="197"/>
      <c r="BB229" s="197"/>
      <c r="BC229" s="197"/>
      <c r="BD229" s="197"/>
      <c r="BE229" s="197"/>
      <c r="BF229" s="197"/>
      <c r="BG229" s="197"/>
      <c r="BH229" s="197"/>
    </row>
    <row r="230" spans="1:60">
      <c r="A230" s="199" t="s">
        <v>104</v>
      </c>
      <c r="B230" s="206" t="s">
        <v>75</v>
      </c>
      <c r="C230" s="255" t="s">
        <v>76</v>
      </c>
      <c r="D230" s="211"/>
      <c r="E230" s="217"/>
      <c r="F230" s="223"/>
      <c r="G230" s="223">
        <f>SUMIF(AE231:AE276,"&lt;&gt;NOR",G231:G276)</f>
        <v>0</v>
      </c>
      <c r="H230" s="223"/>
      <c r="I230" s="223">
        <f>SUM(I231:I276)</f>
        <v>0</v>
      </c>
      <c r="J230" s="223"/>
      <c r="K230" s="223">
        <f>SUM(K231:K276)</f>
        <v>0</v>
      </c>
      <c r="L230" s="223"/>
      <c r="M230" s="223">
        <f>SUM(M231:M276)</f>
        <v>0</v>
      </c>
      <c r="N230" s="211"/>
      <c r="O230" s="211">
        <f>SUM(O231:O276)</f>
        <v>0.35920000000000007</v>
      </c>
      <c r="P230" s="211"/>
      <c r="Q230" s="211">
        <f>SUM(Q231:Q276)</f>
        <v>0</v>
      </c>
      <c r="R230" s="211"/>
      <c r="S230" s="211"/>
      <c r="T230" s="212"/>
      <c r="U230" s="211">
        <f>SUM(U231:U276)</f>
        <v>78.16</v>
      </c>
      <c r="AE230" t="s">
        <v>105</v>
      </c>
    </row>
    <row r="231" spans="1:60" outlineLevel="1">
      <c r="A231" s="198">
        <v>87</v>
      </c>
      <c r="B231" s="205" t="s">
        <v>383</v>
      </c>
      <c r="C231" s="252" t="s">
        <v>384</v>
      </c>
      <c r="D231" s="207" t="s">
        <v>162</v>
      </c>
      <c r="E231" s="214">
        <v>66.239999999999995</v>
      </c>
      <c r="F231" s="219"/>
      <c r="G231" s="220">
        <f>ROUND(E231*F231,2)</f>
        <v>0</v>
      </c>
      <c r="H231" s="219"/>
      <c r="I231" s="220">
        <f>ROUND(E231*H231,2)</f>
        <v>0</v>
      </c>
      <c r="J231" s="219"/>
      <c r="K231" s="220">
        <f>ROUND(E231*J231,2)</f>
        <v>0</v>
      </c>
      <c r="L231" s="220">
        <v>15</v>
      </c>
      <c r="M231" s="220">
        <f>G231*(1+L231/100)</f>
        <v>0</v>
      </c>
      <c r="N231" s="207">
        <v>0</v>
      </c>
      <c r="O231" s="207">
        <f>ROUND(E231*N231,5)</f>
        <v>0</v>
      </c>
      <c r="P231" s="207">
        <v>0</v>
      </c>
      <c r="Q231" s="207">
        <f>ROUND(E231*P231,5)</f>
        <v>0</v>
      </c>
      <c r="R231" s="207"/>
      <c r="S231" s="207"/>
      <c r="T231" s="208">
        <v>0</v>
      </c>
      <c r="U231" s="207">
        <f>ROUND(E231*T231,2)</f>
        <v>0</v>
      </c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 t="s">
        <v>109</v>
      </c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197"/>
      <c r="AT231" s="197"/>
      <c r="AU231" s="197"/>
      <c r="AV231" s="197"/>
      <c r="AW231" s="197"/>
      <c r="AX231" s="197"/>
      <c r="AY231" s="197"/>
      <c r="AZ231" s="197"/>
      <c r="BA231" s="197"/>
      <c r="BB231" s="197"/>
      <c r="BC231" s="197"/>
      <c r="BD231" s="197"/>
      <c r="BE231" s="197"/>
      <c r="BF231" s="197"/>
      <c r="BG231" s="197"/>
      <c r="BH231" s="197"/>
    </row>
    <row r="232" spans="1:60" ht="22.5" outlineLevel="1">
      <c r="A232" s="198"/>
      <c r="B232" s="205"/>
      <c r="C232" s="254" t="s">
        <v>385</v>
      </c>
      <c r="D232" s="210"/>
      <c r="E232" s="216">
        <v>66.239999999999995</v>
      </c>
      <c r="F232" s="220"/>
      <c r="G232" s="220"/>
      <c r="H232" s="220"/>
      <c r="I232" s="220"/>
      <c r="J232" s="220"/>
      <c r="K232" s="220"/>
      <c r="L232" s="220"/>
      <c r="M232" s="220"/>
      <c r="N232" s="207"/>
      <c r="O232" s="207"/>
      <c r="P232" s="207"/>
      <c r="Q232" s="207"/>
      <c r="R232" s="207"/>
      <c r="S232" s="207"/>
      <c r="T232" s="208"/>
      <c r="U232" s="20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 t="s">
        <v>113</v>
      </c>
      <c r="AF232" s="197">
        <v>0</v>
      </c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  <c r="AR232" s="197"/>
      <c r="AS232" s="197"/>
      <c r="AT232" s="197"/>
      <c r="AU232" s="197"/>
      <c r="AV232" s="197"/>
      <c r="AW232" s="197"/>
      <c r="AX232" s="197"/>
      <c r="AY232" s="197"/>
      <c r="AZ232" s="197"/>
      <c r="BA232" s="197"/>
      <c r="BB232" s="197"/>
      <c r="BC232" s="197"/>
      <c r="BD232" s="197"/>
      <c r="BE232" s="197"/>
      <c r="BF232" s="197"/>
      <c r="BG232" s="197"/>
      <c r="BH232" s="197"/>
    </row>
    <row r="233" spans="1:60" outlineLevel="1">
      <c r="A233" s="198">
        <v>88</v>
      </c>
      <c r="B233" s="205" t="s">
        <v>386</v>
      </c>
      <c r="C233" s="252" t="s">
        <v>387</v>
      </c>
      <c r="D233" s="207" t="s">
        <v>162</v>
      </c>
      <c r="E233" s="214">
        <v>50</v>
      </c>
      <c r="F233" s="219"/>
      <c r="G233" s="220">
        <f>ROUND(E233*F233,2)</f>
        <v>0</v>
      </c>
      <c r="H233" s="219"/>
      <c r="I233" s="220">
        <f>ROUND(E233*H233,2)</f>
        <v>0</v>
      </c>
      <c r="J233" s="219"/>
      <c r="K233" s="220">
        <f>ROUND(E233*J233,2)</f>
        <v>0</v>
      </c>
      <c r="L233" s="220">
        <v>15</v>
      </c>
      <c r="M233" s="220">
        <f>G233*(1+L233/100)</f>
        <v>0</v>
      </c>
      <c r="N233" s="207">
        <v>0</v>
      </c>
      <c r="O233" s="207">
        <f>ROUND(E233*N233,5)</f>
        <v>0</v>
      </c>
      <c r="P233" s="207">
        <v>0</v>
      </c>
      <c r="Q233" s="207">
        <f>ROUND(E233*P233,5)</f>
        <v>0</v>
      </c>
      <c r="R233" s="207"/>
      <c r="S233" s="207"/>
      <c r="T233" s="208">
        <v>0</v>
      </c>
      <c r="U233" s="207">
        <f>ROUND(E233*T233,2)</f>
        <v>0</v>
      </c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 t="s">
        <v>109</v>
      </c>
      <c r="AF233" s="197"/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  <c r="AR233" s="197"/>
      <c r="AS233" s="197"/>
      <c r="AT233" s="197"/>
      <c r="AU233" s="197"/>
      <c r="AV233" s="197"/>
      <c r="AW233" s="197"/>
      <c r="AX233" s="197"/>
      <c r="AY233" s="197"/>
      <c r="AZ233" s="197"/>
      <c r="BA233" s="197"/>
      <c r="BB233" s="197"/>
      <c r="BC233" s="197"/>
      <c r="BD233" s="197"/>
      <c r="BE233" s="197"/>
      <c r="BF233" s="197"/>
      <c r="BG233" s="197"/>
      <c r="BH233" s="197"/>
    </row>
    <row r="234" spans="1:60" ht="22.5" outlineLevel="1">
      <c r="A234" s="198"/>
      <c r="B234" s="205"/>
      <c r="C234" s="254" t="s">
        <v>388</v>
      </c>
      <c r="D234" s="210"/>
      <c r="E234" s="216">
        <v>40</v>
      </c>
      <c r="F234" s="220"/>
      <c r="G234" s="220"/>
      <c r="H234" s="220"/>
      <c r="I234" s="220"/>
      <c r="J234" s="220"/>
      <c r="K234" s="220"/>
      <c r="L234" s="220"/>
      <c r="M234" s="220"/>
      <c r="N234" s="207"/>
      <c r="O234" s="207"/>
      <c r="P234" s="207"/>
      <c r="Q234" s="207"/>
      <c r="R234" s="207"/>
      <c r="S234" s="207"/>
      <c r="T234" s="208"/>
      <c r="U234" s="20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 t="s">
        <v>113</v>
      </c>
      <c r="AF234" s="197">
        <v>0</v>
      </c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197"/>
      <c r="AT234" s="197"/>
      <c r="AU234" s="197"/>
      <c r="AV234" s="197"/>
      <c r="AW234" s="197"/>
      <c r="AX234" s="197"/>
      <c r="AY234" s="197"/>
      <c r="AZ234" s="197"/>
      <c r="BA234" s="197"/>
      <c r="BB234" s="197"/>
      <c r="BC234" s="197"/>
      <c r="BD234" s="197"/>
      <c r="BE234" s="197"/>
      <c r="BF234" s="197"/>
      <c r="BG234" s="197"/>
      <c r="BH234" s="197"/>
    </row>
    <row r="235" spans="1:60" ht="22.5" outlineLevel="1">
      <c r="A235" s="198"/>
      <c r="B235" s="205"/>
      <c r="C235" s="254" t="s">
        <v>389</v>
      </c>
      <c r="D235" s="210"/>
      <c r="E235" s="216">
        <v>10</v>
      </c>
      <c r="F235" s="220"/>
      <c r="G235" s="220"/>
      <c r="H235" s="220"/>
      <c r="I235" s="220"/>
      <c r="J235" s="220"/>
      <c r="K235" s="220"/>
      <c r="L235" s="220"/>
      <c r="M235" s="220"/>
      <c r="N235" s="207"/>
      <c r="O235" s="207"/>
      <c r="P235" s="207"/>
      <c r="Q235" s="207"/>
      <c r="R235" s="207"/>
      <c r="S235" s="207"/>
      <c r="T235" s="208"/>
      <c r="U235" s="20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 t="s">
        <v>113</v>
      </c>
      <c r="AF235" s="197">
        <v>0</v>
      </c>
      <c r="AG235" s="197"/>
      <c r="AH235" s="197"/>
      <c r="AI235" s="197"/>
      <c r="AJ235" s="197"/>
      <c r="AK235" s="197"/>
      <c r="AL235" s="197"/>
      <c r="AM235" s="197"/>
      <c r="AN235" s="197"/>
      <c r="AO235" s="197"/>
      <c r="AP235" s="197"/>
      <c r="AQ235" s="197"/>
      <c r="AR235" s="197"/>
      <c r="AS235" s="197"/>
      <c r="AT235" s="197"/>
      <c r="AU235" s="197"/>
      <c r="AV235" s="197"/>
      <c r="AW235" s="197"/>
      <c r="AX235" s="197"/>
      <c r="AY235" s="197"/>
      <c r="AZ235" s="197"/>
      <c r="BA235" s="197"/>
      <c r="BB235" s="197"/>
      <c r="BC235" s="197"/>
      <c r="BD235" s="197"/>
      <c r="BE235" s="197"/>
      <c r="BF235" s="197"/>
      <c r="BG235" s="197"/>
      <c r="BH235" s="197"/>
    </row>
    <row r="236" spans="1:60" outlineLevel="1">
      <c r="A236" s="198">
        <v>89</v>
      </c>
      <c r="B236" s="205" t="s">
        <v>390</v>
      </c>
      <c r="C236" s="252" t="s">
        <v>391</v>
      </c>
      <c r="D236" s="207" t="s">
        <v>290</v>
      </c>
      <c r="E236" s="214">
        <v>32</v>
      </c>
      <c r="F236" s="219"/>
      <c r="G236" s="220">
        <f>ROUND(E236*F236,2)</f>
        <v>0</v>
      </c>
      <c r="H236" s="219"/>
      <c r="I236" s="220">
        <f>ROUND(E236*H236,2)</f>
        <v>0</v>
      </c>
      <c r="J236" s="219"/>
      <c r="K236" s="220">
        <f>ROUND(E236*J236,2)</f>
        <v>0</v>
      </c>
      <c r="L236" s="220">
        <v>15</v>
      </c>
      <c r="M236" s="220">
        <f>G236*(1+L236/100)</f>
        <v>0</v>
      </c>
      <c r="N236" s="207">
        <v>0</v>
      </c>
      <c r="O236" s="207">
        <f>ROUND(E236*N236,5)</f>
        <v>0</v>
      </c>
      <c r="P236" s="207">
        <v>0</v>
      </c>
      <c r="Q236" s="207">
        <f>ROUND(E236*P236,5)</f>
        <v>0</v>
      </c>
      <c r="R236" s="207"/>
      <c r="S236" s="207"/>
      <c r="T236" s="208">
        <v>0</v>
      </c>
      <c r="U236" s="207">
        <f>ROUND(E236*T236,2)</f>
        <v>0</v>
      </c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 t="s">
        <v>109</v>
      </c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  <c r="AR236" s="197"/>
      <c r="AS236" s="197"/>
      <c r="AT236" s="197"/>
      <c r="AU236" s="197"/>
      <c r="AV236" s="197"/>
      <c r="AW236" s="197"/>
      <c r="AX236" s="197"/>
      <c r="AY236" s="197"/>
      <c r="AZ236" s="197"/>
      <c r="BA236" s="197"/>
      <c r="BB236" s="197"/>
      <c r="BC236" s="197"/>
      <c r="BD236" s="197"/>
      <c r="BE236" s="197"/>
      <c r="BF236" s="197"/>
      <c r="BG236" s="197"/>
      <c r="BH236" s="197"/>
    </row>
    <row r="237" spans="1:60" outlineLevel="1">
      <c r="A237" s="198">
        <v>90</v>
      </c>
      <c r="B237" s="205" t="s">
        <v>392</v>
      </c>
      <c r="C237" s="252" t="s">
        <v>393</v>
      </c>
      <c r="D237" s="207" t="s">
        <v>290</v>
      </c>
      <c r="E237" s="214">
        <v>32</v>
      </c>
      <c r="F237" s="219"/>
      <c r="G237" s="220">
        <f>ROUND(E237*F237,2)</f>
        <v>0</v>
      </c>
      <c r="H237" s="219"/>
      <c r="I237" s="220">
        <f>ROUND(E237*H237,2)</f>
        <v>0</v>
      </c>
      <c r="J237" s="219"/>
      <c r="K237" s="220">
        <f>ROUND(E237*J237,2)</f>
        <v>0</v>
      </c>
      <c r="L237" s="220">
        <v>15</v>
      </c>
      <c r="M237" s="220">
        <f>G237*(1+L237/100)</f>
        <v>0</v>
      </c>
      <c r="N237" s="207">
        <v>0</v>
      </c>
      <c r="O237" s="207">
        <f>ROUND(E237*N237,5)</f>
        <v>0</v>
      </c>
      <c r="P237" s="207">
        <v>0</v>
      </c>
      <c r="Q237" s="207">
        <f>ROUND(E237*P237,5)</f>
        <v>0</v>
      </c>
      <c r="R237" s="207"/>
      <c r="S237" s="207"/>
      <c r="T237" s="208">
        <v>0</v>
      </c>
      <c r="U237" s="207">
        <f>ROUND(E237*T237,2)</f>
        <v>0</v>
      </c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 t="s">
        <v>109</v>
      </c>
      <c r="AF237" s="197"/>
      <c r="AG237" s="197"/>
      <c r="AH237" s="197"/>
      <c r="AI237" s="197"/>
      <c r="AJ237" s="197"/>
      <c r="AK237" s="197"/>
      <c r="AL237" s="197"/>
      <c r="AM237" s="197"/>
      <c r="AN237" s="197"/>
      <c r="AO237" s="197"/>
      <c r="AP237" s="197"/>
      <c r="AQ237" s="197"/>
      <c r="AR237" s="197"/>
      <c r="AS237" s="197"/>
      <c r="AT237" s="197"/>
      <c r="AU237" s="197"/>
      <c r="AV237" s="197"/>
      <c r="AW237" s="197"/>
      <c r="AX237" s="197"/>
      <c r="AY237" s="197"/>
      <c r="AZ237" s="197"/>
      <c r="BA237" s="197"/>
      <c r="BB237" s="197"/>
      <c r="BC237" s="197"/>
      <c r="BD237" s="197"/>
      <c r="BE237" s="197"/>
      <c r="BF237" s="197"/>
      <c r="BG237" s="197"/>
      <c r="BH237" s="197"/>
    </row>
    <row r="238" spans="1:60" outlineLevel="1">
      <c r="A238" s="198">
        <v>91</v>
      </c>
      <c r="B238" s="205" t="s">
        <v>394</v>
      </c>
      <c r="C238" s="252" t="s">
        <v>395</v>
      </c>
      <c r="D238" s="207" t="s">
        <v>290</v>
      </c>
      <c r="E238" s="214">
        <v>64</v>
      </c>
      <c r="F238" s="219"/>
      <c r="G238" s="220">
        <f>ROUND(E238*F238,2)</f>
        <v>0</v>
      </c>
      <c r="H238" s="219"/>
      <c r="I238" s="220">
        <f>ROUND(E238*H238,2)</f>
        <v>0</v>
      </c>
      <c r="J238" s="219"/>
      <c r="K238" s="220">
        <f>ROUND(E238*J238,2)</f>
        <v>0</v>
      </c>
      <c r="L238" s="220">
        <v>15</v>
      </c>
      <c r="M238" s="220">
        <f>G238*(1+L238/100)</f>
        <v>0</v>
      </c>
      <c r="N238" s="207">
        <v>0</v>
      </c>
      <c r="O238" s="207">
        <f>ROUND(E238*N238,5)</f>
        <v>0</v>
      </c>
      <c r="P238" s="207">
        <v>0</v>
      </c>
      <c r="Q238" s="207">
        <f>ROUND(E238*P238,5)</f>
        <v>0</v>
      </c>
      <c r="R238" s="207"/>
      <c r="S238" s="207"/>
      <c r="T238" s="208">
        <v>0</v>
      </c>
      <c r="U238" s="207">
        <f>ROUND(E238*T238,2)</f>
        <v>0</v>
      </c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 t="s">
        <v>109</v>
      </c>
      <c r="AF238" s="197"/>
      <c r="AG238" s="197"/>
      <c r="AH238" s="197"/>
      <c r="AI238" s="197"/>
      <c r="AJ238" s="197"/>
      <c r="AK238" s="197"/>
      <c r="AL238" s="197"/>
      <c r="AM238" s="197"/>
      <c r="AN238" s="197"/>
      <c r="AO238" s="197"/>
      <c r="AP238" s="197"/>
      <c r="AQ238" s="197"/>
      <c r="AR238" s="197"/>
      <c r="AS238" s="197"/>
      <c r="AT238" s="197"/>
      <c r="AU238" s="197"/>
      <c r="AV238" s="197"/>
      <c r="AW238" s="197"/>
      <c r="AX238" s="197"/>
      <c r="AY238" s="197"/>
      <c r="AZ238" s="197"/>
      <c r="BA238" s="197"/>
      <c r="BB238" s="197"/>
      <c r="BC238" s="197"/>
      <c r="BD238" s="197"/>
      <c r="BE238" s="197"/>
      <c r="BF238" s="197"/>
      <c r="BG238" s="197"/>
      <c r="BH238" s="197"/>
    </row>
    <row r="239" spans="1:60" outlineLevel="1">
      <c r="A239" s="198">
        <v>92</v>
      </c>
      <c r="B239" s="205" t="s">
        <v>396</v>
      </c>
      <c r="C239" s="252" t="s">
        <v>397</v>
      </c>
      <c r="D239" s="207" t="s">
        <v>250</v>
      </c>
      <c r="E239" s="214">
        <v>34</v>
      </c>
      <c r="F239" s="219"/>
      <c r="G239" s="220">
        <f>ROUND(E239*F239,2)</f>
        <v>0</v>
      </c>
      <c r="H239" s="219"/>
      <c r="I239" s="220">
        <f>ROUND(E239*H239,2)</f>
        <v>0</v>
      </c>
      <c r="J239" s="219"/>
      <c r="K239" s="220">
        <f>ROUND(E239*J239,2)</f>
        <v>0</v>
      </c>
      <c r="L239" s="220">
        <v>15</v>
      </c>
      <c r="M239" s="220">
        <f>G239*(1+L239/100)</f>
        <v>0</v>
      </c>
      <c r="N239" s="207">
        <v>1E-3</v>
      </c>
      <c r="O239" s="207">
        <f>ROUND(E239*N239,5)</f>
        <v>3.4000000000000002E-2</v>
      </c>
      <c r="P239" s="207">
        <v>0</v>
      </c>
      <c r="Q239" s="207">
        <f>ROUND(E239*P239,5)</f>
        <v>0</v>
      </c>
      <c r="R239" s="207"/>
      <c r="S239" s="207"/>
      <c r="T239" s="208">
        <v>0</v>
      </c>
      <c r="U239" s="207">
        <f>ROUND(E239*T239,2)</f>
        <v>0</v>
      </c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 t="s">
        <v>109</v>
      </c>
      <c r="AF239" s="197"/>
      <c r="AG239" s="197"/>
      <c r="AH239" s="197"/>
      <c r="AI239" s="197"/>
      <c r="AJ239" s="197"/>
      <c r="AK239" s="197"/>
      <c r="AL239" s="197"/>
      <c r="AM239" s="197"/>
      <c r="AN239" s="197"/>
      <c r="AO239" s="197"/>
      <c r="AP239" s="197"/>
      <c r="AQ239" s="197"/>
      <c r="AR239" s="197"/>
      <c r="AS239" s="197"/>
      <c r="AT239" s="197"/>
      <c r="AU239" s="197"/>
      <c r="AV239" s="197"/>
      <c r="AW239" s="197"/>
      <c r="AX239" s="197"/>
      <c r="AY239" s="197"/>
      <c r="AZ239" s="197"/>
      <c r="BA239" s="197"/>
      <c r="BB239" s="197"/>
      <c r="BC239" s="197"/>
      <c r="BD239" s="197"/>
      <c r="BE239" s="197"/>
      <c r="BF239" s="197"/>
      <c r="BG239" s="197"/>
      <c r="BH239" s="197"/>
    </row>
    <row r="240" spans="1:60" ht="22.5" outlineLevel="1">
      <c r="A240" s="198"/>
      <c r="B240" s="205"/>
      <c r="C240" s="254" t="s">
        <v>398</v>
      </c>
      <c r="D240" s="210"/>
      <c r="E240" s="216">
        <v>34</v>
      </c>
      <c r="F240" s="220"/>
      <c r="G240" s="220"/>
      <c r="H240" s="220"/>
      <c r="I240" s="220"/>
      <c r="J240" s="220"/>
      <c r="K240" s="220"/>
      <c r="L240" s="220"/>
      <c r="M240" s="220"/>
      <c r="N240" s="207"/>
      <c r="O240" s="207"/>
      <c r="P240" s="207"/>
      <c r="Q240" s="207"/>
      <c r="R240" s="207"/>
      <c r="S240" s="207"/>
      <c r="T240" s="208"/>
      <c r="U240" s="20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 t="s">
        <v>113</v>
      </c>
      <c r="AF240" s="197">
        <v>0</v>
      </c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197"/>
      <c r="AT240" s="197"/>
      <c r="AU240" s="197"/>
      <c r="AV240" s="197"/>
      <c r="AW240" s="197"/>
      <c r="AX240" s="197"/>
      <c r="AY240" s="197"/>
      <c r="AZ240" s="197"/>
      <c r="BA240" s="197"/>
      <c r="BB240" s="197"/>
      <c r="BC240" s="197"/>
      <c r="BD240" s="197"/>
      <c r="BE240" s="197"/>
      <c r="BF240" s="197"/>
      <c r="BG240" s="197"/>
      <c r="BH240" s="197"/>
    </row>
    <row r="241" spans="1:60" ht="22.5" outlineLevel="1">
      <c r="A241" s="198">
        <v>93</v>
      </c>
      <c r="B241" s="205" t="s">
        <v>399</v>
      </c>
      <c r="C241" s="252" t="s">
        <v>400</v>
      </c>
      <c r="D241" s="207" t="s">
        <v>108</v>
      </c>
      <c r="E241" s="214">
        <v>38.5792</v>
      </c>
      <c r="F241" s="219"/>
      <c r="G241" s="220">
        <f>ROUND(E241*F241,2)</f>
        <v>0</v>
      </c>
      <c r="H241" s="219"/>
      <c r="I241" s="220">
        <f>ROUND(E241*H241,2)</f>
        <v>0</v>
      </c>
      <c r="J241" s="219"/>
      <c r="K241" s="220">
        <f>ROUND(E241*J241,2)</f>
        <v>0</v>
      </c>
      <c r="L241" s="220">
        <v>15</v>
      </c>
      <c r="M241" s="220">
        <f>G241*(1+L241/100)</f>
        <v>0</v>
      </c>
      <c r="N241" s="207">
        <v>0</v>
      </c>
      <c r="O241" s="207">
        <f>ROUND(E241*N241,5)</f>
        <v>0</v>
      </c>
      <c r="P241" s="207">
        <v>0</v>
      </c>
      <c r="Q241" s="207">
        <f>ROUND(E241*P241,5)</f>
        <v>0</v>
      </c>
      <c r="R241" s="207"/>
      <c r="S241" s="207"/>
      <c r="T241" s="208">
        <v>0.97799999999999998</v>
      </c>
      <c r="U241" s="207">
        <f>ROUND(E241*T241,2)</f>
        <v>37.729999999999997</v>
      </c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 t="s">
        <v>109</v>
      </c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7"/>
      <c r="AT241" s="197"/>
      <c r="AU241" s="197"/>
      <c r="AV241" s="197"/>
      <c r="AW241" s="197"/>
      <c r="AX241" s="197"/>
      <c r="AY241" s="197"/>
      <c r="AZ241" s="197"/>
      <c r="BA241" s="197"/>
      <c r="BB241" s="197"/>
      <c r="BC241" s="197"/>
      <c r="BD241" s="197"/>
      <c r="BE241" s="197"/>
      <c r="BF241" s="197"/>
      <c r="BG241" s="197"/>
      <c r="BH241" s="197"/>
    </row>
    <row r="242" spans="1:60" ht="22.5" outlineLevel="1">
      <c r="A242" s="198"/>
      <c r="B242" s="205"/>
      <c r="C242" s="254" t="s">
        <v>401</v>
      </c>
      <c r="D242" s="210"/>
      <c r="E242" s="216">
        <v>38.5792</v>
      </c>
      <c r="F242" s="220"/>
      <c r="G242" s="220"/>
      <c r="H242" s="220"/>
      <c r="I242" s="220"/>
      <c r="J242" s="220"/>
      <c r="K242" s="220"/>
      <c r="L242" s="220"/>
      <c r="M242" s="220"/>
      <c r="N242" s="207"/>
      <c r="O242" s="207"/>
      <c r="P242" s="207"/>
      <c r="Q242" s="207"/>
      <c r="R242" s="207"/>
      <c r="S242" s="207"/>
      <c r="T242" s="208"/>
      <c r="U242" s="20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 t="s">
        <v>113</v>
      </c>
      <c r="AF242" s="197">
        <v>0</v>
      </c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7"/>
      <c r="AT242" s="197"/>
      <c r="AU242" s="197"/>
      <c r="AV242" s="197"/>
      <c r="AW242" s="197"/>
      <c r="AX242" s="197"/>
      <c r="AY242" s="197"/>
      <c r="AZ242" s="197"/>
      <c r="BA242" s="197"/>
      <c r="BB242" s="197"/>
      <c r="BC242" s="197"/>
      <c r="BD242" s="197"/>
      <c r="BE242" s="197"/>
      <c r="BF242" s="197"/>
      <c r="BG242" s="197"/>
      <c r="BH242" s="197"/>
    </row>
    <row r="243" spans="1:60" outlineLevel="1">
      <c r="A243" s="198">
        <v>94</v>
      </c>
      <c r="B243" s="205" t="s">
        <v>402</v>
      </c>
      <c r="C243" s="252" t="s">
        <v>403</v>
      </c>
      <c r="D243" s="207" t="s">
        <v>162</v>
      </c>
      <c r="E243" s="214">
        <v>48.32</v>
      </c>
      <c r="F243" s="219"/>
      <c r="G243" s="220">
        <f>ROUND(E243*F243,2)</f>
        <v>0</v>
      </c>
      <c r="H243" s="219"/>
      <c r="I243" s="220">
        <f>ROUND(E243*H243,2)</f>
        <v>0</v>
      </c>
      <c r="J243" s="219"/>
      <c r="K243" s="220">
        <f>ROUND(E243*J243,2)</f>
        <v>0</v>
      </c>
      <c r="L243" s="220">
        <v>15</v>
      </c>
      <c r="M243" s="220">
        <f>G243*(1+L243/100)</f>
        <v>0</v>
      </c>
      <c r="N243" s="207">
        <v>0</v>
      </c>
      <c r="O243" s="207">
        <f>ROUND(E243*N243,5)</f>
        <v>0</v>
      </c>
      <c r="P243" s="207">
        <v>0</v>
      </c>
      <c r="Q243" s="207">
        <f>ROUND(E243*P243,5)</f>
        <v>0</v>
      </c>
      <c r="R243" s="207"/>
      <c r="S243" s="207"/>
      <c r="T243" s="208">
        <v>0.23599999999999999</v>
      </c>
      <c r="U243" s="207">
        <f>ROUND(E243*T243,2)</f>
        <v>11.4</v>
      </c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 t="s">
        <v>109</v>
      </c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7"/>
      <c r="AT243" s="197"/>
      <c r="AU243" s="197"/>
      <c r="AV243" s="197"/>
      <c r="AW243" s="197"/>
      <c r="AX243" s="197"/>
      <c r="AY243" s="197"/>
      <c r="AZ243" s="197"/>
      <c r="BA243" s="197"/>
      <c r="BB243" s="197"/>
      <c r="BC243" s="197"/>
      <c r="BD243" s="197"/>
      <c r="BE243" s="197"/>
      <c r="BF243" s="197"/>
      <c r="BG243" s="197"/>
      <c r="BH243" s="197"/>
    </row>
    <row r="244" spans="1:60" outlineLevel="1">
      <c r="A244" s="198"/>
      <c r="B244" s="205"/>
      <c r="C244" s="254" t="s">
        <v>404</v>
      </c>
      <c r="D244" s="210"/>
      <c r="E244" s="216">
        <v>48.32</v>
      </c>
      <c r="F244" s="220"/>
      <c r="G244" s="220"/>
      <c r="H244" s="220"/>
      <c r="I244" s="220"/>
      <c r="J244" s="220"/>
      <c r="K244" s="220"/>
      <c r="L244" s="220"/>
      <c r="M244" s="220"/>
      <c r="N244" s="207"/>
      <c r="O244" s="207"/>
      <c r="P244" s="207"/>
      <c r="Q244" s="207"/>
      <c r="R244" s="207"/>
      <c r="S244" s="207"/>
      <c r="T244" s="208"/>
      <c r="U244" s="20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 t="s">
        <v>113</v>
      </c>
      <c r="AF244" s="197">
        <v>0</v>
      </c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7"/>
      <c r="AT244" s="197"/>
      <c r="AU244" s="197"/>
      <c r="AV244" s="197"/>
      <c r="AW244" s="197"/>
      <c r="AX244" s="197"/>
      <c r="AY244" s="197"/>
      <c r="AZ244" s="197"/>
      <c r="BA244" s="197"/>
      <c r="BB244" s="197"/>
      <c r="BC244" s="197"/>
      <c r="BD244" s="197"/>
      <c r="BE244" s="197"/>
      <c r="BF244" s="197"/>
      <c r="BG244" s="197"/>
      <c r="BH244" s="197"/>
    </row>
    <row r="245" spans="1:60" ht="22.5" outlineLevel="1">
      <c r="A245" s="198">
        <v>95</v>
      </c>
      <c r="B245" s="205" t="s">
        <v>405</v>
      </c>
      <c r="C245" s="252" t="s">
        <v>406</v>
      </c>
      <c r="D245" s="207" t="s">
        <v>250</v>
      </c>
      <c r="E245" s="214">
        <v>275</v>
      </c>
      <c r="F245" s="219"/>
      <c r="G245" s="220">
        <f>ROUND(E245*F245,2)</f>
        <v>0</v>
      </c>
      <c r="H245" s="219"/>
      <c r="I245" s="220">
        <f>ROUND(E245*H245,2)</f>
        <v>0</v>
      </c>
      <c r="J245" s="219"/>
      <c r="K245" s="220">
        <f>ROUND(E245*J245,2)</f>
        <v>0</v>
      </c>
      <c r="L245" s="220">
        <v>15</v>
      </c>
      <c r="M245" s="220">
        <f>G245*(1+L245/100)</f>
        <v>0</v>
      </c>
      <c r="N245" s="207">
        <v>1E-3</v>
      </c>
      <c r="O245" s="207">
        <f>ROUND(E245*N245,5)</f>
        <v>0.27500000000000002</v>
      </c>
      <c r="P245" s="207">
        <v>0</v>
      </c>
      <c r="Q245" s="207">
        <f>ROUND(E245*P245,5)</f>
        <v>0</v>
      </c>
      <c r="R245" s="207"/>
      <c r="S245" s="207"/>
      <c r="T245" s="208">
        <v>0</v>
      </c>
      <c r="U245" s="207">
        <f>ROUND(E245*T245,2)</f>
        <v>0</v>
      </c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 t="s">
        <v>109</v>
      </c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97"/>
      <c r="AT245" s="197"/>
      <c r="AU245" s="197"/>
      <c r="AV245" s="197"/>
      <c r="AW245" s="197"/>
      <c r="AX245" s="197"/>
      <c r="AY245" s="197"/>
      <c r="AZ245" s="197"/>
      <c r="BA245" s="197"/>
      <c r="BB245" s="197"/>
      <c r="BC245" s="197"/>
      <c r="BD245" s="197"/>
      <c r="BE245" s="197"/>
      <c r="BF245" s="197"/>
      <c r="BG245" s="197"/>
      <c r="BH245" s="197"/>
    </row>
    <row r="246" spans="1:60" ht="22.5" outlineLevel="1">
      <c r="A246" s="198"/>
      <c r="B246" s="205"/>
      <c r="C246" s="254" t="s">
        <v>407</v>
      </c>
      <c r="D246" s="210"/>
      <c r="E246" s="216">
        <v>231.4752</v>
      </c>
      <c r="F246" s="220"/>
      <c r="G246" s="220"/>
      <c r="H246" s="220"/>
      <c r="I246" s="220"/>
      <c r="J246" s="220"/>
      <c r="K246" s="220"/>
      <c r="L246" s="220"/>
      <c r="M246" s="220"/>
      <c r="N246" s="207"/>
      <c r="O246" s="207"/>
      <c r="P246" s="207"/>
      <c r="Q246" s="207"/>
      <c r="R246" s="207"/>
      <c r="S246" s="207"/>
      <c r="T246" s="208"/>
      <c r="U246" s="20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 t="s">
        <v>113</v>
      </c>
      <c r="AF246" s="197">
        <v>0</v>
      </c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197"/>
      <c r="AT246" s="197"/>
      <c r="AU246" s="197"/>
      <c r="AV246" s="197"/>
      <c r="AW246" s="197"/>
      <c r="AX246" s="197"/>
      <c r="AY246" s="197"/>
      <c r="AZ246" s="197"/>
      <c r="BA246" s="197"/>
      <c r="BB246" s="197"/>
      <c r="BC246" s="197"/>
      <c r="BD246" s="197"/>
      <c r="BE246" s="197"/>
      <c r="BF246" s="197"/>
      <c r="BG246" s="197"/>
      <c r="BH246" s="197"/>
    </row>
    <row r="247" spans="1:60" ht="22.5" outlineLevel="1">
      <c r="A247" s="198"/>
      <c r="B247" s="205"/>
      <c r="C247" s="254" t="s">
        <v>408</v>
      </c>
      <c r="D247" s="210"/>
      <c r="E247" s="216">
        <v>28.992000000000001</v>
      </c>
      <c r="F247" s="220"/>
      <c r="G247" s="220"/>
      <c r="H247" s="220"/>
      <c r="I247" s="220"/>
      <c r="J247" s="220"/>
      <c r="K247" s="220"/>
      <c r="L247" s="220"/>
      <c r="M247" s="220"/>
      <c r="N247" s="207"/>
      <c r="O247" s="207"/>
      <c r="P247" s="207"/>
      <c r="Q247" s="207"/>
      <c r="R247" s="207"/>
      <c r="S247" s="207"/>
      <c r="T247" s="208"/>
      <c r="U247" s="20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 t="s">
        <v>113</v>
      </c>
      <c r="AF247" s="197">
        <v>0</v>
      </c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197"/>
      <c r="AT247" s="197"/>
      <c r="AU247" s="197"/>
      <c r="AV247" s="197"/>
      <c r="AW247" s="197"/>
      <c r="AX247" s="197"/>
      <c r="AY247" s="197"/>
      <c r="AZ247" s="197"/>
      <c r="BA247" s="197"/>
      <c r="BB247" s="197"/>
      <c r="BC247" s="197"/>
      <c r="BD247" s="197"/>
      <c r="BE247" s="197"/>
      <c r="BF247" s="197"/>
      <c r="BG247" s="197"/>
      <c r="BH247" s="197"/>
    </row>
    <row r="248" spans="1:60" ht="22.5" outlineLevel="1">
      <c r="A248" s="198"/>
      <c r="B248" s="205"/>
      <c r="C248" s="254" t="s">
        <v>409</v>
      </c>
      <c r="D248" s="210"/>
      <c r="E248" s="216">
        <v>14.5328</v>
      </c>
      <c r="F248" s="220"/>
      <c r="G248" s="220"/>
      <c r="H248" s="220"/>
      <c r="I248" s="220"/>
      <c r="J248" s="220"/>
      <c r="K248" s="220"/>
      <c r="L248" s="220"/>
      <c r="M248" s="220"/>
      <c r="N248" s="207"/>
      <c r="O248" s="207"/>
      <c r="P248" s="207"/>
      <c r="Q248" s="207"/>
      <c r="R248" s="207"/>
      <c r="S248" s="207"/>
      <c r="T248" s="208"/>
      <c r="U248" s="20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 t="s">
        <v>113</v>
      </c>
      <c r="AF248" s="197">
        <v>0</v>
      </c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197"/>
      <c r="AT248" s="197"/>
      <c r="AU248" s="197"/>
      <c r="AV248" s="197"/>
      <c r="AW248" s="197"/>
      <c r="AX248" s="197"/>
      <c r="AY248" s="197"/>
      <c r="AZ248" s="197"/>
      <c r="BA248" s="197"/>
      <c r="BB248" s="197"/>
      <c r="BC248" s="197"/>
      <c r="BD248" s="197"/>
      <c r="BE248" s="197"/>
      <c r="BF248" s="197"/>
      <c r="BG248" s="197"/>
      <c r="BH248" s="197"/>
    </row>
    <row r="249" spans="1:60" ht="22.5" outlineLevel="1">
      <c r="A249" s="198">
        <v>96</v>
      </c>
      <c r="B249" s="205" t="s">
        <v>410</v>
      </c>
      <c r="C249" s="252" t="s">
        <v>411</v>
      </c>
      <c r="D249" s="207" t="s">
        <v>250</v>
      </c>
      <c r="E249" s="214">
        <v>35</v>
      </c>
      <c r="F249" s="219"/>
      <c r="G249" s="220">
        <f>ROUND(E249*F249,2)</f>
        <v>0</v>
      </c>
      <c r="H249" s="219"/>
      <c r="I249" s="220">
        <f>ROUND(E249*H249,2)</f>
        <v>0</v>
      </c>
      <c r="J249" s="219"/>
      <c r="K249" s="220">
        <f>ROUND(E249*J249,2)</f>
        <v>0</v>
      </c>
      <c r="L249" s="220">
        <v>15</v>
      </c>
      <c r="M249" s="220">
        <f>G249*(1+L249/100)</f>
        <v>0</v>
      </c>
      <c r="N249" s="207">
        <v>1E-3</v>
      </c>
      <c r="O249" s="207">
        <f>ROUND(E249*N249,5)</f>
        <v>3.5000000000000003E-2</v>
      </c>
      <c r="P249" s="207">
        <v>0</v>
      </c>
      <c r="Q249" s="207">
        <f>ROUND(E249*P249,5)</f>
        <v>0</v>
      </c>
      <c r="R249" s="207"/>
      <c r="S249" s="207"/>
      <c r="T249" s="208">
        <v>0</v>
      </c>
      <c r="U249" s="207">
        <f>ROUND(E249*T249,2)</f>
        <v>0</v>
      </c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 t="s">
        <v>109</v>
      </c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197"/>
      <c r="AT249" s="197"/>
      <c r="AU249" s="197"/>
      <c r="AV249" s="197"/>
      <c r="AW249" s="197"/>
      <c r="AX249" s="197"/>
      <c r="AY249" s="197"/>
      <c r="AZ249" s="197"/>
      <c r="BA249" s="197"/>
      <c r="BB249" s="197"/>
      <c r="BC249" s="197"/>
      <c r="BD249" s="197"/>
      <c r="BE249" s="197"/>
      <c r="BF249" s="197"/>
      <c r="BG249" s="197"/>
      <c r="BH249" s="197"/>
    </row>
    <row r="250" spans="1:60" ht="22.5" outlineLevel="1">
      <c r="A250" s="198"/>
      <c r="B250" s="205"/>
      <c r="C250" s="254" t="s">
        <v>412</v>
      </c>
      <c r="D250" s="210"/>
      <c r="E250" s="216">
        <v>30.86336</v>
      </c>
      <c r="F250" s="220"/>
      <c r="G250" s="220"/>
      <c r="H250" s="220"/>
      <c r="I250" s="220"/>
      <c r="J250" s="220"/>
      <c r="K250" s="220"/>
      <c r="L250" s="220"/>
      <c r="M250" s="220"/>
      <c r="N250" s="207"/>
      <c r="O250" s="207"/>
      <c r="P250" s="207"/>
      <c r="Q250" s="207"/>
      <c r="R250" s="207"/>
      <c r="S250" s="207"/>
      <c r="T250" s="208"/>
      <c r="U250" s="20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 t="s">
        <v>113</v>
      </c>
      <c r="AF250" s="197">
        <v>0</v>
      </c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197"/>
      <c r="AT250" s="197"/>
      <c r="AU250" s="197"/>
      <c r="AV250" s="197"/>
      <c r="AW250" s="197"/>
      <c r="AX250" s="197"/>
      <c r="AY250" s="197"/>
      <c r="AZ250" s="197"/>
      <c r="BA250" s="197"/>
      <c r="BB250" s="197"/>
      <c r="BC250" s="197"/>
      <c r="BD250" s="197"/>
      <c r="BE250" s="197"/>
      <c r="BF250" s="197"/>
      <c r="BG250" s="197"/>
      <c r="BH250" s="197"/>
    </row>
    <row r="251" spans="1:60" ht="22.5" outlineLevel="1">
      <c r="A251" s="198"/>
      <c r="B251" s="205"/>
      <c r="C251" s="254" t="s">
        <v>413</v>
      </c>
      <c r="D251" s="210"/>
      <c r="E251" s="216">
        <v>3.8656000000000001</v>
      </c>
      <c r="F251" s="220"/>
      <c r="G251" s="220"/>
      <c r="H251" s="220"/>
      <c r="I251" s="220"/>
      <c r="J251" s="220"/>
      <c r="K251" s="220"/>
      <c r="L251" s="220"/>
      <c r="M251" s="220"/>
      <c r="N251" s="207"/>
      <c r="O251" s="207"/>
      <c r="P251" s="207"/>
      <c r="Q251" s="207"/>
      <c r="R251" s="207"/>
      <c r="S251" s="207"/>
      <c r="T251" s="208"/>
      <c r="U251" s="20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 t="s">
        <v>113</v>
      </c>
      <c r="AF251" s="197">
        <v>0</v>
      </c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197"/>
      <c r="AT251" s="197"/>
      <c r="AU251" s="197"/>
      <c r="AV251" s="197"/>
      <c r="AW251" s="197"/>
      <c r="AX251" s="197"/>
      <c r="AY251" s="197"/>
      <c r="AZ251" s="197"/>
      <c r="BA251" s="197"/>
      <c r="BB251" s="197"/>
      <c r="BC251" s="197"/>
      <c r="BD251" s="197"/>
      <c r="BE251" s="197"/>
      <c r="BF251" s="197"/>
      <c r="BG251" s="197"/>
      <c r="BH251" s="197"/>
    </row>
    <row r="252" spans="1:60" ht="22.5" outlineLevel="1">
      <c r="A252" s="198"/>
      <c r="B252" s="205"/>
      <c r="C252" s="254" t="s">
        <v>414</v>
      </c>
      <c r="D252" s="210"/>
      <c r="E252" s="216">
        <v>0.271039999999999</v>
      </c>
      <c r="F252" s="220"/>
      <c r="G252" s="220"/>
      <c r="H252" s="220"/>
      <c r="I252" s="220"/>
      <c r="J252" s="220"/>
      <c r="K252" s="220"/>
      <c r="L252" s="220"/>
      <c r="M252" s="220"/>
      <c r="N252" s="207"/>
      <c r="O252" s="207"/>
      <c r="P252" s="207"/>
      <c r="Q252" s="207"/>
      <c r="R252" s="207"/>
      <c r="S252" s="207"/>
      <c r="T252" s="208"/>
      <c r="U252" s="20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 t="s">
        <v>113</v>
      </c>
      <c r="AF252" s="197">
        <v>0</v>
      </c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197"/>
      <c r="AT252" s="197"/>
      <c r="AU252" s="197"/>
      <c r="AV252" s="197"/>
      <c r="AW252" s="197"/>
      <c r="AX252" s="197"/>
      <c r="AY252" s="197"/>
      <c r="AZ252" s="197"/>
      <c r="BA252" s="197"/>
      <c r="BB252" s="197"/>
      <c r="BC252" s="197"/>
      <c r="BD252" s="197"/>
      <c r="BE252" s="197"/>
      <c r="BF252" s="197"/>
      <c r="BG252" s="197"/>
      <c r="BH252" s="197"/>
    </row>
    <row r="253" spans="1:60" ht="22.5" outlineLevel="1">
      <c r="A253" s="198">
        <v>97</v>
      </c>
      <c r="B253" s="205" t="s">
        <v>415</v>
      </c>
      <c r="C253" s="252" t="s">
        <v>416</v>
      </c>
      <c r="D253" s="207" t="s">
        <v>143</v>
      </c>
      <c r="E253" s="214">
        <v>2</v>
      </c>
      <c r="F253" s="219"/>
      <c r="G253" s="220">
        <f>ROUND(E253*F253,2)</f>
        <v>0</v>
      </c>
      <c r="H253" s="219"/>
      <c r="I253" s="220">
        <f>ROUND(E253*H253,2)</f>
        <v>0</v>
      </c>
      <c r="J253" s="219"/>
      <c r="K253" s="220">
        <f>ROUND(E253*J253,2)</f>
        <v>0</v>
      </c>
      <c r="L253" s="220">
        <v>15</v>
      </c>
      <c r="M253" s="220">
        <f>G253*(1+L253/100)</f>
        <v>0</v>
      </c>
      <c r="N253" s="207">
        <v>4.0000000000000002E-4</v>
      </c>
      <c r="O253" s="207">
        <f>ROUND(E253*N253,5)</f>
        <v>8.0000000000000004E-4</v>
      </c>
      <c r="P253" s="207">
        <v>0</v>
      </c>
      <c r="Q253" s="207">
        <f>ROUND(E253*P253,5)</f>
        <v>0</v>
      </c>
      <c r="R253" s="207"/>
      <c r="S253" s="207"/>
      <c r="T253" s="208">
        <v>0</v>
      </c>
      <c r="U253" s="207">
        <f>ROUND(E253*T253,2)</f>
        <v>0</v>
      </c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 t="s">
        <v>109</v>
      </c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  <c r="AR253" s="197"/>
      <c r="AS253" s="197"/>
      <c r="AT253" s="197"/>
      <c r="AU253" s="197"/>
      <c r="AV253" s="197"/>
      <c r="AW253" s="197"/>
      <c r="AX253" s="197"/>
      <c r="AY253" s="197"/>
      <c r="AZ253" s="197"/>
      <c r="BA253" s="197"/>
      <c r="BB253" s="197"/>
      <c r="BC253" s="197"/>
      <c r="BD253" s="197"/>
      <c r="BE253" s="197"/>
      <c r="BF253" s="197"/>
      <c r="BG253" s="197"/>
      <c r="BH253" s="197"/>
    </row>
    <row r="254" spans="1:60" ht="22.5" outlineLevel="1">
      <c r="A254" s="198">
        <v>98</v>
      </c>
      <c r="B254" s="205" t="s">
        <v>417</v>
      </c>
      <c r="C254" s="252" t="s">
        <v>418</v>
      </c>
      <c r="D254" s="207" t="s">
        <v>143</v>
      </c>
      <c r="E254" s="214">
        <v>4</v>
      </c>
      <c r="F254" s="219"/>
      <c r="G254" s="220">
        <f>ROUND(E254*F254,2)</f>
        <v>0</v>
      </c>
      <c r="H254" s="219"/>
      <c r="I254" s="220">
        <f>ROUND(E254*H254,2)</f>
        <v>0</v>
      </c>
      <c r="J254" s="219"/>
      <c r="K254" s="220">
        <f>ROUND(E254*J254,2)</f>
        <v>0</v>
      </c>
      <c r="L254" s="220">
        <v>15</v>
      </c>
      <c r="M254" s="220">
        <f>G254*(1+L254/100)</f>
        <v>0</v>
      </c>
      <c r="N254" s="207">
        <v>4.0000000000000002E-4</v>
      </c>
      <c r="O254" s="207">
        <f>ROUND(E254*N254,5)</f>
        <v>1.6000000000000001E-3</v>
      </c>
      <c r="P254" s="207">
        <v>0</v>
      </c>
      <c r="Q254" s="207">
        <f>ROUND(E254*P254,5)</f>
        <v>0</v>
      </c>
      <c r="R254" s="207"/>
      <c r="S254" s="207"/>
      <c r="T254" s="208">
        <v>0</v>
      </c>
      <c r="U254" s="207">
        <f>ROUND(E254*T254,2)</f>
        <v>0</v>
      </c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 t="s">
        <v>109</v>
      </c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  <c r="AR254" s="197"/>
      <c r="AS254" s="197"/>
      <c r="AT254" s="197"/>
      <c r="AU254" s="197"/>
      <c r="AV254" s="197"/>
      <c r="AW254" s="197"/>
      <c r="AX254" s="197"/>
      <c r="AY254" s="197"/>
      <c r="AZ254" s="197"/>
      <c r="BA254" s="197"/>
      <c r="BB254" s="197"/>
      <c r="BC254" s="197"/>
      <c r="BD254" s="197"/>
      <c r="BE254" s="197"/>
      <c r="BF254" s="197"/>
      <c r="BG254" s="197"/>
      <c r="BH254" s="197"/>
    </row>
    <row r="255" spans="1:60" ht="22.5" outlineLevel="1">
      <c r="A255" s="198">
        <v>99</v>
      </c>
      <c r="B255" s="205" t="s">
        <v>419</v>
      </c>
      <c r="C255" s="252" t="s">
        <v>420</v>
      </c>
      <c r="D255" s="207" t="s">
        <v>290</v>
      </c>
      <c r="E255" s="214">
        <v>32</v>
      </c>
      <c r="F255" s="219"/>
      <c r="G255" s="220">
        <f>ROUND(E255*F255,2)</f>
        <v>0</v>
      </c>
      <c r="H255" s="219"/>
      <c r="I255" s="220">
        <f>ROUND(E255*H255,2)</f>
        <v>0</v>
      </c>
      <c r="J255" s="219"/>
      <c r="K255" s="220">
        <f>ROUND(E255*J255,2)</f>
        <v>0</v>
      </c>
      <c r="L255" s="220">
        <v>15</v>
      </c>
      <c r="M255" s="220">
        <f>G255*(1+L255/100)</f>
        <v>0</v>
      </c>
      <c r="N255" s="207">
        <v>4.0000000000000002E-4</v>
      </c>
      <c r="O255" s="207">
        <f>ROUND(E255*N255,5)</f>
        <v>1.2800000000000001E-2</v>
      </c>
      <c r="P255" s="207">
        <v>0</v>
      </c>
      <c r="Q255" s="207">
        <f>ROUND(E255*P255,5)</f>
        <v>0</v>
      </c>
      <c r="R255" s="207"/>
      <c r="S255" s="207"/>
      <c r="T255" s="208">
        <v>0</v>
      </c>
      <c r="U255" s="207">
        <f>ROUND(E255*T255,2)</f>
        <v>0</v>
      </c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 t="s">
        <v>109</v>
      </c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  <c r="AR255" s="197"/>
      <c r="AS255" s="197"/>
      <c r="AT255" s="197"/>
      <c r="AU255" s="197"/>
      <c r="AV255" s="197"/>
      <c r="AW255" s="197"/>
      <c r="AX255" s="197"/>
      <c r="AY255" s="197"/>
      <c r="AZ255" s="197"/>
      <c r="BA255" s="197"/>
      <c r="BB255" s="197"/>
      <c r="BC255" s="197"/>
      <c r="BD255" s="197"/>
      <c r="BE255" s="197"/>
      <c r="BF255" s="197"/>
      <c r="BG255" s="197"/>
      <c r="BH255" s="197"/>
    </row>
    <row r="256" spans="1:60" ht="22.5" outlineLevel="1">
      <c r="A256" s="198">
        <v>100</v>
      </c>
      <c r="B256" s="205" t="s">
        <v>421</v>
      </c>
      <c r="C256" s="252" t="s">
        <v>422</v>
      </c>
      <c r="D256" s="207" t="s">
        <v>108</v>
      </c>
      <c r="E256" s="214">
        <v>53.094619999999999</v>
      </c>
      <c r="F256" s="219"/>
      <c r="G256" s="220">
        <f>ROUND(E256*F256,2)</f>
        <v>0</v>
      </c>
      <c r="H256" s="219"/>
      <c r="I256" s="220">
        <f>ROUND(E256*H256,2)</f>
        <v>0</v>
      </c>
      <c r="J256" s="219"/>
      <c r="K256" s="220">
        <f>ROUND(E256*J256,2)</f>
        <v>0</v>
      </c>
      <c r="L256" s="220">
        <v>15</v>
      </c>
      <c r="M256" s="220">
        <f>G256*(1+L256/100)</f>
        <v>0</v>
      </c>
      <c r="N256" s="207">
        <v>0</v>
      </c>
      <c r="O256" s="207">
        <f>ROUND(E256*N256,5)</f>
        <v>0</v>
      </c>
      <c r="P256" s="207">
        <v>0</v>
      </c>
      <c r="Q256" s="207">
        <f>ROUND(E256*P256,5)</f>
        <v>0</v>
      </c>
      <c r="R256" s="207"/>
      <c r="S256" s="207"/>
      <c r="T256" s="208">
        <v>0</v>
      </c>
      <c r="U256" s="207">
        <f>ROUND(E256*T256,2)</f>
        <v>0</v>
      </c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 t="s">
        <v>109</v>
      </c>
      <c r="AF256" s="197"/>
      <c r="AG256" s="197"/>
      <c r="AH256" s="197"/>
      <c r="AI256" s="197"/>
      <c r="AJ256" s="197"/>
      <c r="AK256" s="197"/>
      <c r="AL256" s="197"/>
      <c r="AM256" s="197"/>
      <c r="AN256" s="197"/>
      <c r="AO256" s="197"/>
      <c r="AP256" s="197"/>
      <c r="AQ256" s="197"/>
      <c r="AR256" s="197"/>
      <c r="AS256" s="197"/>
      <c r="AT256" s="197"/>
      <c r="AU256" s="197"/>
      <c r="AV256" s="197"/>
      <c r="AW256" s="197"/>
      <c r="AX256" s="197"/>
      <c r="AY256" s="197"/>
      <c r="AZ256" s="197"/>
      <c r="BA256" s="197"/>
      <c r="BB256" s="197"/>
      <c r="BC256" s="197"/>
      <c r="BD256" s="197"/>
      <c r="BE256" s="197"/>
      <c r="BF256" s="197"/>
      <c r="BG256" s="197"/>
      <c r="BH256" s="197"/>
    </row>
    <row r="257" spans="1:60" outlineLevel="1">
      <c r="A257" s="198"/>
      <c r="B257" s="205"/>
      <c r="C257" s="253" t="s">
        <v>423</v>
      </c>
      <c r="D257" s="209"/>
      <c r="E257" s="215"/>
      <c r="F257" s="221"/>
      <c r="G257" s="222"/>
      <c r="H257" s="220"/>
      <c r="I257" s="220"/>
      <c r="J257" s="220"/>
      <c r="K257" s="220"/>
      <c r="L257" s="220"/>
      <c r="M257" s="220"/>
      <c r="N257" s="207"/>
      <c r="O257" s="207"/>
      <c r="P257" s="207"/>
      <c r="Q257" s="207"/>
      <c r="R257" s="207"/>
      <c r="S257" s="207"/>
      <c r="T257" s="208"/>
      <c r="U257" s="20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 t="s">
        <v>111</v>
      </c>
      <c r="AF257" s="197"/>
      <c r="AG257" s="197"/>
      <c r="AH257" s="197"/>
      <c r="AI257" s="197"/>
      <c r="AJ257" s="197"/>
      <c r="AK257" s="197"/>
      <c r="AL257" s="197"/>
      <c r="AM257" s="197"/>
      <c r="AN257" s="197"/>
      <c r="AO257" s="197"/>
      <c r="AP257" s="197"/>
      <c r="AQ257" s="197"/>
      <c r="AR257" s="197"/>
      <c r="AS257" s="197"/>
      <c r="AT257" s="197"/>
      <c r="AU257" s="197"/>
      <c r="AV257" s="197"/>
      <c r="AW257" s="197"/>
      <c r="AX257" s="197"/>
      <c r="AY257" s="197"/>
      <c r="AZ257" s="197"/>
      <c r="BA257" s="200" t="str">
        <f>C257</f>
        <v>Předpokládaná cena do 500,- Kč /m2 bez DPH 21%.</v>
      </c>
      <c r="BB257" s="197"/>
      <c r="BC257" s="197"/>
      <c r="BD257" s="197"/>
      <c r="BE257" s="197"/>
      <c r="BF257" s="197"/>
      <c r="BG257" s="197"/>
      <c r="BH257" s="197"/>
    </row>
    <row r="258" spans="1:60" outlineLevel="1">
      <c r="A258" s="198"/>
      <c r="B258" s="205"/>
      <c r="C258" s="253" t="s">
        <v>424</v>
      </c>
      <c r="D258" s="209"/>
      <c r="E258" s="215"/>
      <c r="F258" s="221"/>
      <c r="G258" s="222"/>
      <c r="H258" s="220"/>
      <c r="I258" s="220"/>
      <c r="J258" s="220"/>
      <c r="K258" s="220"/>
      <c r="L258" s="220"/>
      <c r="M258" s="220"/>
      <c r="N258" s="207"/>
      <c r="O258" s="207"/>
      <c r="P258" s="207"/>
      <c r="Q258" s="207"/>
      <c r="R258" s="207"/>
      <c r="S258" s="207"/>
      <c r="T258" s="208"/>
      <c r="U258" s="20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 t="s">
        <v>111</v>
      </c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7"/>
      <c r="AT258" s="197"/>
      <c r="AU258" s="197"/>
      <c r="AV258" s="197"/>
      <c r="AW258" s="197"/>
      <c r="AX258" s="197"/>
      <c r="AY258" s="197"/>
      <c r="AZ258" s="197"/>
      <c r="BA258" s="200" t="str">
        <f>C258</f>
        <v>Dlažba bude dodána dle výběru zákazníka.</v>
      </c>
      <c r="BB258" s="197"/>
      <c r="BC258" s="197"/>
      <c r="BD258" s="197"/>
      <c r="BE258" s="197"/>
      <c r="BF258" s="197"/>
      <c r="BG258" s="197"/>
      <c r="BH258" s="197"/>
    </row>
    <row r="259" spans="1:60" ht="22.5" outlineLevel="1">
      <c r="A259" s="198"/>
      <c r="B259" s="205"/>
      <c r="C259" s="254" t="s">
        <v>425</v>
      </c>
      <c r="D259" s="210"/>
      <c r="E259" s="216">
        <v>38.5792</v>
      </c>
      <c r="F259" s="220"/>
      <c r="G259" s="220"/>
      <c r="H259" s="220"/>
      <c r="I259" s="220"/>
      <c r="J259" s="220"/>
      <c r="K259" s="220"/>
      <c r="L259" s="220"/>
      <c r="M259" s="220"/>
      <c r="N259" s="207"/>
      <c r="O259" s="207"/>
      <c r="P259" s="207"/>
      <c r="Q259" s="207"/>
      <c r="R259" s="207"/>
      <c r="S259" s="207"/>
      <c r="T259" s="208"/>
      <c r="U259" s="20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 t="s">
        <v>113</v>
      </c>
      <c r="AF259" s="197">
        <v>0</v>
      </c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197"/>
      <c r="AT259" s="197"/>
      <c r="AU259" s="197"/>
      <c r="AV259" s="197"/>
      <c r="AW259" s="197"/>
      <c r="AX259" s="197"/>
      <c r="AY259" s="197"/>
      <c r="AZ259" s="197"/>
      <c r="BA259" s="197"/>
      <c r="BB259" s="197"/>
      <c r="BC259" s="197"/>
      <c r="BD259" s="197"/>
      <c r="BE259" s="197"/>
      <c r="BF259" s="197"/>
      <c r="BG259" s="197"/>
      <c r="BH259" s="197"/>
    </row>
    <row r="260" spans="1:60" ht="33.75" outlineLevel="1">
      <c r="A260" s="198"/>
      <c r="B260" s="205"/>
      <c r="C260" s="254" t="s">
        <v>426</v>
      </c>
      <c r="D260" s="210"/>
      <c r="E260" s="216">
        <v>9.6639999999999997</v>
      </c>
      <c r="F260" s="220"/>
      <c r="G260" s="220"/>
      <c r="H260" s="220"/>
      <c r="I260" s="220"/>
      <c r="J260" s="220"/>
      <c r="K260" s="220"/>
      <c r="L260" s="220"/>
      <c r="M260" s="220"/>
      <c r="N260" s="207"/>
      <c r="O260" s="207"/>
      <c r="P260" s="207"/>
      <c r="Q260" s="207"/>
      <c r="R260" s="207"/>
      <c r="S260" s="207"/>
      <c r="T260" s="208"/>
      <c r="U260" s="20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 t="s">
        <v>113</v>
      </c>
      <c r="AF260" s="197">
        <v>0</v>
      </c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197"/>
      <c r="AT260" s="197"/>
      <c r="AU260" s="197"/>
      <c r="AV260" s="197"/>
      <c r="AW260" s="197"/>
      <c r="AX260" s="197"/>
      <c r="AY260" s="197"/>
      <c r="AZ260" s="197"/>
      <c r="BA260" s="197"/>
      <c r="BB260" s="197"/>
      <c r="BC260" s="197"/>
      <c r="BD260" s="197"/>
      <c r="BE260" s="197"/>
      <c r="BF260" s="197"/>
      <c r="BG260" s="197"/>
      <c r="BH260" s="197"/>
    </row>
    <row r="261" spans="1:60" outlineLevel="1">
      <c r="A261" s="198"/>
      <c r="B261" s="205"/>
      <c r="C261" s="254" t="s">
        <v>427</v>
      </c>
      <c r="D261" s="210"/>
      <c r="E261" s="216">
        <v>4.8514200000000001</v>
      </c>
      <c r="F261" s="220"/>
      <c r="G261" s="220"/>
      <c r="H261" s="220"/>
      <c r="I261" s="220"/>
      <c r="J261" s="220"/>
      <c r="K261" s="220"/>
      <c r="L261" s="220"/>
      <c r="M261" s="220"/>
      <c r="N261" s="207"/>
      <c r="O261" s="207"/>
      <c r="P261" s="207"/>
      <c r="Q261" s="207"/>
      <c r="R261" s="207"/>
      <c r="S261" s="207"/>
      <c r="T261" s="208"/>
      <c r="U261" s="20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 t="s">
        <v>113</v>
      </c>
      <c r="AF261" s="197">
        <v>0</v>
      </c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197"/>
      <c r="AT261" s="197"/>
      <c r="AU261" s="197"/>
      <c r="AV261" s="197"/>
      <c r="AW261" s="197"/>
      <c r="AX261" s="197"/>
      <c r="AY261" s="197"/>
      <c r="AZ261" s="197"/>
      <c r="BA261" s="197"/>
      <c r="BB261" s="197"/>
      <c r="BC261" s="197"/>
      <c r="BD261" s="197"/>
      <c r="BE261" s="197"/>
      <c r="BF261" s="197"/>
      <c r="BG261" s="197"/>
      <c r="BH261" s="197"/>
    </row>
    <row r="262" spans="1:60" outlineLevel="1">
      <c r="A262" s="198">
        <v>101</v>
      </c>
      <c r="B262" s="205" t="s">
        <v>428</v>
      </c>
      <c r="C262" s="252" t="s">
        <v>429</v>
      </c>
      <c r="D262" s="207" t="s">
        <v>162</v>
      </c>
      <c r="E262" s="214">
        <v>53.152000000000001</v>
      </c>
      <c r="F262" s="219"/>
      <c r="G262" s="220">
        <f>ROUND(E262*F262,2)</f>
        <v>0</v>
      </c>
      <c r="H262" s="219"/>
      <c r="I262" s="220">
        <f>ROUND(E262*H262,2)</f>
        <v>0</v>
      </c>
      <c r="J262" s="219"/>
      <c r="K262" s="220">
        <f>ROUND(E262*J262,2)</f>
        <v>0</v>
      </c>
      <c r="L262" s="220">
        <v>15</v>
      </c>
      <c r="M262" s="220">
        <f>G262*(1+L262/100)</f>
        <v>0</v>
      </c>
      <c r="N262" s="207">
        <v>0</v>
      </c>
      <c r="O262" s="207">
        <f>ROUND(E262*N262,5)</f>
        <v>0</v>
      </c>
      <c r="P262" s="207">
        <v>0</v>
      </c>
      <c r="Q262" s="207">
        <f>ROUND(E262*P262,5)</f>
        <v>0</v>
      </c>
      <c r="R262" s="207"/>
      <c r="S262" s="207"/>
      <c r="T262" s="208">
        <v>0.154</v>
      </c>
      <c r="U262" s="207">
        <f>ROUND(E262*T262,2)</f>
        <v>8.19</v>
      </c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 t="s">
        <v>109</v>
      </c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197"/>
      <c r="AT262" s="197"/>
      <c r="AU262" s="197"/>
      <c r="AV262" s="197"/>
      <c r="AW262" s="197"/>
      <c r="AX262" s="197"/>
      <c r="AY262" s="197"/>
      <c r="AZ262" s="197"/>
      <c r="BA262" s="197"/>
      <c r="BB262" s="197"/>
      <c r="BC262" s="197"/>
      <c r="BD262" s="197"/>
      <c r="BE262" s="197"/>
      <c r="BF262" s="197"/>
      <c r="BG262" s="197"/>
      <c r="BH262" s="197"/>
    </row>
    <row r="263" spans="1:60" ht="22.5" outlineLevel="1">
      <c r="A263" s="198"/>
      <c r="B263" s="205"/>
      <c r="C263" s="254" t="s">
        <v>430</v>
      </c>
      <c r="D263" s="210"/>
      <c r="E263" s="216">
        <v>48.32</v>
      </c>
      <c r="F263" s="220"/>
      <c r="G263" s="220"/>
      <c r="H263" s="220"/>
      <c r="I263" s="220"/>
      <c r="J263" s="220"/>
      <c r="K263" s="220"/>
      <c r="L263" s="220"/>
      <c r="M263" s="220"/>
      <c r="N263" s="207"/>
      <c r="O263" s="207"/>
      <c r="P263" s="207"/>
      <c r="Q263" s="207"/>
      <c r="R263" s="207"/>
      <c r="S263" s="207"/>
      <c r="T263" s="208"/>
      <c r="U263" s="20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 t="s">
        <v>113</v>
      </c>
      <c r="AF263" s="197">
        <v>0</v>
      </c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197"/>
      <c r="AT263" s="197"/>
      <c r="AU263" s="197"/>
      <c r="AV263" s="197"/>
      <c r="AW263" s="197"/>
      <c r="AX263" s="197"/>
      <c r="AY263" s="197"/>
      <c r="AZ263" s="197"/>
      <c r="BA263" s="197"/>
      <c r="BB263" s="197"/>
      <c r="BC263" s="197"/>
      <c r="BD263" s="197"/>
      <c r="BE263" s="197"/>
      <c r="BF263" s="197"/>
      <c r="BG263" s="197"/>
      <c r="BH263" s="197"/>
    </row>
    <row r="264" spans="1:60" outlineLevel="1">
      <c r="A264" s="198"/>
      <c r="B264" s="205"/>
      <c r="C264" s="254" t="s">
        <v>431</v>
      </c>
      <c r="D264" s="210"/>
      <c r="E264" s="216">
        <v>4.8319999999999999</v>
      </c>
      <c r="F264" s="220"/>
      <c r="G264" s="220"/>
      <c r="H264" s="220"/>
      <c r="I264" s="220"/>
      <c r="J264" s="220"/>
      <c r="K264" s="220"/>
      <c r="L264" s="220"/>
      <c r="M264" s="220"/>
      <c r="N264" s="207"/>
      <c r="O264" s="207"/>
      <c r="P264" s="207"/>
      <c r="Q264" s="207"/>
      <c r="R264" s="207"/>
      <c r="S264" s="207"/>
      <c r="T264" s="208"/>
      <c r="U264" s="20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 t="s">
        <v>113</v>
      </c>
      <c r="AF264" s="197">
        <v>0</v>
      </c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197"/>
      <c r="AT264" s="197"/>
      <c r="AU264" s="197"/>
      <c r="AV264" s="197"/>
      <c r="AW264" s="197"/>
      <c r="AX264" s="197"/>
      <c r="AY264" s="197"/>
      <c r="AZ264" s="197"/>
      <c r="BA264" s="197"/>
      <c r="BB264" s="197"/>
      <c r="BC264" s="197"/>
      <c r="BD264" s="197"/>
      <c r="BE264" s="197"/>
      <c r="BF264" s="197"/>
      <c r="BG264" s="197"/>
      <c r="BH264" s="197"/>
    </row>
    <row r="265" spans="1:60" ht="22.5" outlineLevel="1">
      <c r="A265" s="198">
        <v>102</v>
      </c>
      <c r="B265" s="205" t="s">
        <v>432</v>
      </c>
      <c r="C265" s="252" t="s">
        <v>433</v>
      </c>
      <c r="D265" s="207" t="s">
        <v>162</v>
      </c>
      <c r="E265" s="214">
        <v>14.72</v>
      </c>
      <c r="F265" s="219"/>
      <c r="G265" s="220">
        <f>ROUND(E265*F265,2)</f>
        <v>0</v>
      </c>
      <c r="H265" s="219"/>
      <c r="I265" s="220">
        <f>ROUND(E265*H265,2)</f>
        <v>0</v>
      </c>
      <c r="J265" s="219"/>
      <c r="K265" s="220">
        <f>ROUND(E265*J265,2)</f>
        <v>0</v>
      </c>
      <c r="L265" s="220">
        <v>15</v>
      </c>
      <c r="M265" s="220">
        <f>G265*(1+L265/100)</f>
        <v>0</v>
      </c>
      <c r="N265" s="207">
        <v>0</v>
      </c>
      <c r="O265" s="207">
        <f>ROUND(E265*N265,5)</f>
        <v>0</v>
      </c>
      <c r="P265" s="207">
        <v>0</v>
      </c>
      <c r="Q265" s="207">
        <f>ROUND(E265*P265,5)</f>
        <v>0</v>
      </c>
      <c r="R265" s="207"/>
      <c r="S265" s="207"/>
      <c r="T265" s="208">
        <v>0.128</v>
      </c>
      <c r="U265" s="207">
        <f>ROUND(E265*T265,2)</f>
        <v>1.88</v>
      </c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 t="s">
        <v>109</v>
      </c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197"/>
      <c r="AT265" s="197"/>
      <c r="AU265" s="197"/>
      <c r="AV265" s="197"/>
      <c r="AW265" s="197"/>
      <c r="AX265" s="197"/>
      <c r="AY265" s="197"/>
      <c r="AZ265" s="197"/>
      <c r="BA265" s="197"/>
      <c r="BB265" s="197"/>
      <c r="BC265" s="197"/>
      <c r="BD265" s="197"/>
      <c r="BE265" s="197"/>
      <c r="BF265" s="197"/>
      <c r="BG265" s="197"/>
      <c r="BH265" s="197"/>
    </row>
    <row r="266" spans="1:60" outlineLevel="1">
      <c r="A266" s="198"/>
      <c r="B266" s="205"/>
      <c r="C266" s="254" t="s">
        <v>434</v>
      </c>
      <c r="D266" s="210"/>
      <c r="E266" s="216">
        <v>14.72</v>
      </c>
      <c r="F266" s="220"/>
      <c r="G266" s="220"/>
      <c r="H266" s="220"/>
      <c r="I266" s="220"/>
      <c r="J266" s="220"/>
      <c r="K266" s="220"/>
      <c r="L266" s="220"/>
      <c r="M266" s="220"/>
      <c r="N266" s="207"/>
      <c r="O266" s="207"/>
      <c r="P266" s="207"/>
      <c r="Q266" s="207"/>
      <c r="R266" s="207"/>
      <c r="S266" s="207"/>
      <c r="T266" s="208"/>
      <c r="U266" s="20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 t="s">
        <v>113</v>
      </c>
      <c r="AF266" s="197">
        <v>0</v>
      </c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197"/>
      <c r="AT266" s="197"/>
      <c r="AU266" s="197"/>
      <c r="AV266" s="197"/>
      <c r="AW266" s="197"/>
      <c r="AX266" s="197"/>
      <c r="AY266" s="197"/>
      <c r="AZ266" s="197"/>
      <c r="BA266" s="197"/>
      <c r="BB266" s="197"/>
      <c r="BC266" s="197"/>
      <c r="BD266" s="197"/>
      <c r="BE266" s="197"/>
      <c r="BF266" s="197"/>
      <c r="BG266" s="197"/>
      <c r="BH266" s="197"/>
    </row>
    <row r="267" spans="1:60" ht="22.5" outlineLevel="1">
      <c r="A267" s="198">
        <v>103</v>
      </c>
      <c r="B267" s="205" t="s">
        <v>432</v>
      </c>
      <c r="C267" s="252" t="s">
        <v>435</v>
      </c>
      <c r="D267" s="207" t="s">
        <v>162</v>
      </c>
      <c r="E267" s="214">
        <v>33.6</v>
      </c>
      <c r="F267" s="219"/>
      <c r="G267" s="220">
        <f>ROUND(E267*F267,2)</f>
        <v>0</v>
      </c>
      <c r="H267" s="219"/>
      <c r="I267" s="220">
        <f>ROUND(E267*H267,2)</f>
        <v>0</v>
      </c>
      <c r="J267" s="219"/>
      <c r="K267" s="220">
        <f>ROUND(E267*J267,2)</f>
        <v>0</v>
      </c>
      <c r="L267" s="220">
        <v>15</v>
      </c>
      <c r="M267" s="220">
        <f>G267*(1+L267/100)</f>
        <v>0</v>
      </c>
      <c r="N267" s="207">
        <v>0</v>
      </c>
      <c r="O267" s="207">
        <f>ROUND(E267*N267,5)</f>
        <v>0</v>
      </c>
      <c r="P267" s="207">
        <v>0</v>
      </c>
      <c r="Q267" s="207">
        <f>ROUND(E267*P267,5)</f>
        <v>0</v>
      </c>
      <c r="R267" s="207"/>
      <c r="S267" s="207"/>
      <c r="T267" s="208">
        <v>0.128</v>
      </c>
      <c r="U267" s="207">
        <f>ROUND(E267*T267,2)</f>
        <v>4.3</v>
      </c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 t="s">
        <v>109</v>
      </c>
      <c r="AF267" s="197"/>
      <c r="AG267" s="197"/>
      <c r="AH267" s="197"/>
      <c r="AI267" s="197"/>
      <c r="AJ267" s="197"/>
      <c r="AK267" s="197"/>
      <c r="AL267" s="197"/>
      <c r="AM267" s="197"/>
      <c r="AN267" s="197"/>
      <c r="AO267" s="197"/>
      <c r="AP267" s="197"/>
      <c r="AQ267" s="197"/>
      <c r="AR267" s="197"/>
      <c r="AS267" s="197"/>
      <c r="AT267" s="197"/>
      <c r="AU267" s="197"/>
      <c r="AV267" s="197"/>
      <c r="AW267" s="197"/>
      <c r="AX267" s="197"/>
      <c r="AY267" s="197"/>
      <c r="AZ267" s="197"/>
      <c r="BA267" s="197"/>
      <c r="BB267" s="197"/>
      <c r="BC267" s="197"/>
      <c r="BD267" s="197"/>
      <c r="BE267" s="197"/>
      <c r="BF267" s="197"/>
      <c r="BG267" s="197"/>
      <c r="BH267" s="197"/>
    </row>
    <row r="268" spans="1:60" outlineLevel="1">
      <c r="A268" s="198"/>
      <c r="B268" s="205"/>
      <c r="C268" s="254" t="s">
        <v>436</v>
      </c>
      <c r="D268" s="210"/>
      <c r="E268" s="216">
        <v>33.6</v>
      </c>
      <c r="F268" s="220"/>
      <c r="G268" s="220"/>
      <c r="H268" s="220"/>
      <c r="I268" s="220"/>
      <c r="J268" s="220"/>
      <c r="K268" s="220"/>
      <c r="L268" s="220"/>
      <c r="M268" s="220"/>
      <c r="N268" s="207"/>
      <c r="O268" s="207"/>
      <c r="P268" s="207"/>
      <c r="Q268" s="207"/>
      <c r="R268" s="207"/>
      <c r="S268" s="207"/>
      <c r="T268" s="208"/>
      <c r="U268" s="20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 t="s">
        <v>113</v>
      </c>
      <c r="AF268" s="197">
        <v>0</v>
      </c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97"/>
      <c r="AQ268" s="197"/>
      <c r="AR268" s="197"/>
      <c r="AS268" s="197"/>
      <c r="AT268" s="197"/>
      <c r="AU268" s="197"/>
      <c r="AV268" s="197"/>
      <c r="AW268" s="197"/>
      <c r="AX268" s="197"/>
      <c r="AY268" s="197"/>
      <c r="AZ268" s="197"/>
      <c r="BA268" s="197"/>
      <c r="BB268" s="197"/>
      <c r="BC268" s="197"/>
      <c r="BD268" s="197"/>
      <c r="BE268" s="197"/>
      <c r="BF268" s="197"/>
      <c r="BG268" s="197"/>
      <c r="BH268" s="197"/>
    </row>
    <row r="269" spans="1:60" ht="22.5" outlineLevel="1">
      <c r="A269" s="198">
        <v>104</v>
      </c>
      <c r="B269" s="205" t="s">
        <v>432</v>
      </c>
      <c r="C269" s="252" t="s">
        <v>437</v>
      </c>
      <c r="D269" s="207" t="s">
        <v>162</v>
      </c>
      <c r="E269" s="214">
        <v>48.32</v>
      </c>
      <c r="F269" s="219"/>
      <c r="G269" s="220">
        <f>ROUND(E269*F269,2)</f>
        <v>0</v>
      </c>
      <c r="H269" s="219"/>
      <c r="I269" s="220">
        <f>ROUND(E269*H269,2)</f>
        <v>0</v>
      </c>
      <c r="J269" s="219"/>
      <c r="K269" s="220">
        <f>ROUND(E269*J269,2)</f>
        <v>0</v>
      </c>
      <c r="L269" s="220">
        <v>15</v>
      </c>
      <c r="M269" s="220">
        <f>G269*(1+L269/100)</f>
        <v>0</v>
      </c>
      <c r="N269" s="207">
        <v>0</v>
      </c>
      <c r="O269" s="207">
        <f>ROUND(E269*N269,5)</f>
        <v>0</v>
      </c>
      <c r="P269" s="207">
        <v>0</v>
      </c>
      <c r="Q269" s="207">
        <f>ROUND(E269*P269,5)</f>
        <v>0</v>
      </c>
      <c r="R269" s="207"/>
      <c r="S269" s="207"/>
      <c r="T269" s="208">
        <v>0.128</v>
      </c>
      <c r="U269" s="207">
        <f>ROUND(E269*T269,2)</f>
        <v>6.18</v>
      </c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 t="s">
        <v>109</v>
      </c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  <c r="AR269" s="197"/>
      <c r="AS269" s="197"/>
      <c r="AT269" s="197"/>
      <c r="AU269" s="197"/>
      <c r="AV269" s="197"/>
      <c r="AW269" s="197"/>
      <c r="AX269" s="197"/>
      <c r="AY269" s="197"/>
      <c r="AZ269" s="197"/>
      <c r="BA269" s="197"/>
      <c r="BB269" s="197"/>
      <c r="BC269" s="197"/>
      <c r="BD269" s="197"/>
      <c r="BE269" s="197"/>
      <c r="BF269" s="197"/>
      <c r="BG269" s="197"/>
      <c r="BH269" s="197"/>
    </row>
    <row r="270" spans="1:60" ht="22.5" outlineLevel="1">
      <c r="A270" s="198"/>
      <c r="B270" s="205"/>
      <c r="C270" s="254" t="s">
        <v>438</v>
      </c>
      <c r="D270" s="210"/>
      <c r="E270" s="216">
        <v>48.32</v>
      </c>
      <c r="F270" s="220"/>
      <c r="G270" s="220"/>
      <c r="H270" s="220"/>
      <c r="I270" s="220"/>
      <c r="J270" s="220"/>
      <c r="K270" s="220"/>
      <c r="L270" s="220"/>
      <c r="M270" s="220"/>
      <c r="N270" s="207"/>
      <c r="O270" s="207"/>
      <c r="P270" s="207"/>
      <c r="Q270" s="207"/>
      <c r="R270" s="207"/>
      <c r="S270" s="207"/>
      <c r="T270" s="208"/>
      <c r="U270" s="207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 t="s">
        <v>113</v>
      </c>
      <c r="AF270" s="197">
        <v>0</v>
      </c>
      <c r="AG270" s="197"/>
      <c r="AH270" s="197"/>
      <c r="AI270" s="197"/>
      <c r="AJ270" s="197"/>
      <c r="AK270" s="197"/>
      <c r="AL270" s="197"/>
      <c r="AM270" s="197"/>
      <c r="AN270" s="197"/>
      <c r="AO270" s="197"/>
      <c r="AP270" s="197"/>
      <c r="AQ270" s="197"/>
      <c r="AR270" s="197"/>
      <c r="AS270" s="197"/>
      <c r="AT270" s="197"/>
      <c r="AU270" s="197"/>
      <c r="AV270" s="197"/>
      <c r="AW270" s="197"/>
      <c r="AX270" s="197"/>
      <c r="AY270" s="197"/>
      <c r="AZ270" s="197"/>
      <c r="BA270" s="197"/>
      <c r="BB270" s="197"/>
      <c r="BC270" s="197"/>
      <c r="BD270" s="197"/>
      <c r="BE270" s="197"/>
      <c r="BF270" s="197"/>
      <c r="BG270" s="197"/>
      <c r="BH270" s="197"/>
    </row>
    <row r="271" spans="1:60" ht="22.5" outlineLevel="1">
      <c r="A271" s="198">
        <v>105</v>
      </c>
      <c r="B271" s="205" t="s">
        <v>439</v>
      </c>
      <c r="C271" s="252" t="s">
        <v>440</v>
      </c>
      <c r="D271" s="207" t="s">
        <v>162</v>
      </c>
      <c r="E271" s="214">
        <v>66.239999999999995</v>
      </c>
      <c r="F271" s="219"/>
      <c r="G271" s="220">
        <f>ROUND(E271*F271,2)</f>
        <v>0</v>
      </c>
      <c r="H271" s="219"/>
      <c r="I271" s="220">
        <f>ROUND(E271*H271,2)</f>
        <v>0</v>
      </c>
      <c r="J271" s="219"/>
      <c r="K271" s="220">
        <f>ROUND(E271*J271,2)</f>
        <v>0</v>
      </c>
      <c r="L271" s="220">
        <v>15</v>
      </c>
      <c r="M271" s="220">
        <f>G271*(1+L271/100)</f>
        <v>0</v>
      </c>
      <c r="N271" s="207">
        <v>0</v>
      </c>
      <c r="O271" s="207">
        <f>ROUND(E271*N271,5)</f>
        <v>0</v>
      </c>
      <c r="P271" s="207">
        <v>0</v>
      </c>
      <c r="Q271" s="207">
        <f>ROUND(E271*P271,5)</f>
        <v>0</v>
      </c>
      <c r="R271" s="207"/>
      <c r="S271" s="207"/>
      <c r="T271" s="208">
        <v>0.128</v>
      </c>
      <c r="U271" s="207">
        <f>ROUND(E271*T271,2)</f>
        <v>8.48</v>
      </c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 t="s">
        <v>109</v>
      </c>
      <c r="AF271" s="197"/>
      <c r="AG271" s="197"/>
      <c r="AH271" s="197"/>
      <c r="AI271" s="197"/>
      <c r="AJ271" s="197"/>
      <c r="AK271" s="197"/>
      <c r="AL271" s="197"/>
      <c r="AM271" s="197"/>
      <c r="AN271" s="197"/>
      <c r="AO271" s="197"/>
      <c r="AP271" s="197"/>
      <c r="AQ271" s="197"/>
      <c r="AR271" s="197"/>
      <c r="AS271" s="197"/>
      <c r="AT271" s="197"/>
      <c r="AU271" s="197"/>
      <c r="AV271" s="197"/>
      <c r="AW271" s="197"/>
      <c r="AX271" s="197"/>
      <c r="AY271" s="197"/>
      <c r="AZ271" s="197"/>
      <c r="BA271" s="197"/>
      <c r="BB271" s="197"/>
      <c r="BC271" s="197"/>
      <c r="BD271" s="197"/>
      <c r="BE271" s="197"/>
      <c r="BF271" s="197"/>
      <c r="BG271" s="197"/>
      <c r="BH271" s="197"/>
    </row>
    <row r="272" spans="1:60" ht="22.5" outlineLevel="1">
      <c r="A272" s="198"/>
      <c r="B272" s="205"/>
      <c r="C272" s="254" t="s">
        <v>441</v>
      </c>
      <c r="D272" s="210"/>
      <c r="E272" s="216">
        <v>66.239999999999995</v>
      </c>
      <c r="F272" s="220"/>
      <c r="G272" s="220"/>
      <c r="H272" s="220"/>
      <c r="I272" s="220"/>
      <c r="J272" s="220"/>
      <c r="K272" s="220"/>
      <c r="L272" s="220"/>
      <c r="M272" s="220"/>
      <c r="N272" s="207"/>
      <c r="O272" s="207"/>
      <c r="P272" s="207"/>
      <c r="Q272" s="207"/>
      <c r="R272" s="207"/>
      <c r="S272" s="207"/>
      <c r="T272" s="208"/>
      <c r="U272" s="20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 t="s">
        <v>113</v>
      </c>
      <c r="AF272" s="197">
        <v>0</v>
      </c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197"/>
      <c r="AT272" s="197"/>
      <c r="AU272" s="197"/>
      <c r="AV272" s="197"/>
      <c r="AW272" s="197"/>
      <c r="AX272" s="197"/>
      <c r="AY272" s="197"/>
      <c r="AZ272" s="197"/>
      <c r="BA272" s="197"/>
      <c r="BB272" s="197"/>
      <c r="BC272" s="197"/>
      <c r="BD272" s="197"/>
      <c r="BE272" s="197"/>
      <c r="BF272" s="197"/>
      <c r="BG272" s="197"/>
      <c r="BH272" s="197"/>
    </row>
    <row r="273" spans="1:60" outlineLevel="1">
      <c r="A273" s="198">
        <v>106</v>
      </c>
      <c r="B273" s="205" t="s">
        <v>442</v>
      </c>
      <c r="C273" s="252" t="s">
        <v>443</v>
      </c>
      <c r="D273" s="207" t="s">
        <v>0</v>
      </c>
      <c r="E273" s="214">
        <v>1816.48</v>
      </c>
      <c r="F273" s="219"/>
      <c r="G273" s="220">
        <f>ROUND(E273*F273,2)</f>
        <v>0</v>
      </c>
      <c r="H273" s="219"/>
      <c r="I273" s="220">
        <f>ROUND(E273*H273,2)</f>
        <v>0</v>
      </c>
      <c r="J273" s="219"/>
      <c r="K273" s="220">
        <f>ROUND(E273*J273,2)</f>
        <v>0</v>
      </c>
      <c r="L273" s="220">
        <v>15</v>
      </c>
      <c r="M273" s="220">
        <f>G273*(1+L273/100)</f>
        <v>0</v>
      </c>
      <c r="N273" s="207">
        <v>0</v>
      </c>
      <c r="O273" s="207">
        <f>ROUND(E273*N273,5)</f>
        <v>0</v>
      </c>
      <c r="P273" s="207">
        <v>0</v>
      </c>
      <c r="Q273" s="207">
        <f>ROUND(E273*P273,5)</f>
        <v>0</v>
      </c>
      <c r="R273" s="207"/>
      <c r="S273" s="207"/>
      <c r="T273" s="208">
        <v>0</v>
      </c>
      <c r="U273" s="207">
        <f>ROUND(E273*T273,2)</f>
        <v>0</v>
      </c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 t="s">
        <v>109</v>
      </c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197"/>
      <c r="AT273" s="197"/>
      <c r="AU273" s="197"/>
      <c r="AV273" s="197"/>
      <c r="AW273" s="197"/>
      <c r="AX273" s="197"/>
      <c r="AY273" s="197"/>
      <c r="AZ273" s="197"/>
      <c r="BA273" s="197"/>
      <c r="BB273" s="197"/>
      <c r="BC273" s="197"/>
      <c r="BD273" s="197"/>
      <c r="BE273" s="197"/>
      <c r="BF273" s="197"/>
      <c r="BG273" s="197"/>
      <c r="BH273" s="197"/>
    </row>
    <row r="274" spans="1:60" outlineLevel="1">
      <c r="A274" s="198">
        <v>107</v>
      </c>
      <c r="B274" s="205" t="s">
        <v>444</v>
      </c>
      <c r="C274" s="252" t="s">
        <v>445</v>
      </c>
      <c r="D274" s="207" t="s">
        <v>0</v>
      </c>
      <c r="E274" s="214">
        <v>1816.48</v>
      </c>
      <c r="F274" s="219"/>
      <c r="G274" s="220">
        <f>ROUND(E274*F274,2)</f>
        <v>0</v>
      </c>
      <c r="H274" s="219"/>
      <c r="I274" s="220">
        <f>ROUND(E274*H274,2)</f>
        <v>0</v>
      </c>
      <c r="J274" s="219"/>
      <c r="K274" s="220">
        <f>ROUND(E274*J274,2)</f>
        <v>0</v>
      </c>
      <c r="L274" s="220">
        <v>15</v>
      </c>
      <c r="M274" s="220">
        <f>G274*(1+L274/100)</f>
        <v>0</v>
      </c>
      <c r="N274" s="207">
        <v>0</v>
      </c>
      <c r="O274" s="207">
        <f>ROUND(E274*N274,5)</f>
        <v>0</v>
      </c>
      <c r="P274" s="207">
        <v>0</v>
      </c>
      <c r="Q274" s="207">
        <f>ROUND(E274*P274,5)</f>
        <v>0</v>
      </c>
      <c r="R274" s="207"/>
      <c r="S274" s="207"/>
      <c r="T274" s="208">
        <v>0</v>
      </c>
      <c r="U274" s="207">
        <f>ROUND(E274*T274,2)</f>
        <v>0</v>
      </c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 t="s">
        <v>109</v>
      </c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197"/>
      <c r="AT274" s="197"/>
      <c r="AU274" s="197"/>
      <c r="AV274" s="197"/>
      <c r="AW274" s="197"/>
      <c r="AX274" s="197"/>
      <c r="AY274" s="197"/>
      <c r="AZ274" s="197"/>
      <c r="BA274" s="197"/>
      <c r="BB274" s="197"/>
      <c r="BC274" s="197"/>
      <c r="BD274" s="197"/>
      <c r="BE274" s="197"/>
      <c r="BF274" s="197"/>
      <c r="BG274" s="197"/>
      <c r="BH274" s="197"/>
    </row>
    <row r="275" spans="1:60" outlineLevel="1">
      <c r="A275" s="198">
        <v>108</v>
      </c>
      <c r="B275" s="205" t="s">
        <v>446</v>
      </c>
      <c r="C275" s="252" t="s">
        <v>447</v>
      </c>
      <c r="D275" s="207" t="s">
        <v>0</v>
      </c>
      <c r="E275" s="214">
        <v>6465.92</v>
      </c>
      <c r="F275" s="219"/>
      <c r="G275" s="220">
        <f>ROUND(E275*F275,2)</f>
        <v>0</v>
      </c>
      <c r="H275" s="219"/>
      <c r="I275" s="220">
        <f>ROUND(E275*H275,2)</f>
        <v>0</v>
      </c>
      <c r="J275" s="219"/>
      <c r="K275" s="220">
        <f>ROUND(E275*J275,2)</f>
        <v>0</v>
      </c>
      <c r="L275" s="220">
        <v>15</v>
      </c>
      <c r="M275" s="220">
        <f>G275*(1+L275/100)</f>
        <v>0</v>
      </c>
      <c r="N275" s="207">
        <v>0</v>
      </c>
      <c r="O275" s="207">
        <f>ROUND(E275*N275,5)</f>
        <v>0</v>
      </c>
      <c r="P275" s="207">
        <v>0</v>
      </c>
      <c r="Q275" s="207">
        <f>ROUND(E275*P275,5)</f>
        <v>0</v>
      </c>
      <c r="R275" s="207"/>
      <c r="S275" s="207"/>
      <c r="T275" s="208">
        <v>0</v>
      </c>
      <c r="U275" s="207">
        <f>ROUND(E275*T275,2)</f>
        <v>0</v>
      </c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 t="s">
        <v>109</v>
      </c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197"/>
      <c r="AT275" s="197"/>
      <c r="AU275" s="197"/>
      <c r="AV275" s="197"/>
      <c r="AW275" s="197"/>
      <c r="AX275" s="197"/>
      <c r="AY275" s="197"/>
      <c r="AZ275" s="197"/>
      <c r="BA275" s="197"/>
      <c r="BB275" s="197"/>
      <c r="BC275" s="197"/>
      <c r="BD275" s="197"/>
      <c r="BE275" s="197"/>
      <c r="BF275" s="197"/>
      <c r="BG275" s="197"/>
      <c r="BH275" s="197"/>
    </row>
    <row r="276" spans="1:60" outlineLevel="1">
      <c r="A276" s="198"/>
      <c r="B276" s="205"/>
      <c r="C276" s="254" t="s">
        <v>448</v>
      </c>
      <c r="D276" s="210"/>
      <c r="E276" s="216">
        <v>6465.92</v>
      </c>
      <c r="F276" s="220"/>
      <c r="G276" s="220"/>
      <c r="H276" s="220"/>
      <c r="I276" s="220"/>
      <c r="J276" s="220"/>
      <c r="K276" s="220"/>
      <c r="L276" s="220"/>
      <c r="M276" s="220"/>
      <c r="N276" s="207"/>
      <c r="O276" s="207"/>
      <c r="P276" s="207"/>
      <c r="Q276" s="207"/>
      <c r="R276" s="207"/>
      <c r="S276" s="207"/>
      <c r="T276" s="208"/>
      <c r="U276" s="20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 t="s">
        <v>113</v>
      </c>
      <c r="AF276" s="197">
        <v>0</v>
      </c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197"/>
      <c r="AT276" s="197"/>
      <c r="AU276" s="197"/>
      <c r="AV276" s="197"/>
      <c r="AW276" s="197"/>
      <c r="AX276" s="197"/>
      <c r="AY276" s="197"/>
      <c r="AZ276" s="197"/>
      <c r="BA276" s="197"/>
      <c r="BB276" s="197"/>
      <c r="BC276" s="197"/>
      <c r="BD276" s="197"/>
      <c r="BE276" s="197"/>
      <c r="BF276" s="197"/>
      <c r="BG276" s="197"/>
      <c r="BH276" s="197"/>
    </row>
    <row r="277" spans="1:60">
      <c r="A277" s="199" t="s">
        <v>104</v>
      </c>
      <c r="B277" s="206" t="s">
        <v>77</v>
      </c>
      <c r="C277" s="255" t="s">
        <v>26</v>
      </c>
      <c r="D277" s="211"/>
      <c r="E277" s="217"/>
      <c r="F277" s="223"/>
      <c r="G277" s="223">
        <f>SUMIF(AE278:AE299,"&lt;&gt;NOR",G278:G299)</f>
        <v>0</v>
      </c>
      <c r="H277" s="223"/>
      <c r="I277" s="223">
        <f>SUM(I278:I299)</f>
        <v>0</v>
      </c>
      <c r="J277" s="223"/>
      <c r="K277" s="223">
        <f>SUM(K278:K299)</f>
        <v>0</v>
      </c>
      <c r="L277" s="223"/>
      <c r="M277" s="223">
        <f>SUM(M278:M299)</f>
        <v>0</v>
      </c>
      <c r="N277" s="211"/>
      <c r="O277" s="211">
        <f>SUM(O278:O299)</f>
        <v>0</v>
      </c>
      <c r="P277" s="211"/>
      <c r="Q277" s="211">
        <f>SUM(Q278:Q299)</f>
        <v>0</v>
      </c>
      <c r="R277" s="211"/>
      <c r="S277" s="211"/>
      <c r="T277" s="212"/>
      <c r="U277" s="211">
        <f>SUM(U278:U299)</f>
        <v>0</v>
      </c>
      <c r="AE277" t="s">
        <v>105</v>
      </c>
    </row>
    <row r="278" spans="1:60" outlineLevel="1">
      <c r="A278" s="198">
        <v>109</v>
      </c>
      <c r="B278" s="205" t="s">
        <v>449</v>
      </c>
      <c r="C278" s="252" t="s">
        <v>450</v>
      </c>
      <c r="D278" s="207" t="s">
        <v>451</v>
      </c>
      <c r="E278" s="214">
        <v>1</v>
      </c>
      <c r="F278" s="219"/>
      <c r="G278" s="220">
        <f>ROUND(E278*F278,2)</f>
        <v>0</v>
      </c>
      <c r="H278" s="219"/>
      <c r="I278" s="220">
        <f>ROUND(E278*H278,2)</f>
        <v>0</v>
      </c>
      <c r="J278" s="219"/>
      <c r="K278" s="220">
        <f>ROUND(E278*J278,2)</f>
        <v>0</v>
      </c>
      <c r="L278" s="220">
        <v>15</v>
      </c>
      <c r="M278" s="220">
        <f>G278*(1+L278/100)</f>
        <v>0</v>
      </c>
      <c r="N278" s="207">
        <v>0</v>
      </c>
      <c r="O278" s="207">
        <f>ROUND(E278*N278,5)</f>
        <v>0</v>
      </c>
      <c r="P278" s="207">
        <v>0</v>
      </c>
      <c r="Q278" s="207">
        <f>ROUND(E278*P278,5)</f>
        <v>0</v>
      </c>
      <c r="R278" s="207"/>
      <c r="S278" s="207"/>
      <c r="T278" s="208">
        <v>0</v>
      </c>
      <c r="U278" s="207">
        <f>ROUND(E278*T278,2)</f>
        <v>0</v>
      </c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 t="s">
        <v>109</v>
      </c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7"/>
      <c r="AT278" s="197"/>
      <c r="AU278" s="197"/>
      <c r="AV278" s="197"/>
      <c r="AW278" s="197"/>
      <c r="AX278" s="197"/>
      <c r="AY278" s="197"/>
      <c r="AZ278" s="197"/>
      <c r="BA278" s="197"/>
      <c r="BB278" s="197"/>
      <c r="BC278" s="197"/>
      <c r="BD278" s="197"/>
      <c r="BE278" s="197"/>
      <c r="BF278" s="197"/>
      <c r="BG278" s="197"/>
      <c r="BH278" s="197"/>
    </row>
    <row r="279" spans="1:60" outlineLevel="1">
      <c r="A279" s="198"/>
      <c r="B279" s="205"/>
      <c r="C279" s="253" t="s">
        <v>452</v>
      </c>
      <c r="D279" s="209"/>
      <c r="E279" s="215"/>
      <c r="F279" s="221"/>
      <c r="G279" s="222"/>
      <c r="H279" s="220"/>
      <c r="I279" s="220"/>
      <c r="J279" s="220"/>
      <c r="K279" s="220"/>
      <c r="L279" s="220"/>
      <c r="M279" s="220"/>
      <c r="N279" s="207"/>
      <c r="O279" s="207"/>
      <c r="P279" s="207"/>
      <c r="Q279" s="207"/>
      <c r="R279" s="207"/>
      <c r="S279" s="207"/>
      <c r="T279" s="208"/>
      <c r="U279" s="20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 t="s">
        <v>111</v>
      </c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7"/>
      <c r="AT279" s="197"/>
      <c r="AU279" s="197"/>
      <c r="AV279" s="197"/>
      <c r="AW279" s="197"/>
      <c r="AX279" s="197"/>
      <c r="AY279" s="197"/>
      <c r="AZ279" s="197"/>
      <c r="BA279" s="200" t="str">
        <f>C279</f>
        <v>Výrobní dokumentace zábradlí       5.000 Kč</v>
      </c>
      <c r="BB279" s="197"/>
      <c r="BC279" s="197"/>
      <c r="BD279" s="197"/>
      <c r="BE279" s="197"/>
      <c r="BF279" s="197"/>
      <c r="BG279" s="197"/>
      <c r="BH279" s="197"/>
    </row>
    <row r="280" spans="1:60" outlineLevel="1">
      <c r="A280" s="198">
        <v>110</v>
      </c>
      <c r="B280" s="205" t="s">
        <v>453</v>
      </c>
      <c r="C280" s="252" t="s">
        <v>454</v>
      </c>
      <c r="D280" s="207" t="s">
        <v>451</v>
      </c>
      <c r="E280" s="214">
        <v>1</v>
      </c>
      <c r="F280" s="219"/>
      <c r="G280" s="220">
        <f>ROUND(E280*F280,2)</f>
        <v>0</v>
      </c>
      <c r="H280" s="219"/>
      <c r="I280" s="220">
        <f>ROUND(E280*H280,2)</f>
        <v>0</v>
      </c>
      <c r="J280" s="219"/>
      <c r="K280" s="220">
        <f>ROUND(E280*J280,2)</f>
        <v>0</v>
      </c>
      <c r="L280" s="220">
        <v>15</v>
      </c>
      <c r="M280" s="220">
        <f>G280*(1+L280/100)</f>
        <v>0</v>
      </c>
      <c r="N280" s="207">
        <v>0</v>
      </c>
      <c r="O280" s="207">
        <f>ROUND(E280*N280,5)</f>
        <v>0</v>
      </c>
      <c r="P280" s="207">
        <v>0</v>
      </c>
      <c r="Q280" s="207">
        <f>ROUND(E280*P280,5)</f>
        <v>0</v>
      </c>
      <c r="R280" s="207"/>
      <c r="S280" s="207"/>
      <c r="T280" s="208">
        <v>0</v>
      </c>
      <c r="U280" s="207">
        <f>ROUND(E280*T280,2)</f>
        <v>0</v>
      </c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 t="s">
        <v>109</v>
      </c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97"/>
      <c r="AT280" s="197"/>
      <c r="AU280" s="197"/>
      <c r="AV280" s="197"/>
      <c r="AW280" s="197"/>
      <c r="AX280" s="197"/>
      <c r="AY280" s="197"/>
      <c r="AZ280" s="197"/>
      <c r="BA280" s="197"/>
      <c r="BB280" s="197"/>
      <c r="BC280" s="197"/>
      <c r="BD280" s="197"/>
      <c r="BE280" s="197"/>
      <c r="BF280" s="197"/>
      <c r="BG280" s="197"/>
      <c r="BH280" s="197"/>
    </row>
    <row r="281" spans="1:60" outlineLevel="1">
      <c r="A281" s="198"/>
      <c r="B281" s="205"/>
      <c r="C281" s="253" t="s">
        <v>455</v>
      </c>
      <c r="D281" s="209"/>
      <c r="E281" s="215"/>
      <c r="F281" s="221"/>
      <c r="G281" s="222"/>
      <c r="H281" s="220"/>
      <c r="I281" s="220"/>
      <c r="J281" s="220"/>
      <c r="K281" s="220"/>
      <c r="L281" s="220"/>
      <c r="M281" s="220"/>
      <c r="N281" s="207"/>
      <c r="O281" s="207"/>
      <c r="P281" s="207"/>
      <c r="Q281" s="207"/>
      <c r="R281" s="207"/>
      <c r="S281" s="207"/>
      <c r="T281" s="208"/>
      <c r="U281" s="20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 t="s">
        <v>111</v>
      </c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197"/>
      <c r="AT281" s="197"/>
      <c r="AU281" s="197"/>
      <c r="AV281" s="197"/>
      <c r="AW281" s="197"/>
      <c r="AX281" s="197"/>
      <c r="AY281" s="197"/>
      <c r="AZ281" s="197"/>
      <c r="BA281" s="200" t="str">
        <f>C281</f>
        <v>Vybudování</v>
      </c>
      <c r="BB281" s="197"/>
      <c r="BC281" s="197"/>
      <c r="BD281" s="197"/>
      <c r="BE281" s="197"/>
      <c r="BF281" s="197"/>
      <c r="BG281" s="197"/>
      <c r="BH281" s="197"/>
    </row>
    <row r="282" spans="1:60" outlineLevel="1">
      <c r="A282" s="198"/>
      <c r="B282" s="205"/>
      <c r="C282" s="253" t="s">
        <v>456</v>
      </c>
      <c r="D282" s="209"/>
      <c r="E282" s="215"/>
      <c r="F282" s="221"/>
      <c r="G282" s="222"/>
      <c r="H282" s="220"/>
      <c r="I282" s="220"/>
      <c r="J282" s="220"/>
      <c r="K282" s="220"/>
      <c r="L282" s="220"/>
      <c r="M282" s="220"/>
      <c r="N282" s="207"/>
      <c r="O282" s="207"/>
      <c r="P282" s="207"/>
      <c r="Q282" s="207"/>
      <c r="R282" s="207"/>
      <c r="S282" s="207"/>
      <c r="T282" s="208"/>
      <c r="U282" s="20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 t="s">
        <v>111</v>
      </c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197"/>
      <c r="AT282" s="197"/>
      <c r="AU282" s="197"/>
      <c r="AV282" s="197"/>
      <c r="AW282" s="197"/>
      <c r="AX282" s="197"/>
      <c r="AY282" s="197"/>
      <c r="AZ282" s="197"/>
      <c r="BA282" s="200" t="str">
        <f>C282</f>
        <v>Vybavení stzaveniště mobilním plechovým skládem do 5*3 m</v>
      </c>
      <c r="BB282" s="197"/>
      <c r="BC282" s="197"/>
      <c r="BD282" s="197"/>
      <c r="BE282" s="197"/>
      <c r="BF282" s="197"/>
      <c r="BG282" s="197"/>
      <c r="BH282" s="197"/>
    </row>
    <row r="283" spans="1:60" ht="22.5" outlineLevel="1">
      <c r="A283" s="198"/>
      <c r="B283" s="205"/>
      <c r="C283" s="253" t="s">
        <v>457</v>
      </c>
      <c r="D283" s="209"/>
      <c r="E283" s="215"/>
      <c r="F283" s="221"/>
      <c r="G283" s="222"/>
      <c r="H283" s="220"/>
      <c r="I283" s="220"/>
      <c r="J283" s="220"/>
      <c r="K283" s="220"/>
      <c r="L283" s="220"/>
      <c r="M283" s="220"/>
      <c r="N283" s="207"/>
      <c r="O283" s="207"/>
      <c r="P283" s="207"/>
      <c r="Q283" s="207"/>
      <c r="R283" s="207"/>
      <c r="S283" s="207"/>
      <c r="T283" s="208"/>
      <c r="U283" s="20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 t="s">
        <v>111</v>
      </c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197"/>
      <c r="AT283" s="197"/>
      <c r="AU283" s="197"/>
      <c r="AV283" s="197"/>
      <c r="AW283" s="197"/>
      <c r="AX283" s="197"/>
      <c r="AY283" s="197"/>
      <c r="AZ283" s="197"/>
      <c r="BA283" s="200" t="str">
        <f>C283</f>
        <v>Vybavení staveniště přípojkou vody a el. energie ze společných prostor domu bez měření odebrané el. energie a vody.</v>
      </c>
      <c r="BB283" s="197"/>
      <c r="BC283" s="197"/>
      <c r="BD283" s="197"/>
      <c r="BE283" s="197"/>
      <c r="BF283" s="197"/>
      <c r="BG283" s="197"/>
      <c r="BH283" s="197"/>
    </row>
    <row r="284" spans="1:60" outlineLevel="1">
      <c r="A284" s="198">
        <v>111</v>
      </c>
      <c r="B284" s="205" t="s">
        <v>458</v>
      </c>
      <c r="C284" s="252" t="s">
        <v>459</v>
      </c>
      <c r="D284" s="207" t="s">
        <v>451</v>
      </c>
      <c r="E284" s="214">
        <v>1</v>
      </c>
      <c r="F284" s="219"/>
      <c r="G284" s="220">
        <f>ROUND(E284*F284,2)</f>
        <v>0</v>
      </c>
      <c r="H284" s="219"/>
      <c r="I284" s="220">
        <f>ROUND(E284*H284,2)</f>
        <v>0</v>
      </c>
      <c r="J284" s="219"/>
      <c r="K284" s="220">
        <f>ROUND(E284*J284,2)</f>
        <v>0</v>
      </c>
      <c r="L284" s="220">
        <v>15</v>
      </c>
      <c r="M284" s="220">
        <f>G284*(1+L284/100)</f>
        <v>0</v>
      </c>
      <c r="N284" s="207">
        <v>0</v>
      </c>
      <c r="O284" s="207">
        <f>ROUND(E284*N284,5)</f>
        <v>0</v>
      </c>
      <c r="P284" s="207">
        <v>0</v>
      </c>
      <c r="Q284" s="207">
        <f>ROUND(E284*P284,5)</f>
        <v>0</v>
      </c>
      <c r="R284" s="207"/>
      <c r="S284" s="207"/>
      <c r="T284" s="208">
        <v>0</v>
      </c>
      <c r="U284" s="207">
        <f>ROUND(E284*T284,2)</f>
        <v>0</v>
      </c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 t="s">
        <v>109</v>
      </c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197"/>
      <c r="AT284" s="197"/>
      <c r="AU284" s="197"/>
      <c r="AV284" s="197"/>
      <c r="AW284" s="197"/>
      <c r="AX284" s="197"/>
      <c r="AY284" s="197"/>
      <c r="AZ284" s="197"/>
      <c r="BA284" s="197"/>
      <c r="BB284" s="197"/>
      <c r="BC284" s="197"/>
      <c r="BD284" s="197"/>
      <c r="BE284" s="197"/>
      <c r="BF284" s="197"/>
      <c r="BG284" s="197"/>
      <c r="BH284" s="197"/>
    </row>
    <row r="285" spans="1:60" outlineLevel="1">
      <c r="A285" s="198"/>
      <c r="B285" s="205"/>
      <c r="C285" s="253" t="s">
        <v>460</v>
      </c>
      <c r="D285" s="209"/>
      <c r="E285" s="215"/>
      <c r="F285" s="221"/>
      <c r="G285" s="222"/>
      <c r="H285" s="220"/>
      <c r="I285" s="220"/>
      <c r="J285" s="220"/>
      <c r="K285" s="220"/>
      <c r="L285" s="220"/>
      <c r="M285" s="220"/>
      <c r="N285" s="207"/>
      <c r="O285" s="207"/>
      <c r="P285" s="207"/>
      <c r="Q285" s="207"/>
      <c r="R285" s="207"/>
      <c r="S285" s="207"/>
      <c r="T285" s="208"/>
      <c r="U285" s="20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 t="s">
        <v>111</v>
      </c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197"/>
      <c r="AT285" s="197"/>
      <c r="AU285" s="197"/>
      <c r="AV285" s="197"/>
      <c r="AW285" s="197"/>
      <c r="AX285" s="197"/>
      <c r="AY285" s="197"/>
      <c r="AZ285" s="197"/>
      <c r="BA285" s="200" t="str">
        <f>C285</f>
        <v>Provoz</v>
      </c>
      <c r="BB285" s="197"/>
      <c r="BC285" s="197"/>
      <c r="BD285" s="197"/>
      <c r="BE285" s="197"/>
      <c r="BF285" s="197"/>
      <c r="BG285" s="197"/>
      <c r="BH285" s="197"/>
    </row>
    <row r="286" spans="1:60" outlineLevel="1">
      <c r="A286" s="198"/>
      <c r="B286" s="205"/>
      <c r="C286" s="253" t="s">
        <v>456</v>
      </c>
      <c r="D286" s="209"/>
      <c r="E286" s="215"/>
      <c r="F286" s="221"/>
      <c r="G286" s="222"/>
      <c r="H286" s="220"/>
      <c r="I286" s="220"/>
      <c r="J286" s="220"/>
      <c r="K286" s="220"/>
      <c r="L286" s="220"/>
      <c r="M286" s="220"/>
      <c r="N286" s="207"/>
      <c r="O286" s="207"/>
      <c r="P286" s="207"/>
      <c r="Q286" s="207"/>
      <c r="R286" s="207"/>
      <c r="S286" s="207"/>
      <c r="T286" s="208"/>
      <c r="U286" s="20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 t="s">
        <v>111</v>
      </c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197"/>
      <c r="AT286" s="197"/>
      <c r="AU286" s="197"/>
      <c r="AV286" s="197"/>
      <c r="AW286" s="197"/>
      <c r="AX286" s="197"/>
      <c r="AY286" s="197"/>
      <c r="AZ286" s="197"/>
      <c r="BA286" s="200" t="str">
        <f>C286</f>
        <v>Vybavení stzaveniště mobilním plechovým skládem do 5*3 m</v>
      </c>
      <c r="BB286" s="197"/>
      <c r="BC286" s="197"/>
      <c r="BD286" s="197"/>
      <c r="BE286" s="197"/>
      <c r="BF286" s="197"/>
      <c r="BG286" s="197"/>
      <c r="BH286" s="197"/>
    </row>
    <row r="287" spans="1:60" ht="22.5" outlineLevel="1">
      <c r="A287" s="198"/>
      <c r="B287" s="205"/>
      <c r="C287" s="253" t="s">
        <v>457</v>
      </c>
      <c r="D287" s="209"/>
      <c r="E287" s="215"/>
      <c r="F287" s="221"/>
      <c r="G287" s="222"/>
      <c r="H287" s="220"/>
      <c r="I287" s="220"/>
      <c r="J287" s="220"/>
      <c r="K287" s="220"/>
      <c r="L287" s="220"/>
      <c r="M287" s="220"/>
      <c r="N287" s="207"/>
      <c r="O287" s="207"/>
      <c r="P287" s="207"/>
      <c r="Q287" s="207"/>
      <c r="R287" s="207"/>
      <c r="S287" s="207"/>
      <c r="T287" s="208"/>
      <c r="U287" s="20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 t="s">
        <v>111</v>
      </c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  <c r="AR287" s="197"/>
      <c r="AS287" s="197"/>
      <c r="AT287" s="197"/>
      <c r="AU287" s="197"/>
      <c r="AV287" s="197"/>
      <c r="AW287" s="197"/>
      <c r="AX287" s="197"/>
      <c r="AY287" s="197"/>
      <c r="AZ287" s="197"/>
      <c r="BA287" s="200" t="str">
        <f>C287</f>
        <v>Vybavení staveniště přípojkou vody a el. energie ze společných prostor domu bez měření odebrané el. energie a vody.</v>
      </c>
      <c r="BB287" s="197"/>
      <c r="BC287" s="197"/>
      <c r="BD287" s="197"/>
      <c r="BE287" s="197"/>
      <c r="BF287" s="197"/>
      <c r="BG287" s="197"/>
      <c r="BH287" s="197"/>
    </row>
    <row r="288" spans="1:60" outlineLevel="1">
      <c r="A288" s="198">
        <v>112</v>
      </c>
      <c r="B288" s="205" t="s">
        <v>461</v>
      </c>
      <c r="C288" s="252" t="s">
        <v>462</v>
      </c>
      <c r="D288" s="207" t="s">
        <v>451</v>
      </c>
      <c r="E288" s="214">
        <v>1</v>
      </c>
      <c r="F288" s="219"/>
      <c r="G288" s="220">
        <f>ROUND(E288*F288,2)</f>
        <v>0</v>
      </c>
      <c r="H288" s="219"/>
      <c r="I288" s="220">
        <f>ROUND(E288*H288,2)</f>
        <v>0</v>
      </c>
      <c r="J288" s="219"/>
      <c r="K288" s="220">
        <f>ROUND(E288*J288,2)</f>
        <v>0</v>
      </c>
      <c r="L288" s="220">
        <v>15</v>
      </c>
      <c r="M288" s="220">
        <f>G288*(1+L288/100)</f>
        <v>0</v>
      </c>
      <c r="N288" s="207">
        <v>0</v>
      </c>
      <c r="O288" s="207">
        <f>ROUND(E288*N288,5)</f>
        <v>0</v>
      </c>
      <c r="P288" s="207">
        <v>0</v>
      </c>
      <c r="Q288" s="207">
        <f>ROUND(E288*P288,5)</f>
        <v>0</v>
      </c>
      <c r="R288" s="207"/>
      <c r="S288" s="207"/>
      <c r="T288" s="208">
        <v>0</v>
      </c>
      <c r="U288" s="207">
        <f>ROUND(E288*T288,2)</f>
        <v>0</v>
      </c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 t="s">
        <v>109</v>
      </c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  <c r="AR288" s="197"/>
      <c r="AS288" s="197"/>
      <c r="AT288" s="197"/>
      <c r="AU288" s="197"/>
      <c r="AV288" s="197"/>
      <c r="AW288" s="197"/>
      <c r="AX288" s="197"/>
      <c r="AY288" s="197"/>
      <c r="AZ288" s="197"/>
      <c r="BA288" s="197"/>
      <c r="BB288" s="197"/>
      <c r="BC288" s="197"/>
      <c r="BD288" s="197"/>
      <c r="BE288" s="197"/>
      <c r="BF288" s="197"/>
      <c r="BG288" s="197"/>
      <c r="BH288" s="197"/>
    </row>
    <row r="289" spans="1:60" outlineLevel="1">
      <c r="A289" s="198"/>
      <c r="B289" s="205"/>
      <c r="C289" s="253" t="s">
        <v>463</v>
      </c>
      <c r="D289" s="209"/>
      <c r="E289" s="215"/>
      <c r="F289" s="221"/>
      <c r="G289" s="222"/>
      <c r="H289" s="220"/>
      <c r="I289" s="220"/>
      <c r="J289" s="220"/>
      <c r="K289" s="220"/>
      <c r="L289" s="220"/>
      <c r="M289" s="220"/>
      <c r="N289" s="207"/>
      <c r="O289" s="207"/>
      <c r="P289" s="207"/>
      <c r="Q289" s="207"/>
      <c r="R289" s="207"/>
      <c r="S289" s="207"/>
      <c r="T289" s="208"/>
      <c r="U289" s="20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 t="s">
        <v>111</v>
      </c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  <c r="AR289" s="197"/>
      <c r="AS289" s="197"/>
      <c r="AT289" s="197"/>
      <c r="AU289" s="197"/>
      <c r="AV289" s="197"/>
      <c r="AW289" s="197"/>
      <c r="AX289" s="197"/>
      <c r="AY289" s="197"/>
      <c r="AZ289" s="197"/>
      <c r="BA289" s="200" t="str">
        <f>C289</f>
        <v>Odstranění</v>
      </c>
      <c r="BB289" s="197"/>
      <c r="BC289" s="197"/>
      <c r="BD289" s="197"/>
      <c r="BE289" s="197"/>
      <c r="BF289" s="197"/>
      <c r="BG289" s="197"/>
      <c r="BH289" s="197"/>
    </row>
    <row r="290" spans="1:60" outlineLevel="1">
      <c r="A290" s="198"/>
      <c r="B290" s="205"/>
      <c r="C290" s="253" t="s">
        <v>456</v>
      </c>
      <c r="D290" s="209"/>
      <c r="E290" s="215"/>
      <c r="F290" s="221"/>
      <c r="G290" s="222"/>
      <c r="H290" s="220"/>
      <c r="I290" s="220"/>
      <c r="J290" s="220"/>
      <c r="K290" s="220"/>
      <c r="L290" s="220"/>
      <c r="M290" s="220"/>
      <c r="N290" s="207"/>
      <c r="O290" s="207"/>
      <c r="P290" s="207"/>
      <c r="Q290" s="207"/>
      <c r="R290" s="207"/>
      <c r="S290" s="207"/>
      <c r="T290" s="208"/>
      <c r="U290" s="20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 t="s">
        <v>111</v>
      </c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  <c r="AR290" s="197"/>
      <c r="AS290" s="197"/>
      <c r="AT290" s="197"/>
      <c r="AU290" s="197"/>
      <c r="AV290" s="197"/>
      <c r="AW290" s="197"/>
      <c r="AX290" s="197"/>
      <c r="AY290" s="197"/>
      <c r="AZ290" s="197"/>
      <c r="BA290" s="200" t="str">
        <f>C290</f>
        <v>Vybavení stzaveniště mobilním plechovým skládem do 5*3 m</v>
      </c>
      <c r="BB290" s="197"/>
      <c r="BC290" s="197"/>
      <c r="BD290" s="197"/>
      <c r="BE290" s="197"/>
      <c r="BF290" s="197"/>
      <c r="BG290" s="197"/>
      <c r="BH290" s="197"/>
    </row>
    <row r="291" spans="1:60" ht="22.5" outlineLevel="1">
      <c r="A291" s="198"/>
      <c r="B291" s="205"/>
      <c r="C291" s="253" t="s">
        <v>457</v>
      </c>
      <c r="D291" s="209"/>
      <c r="E291" s="215"/>
      <c r="F291" s="221"/>
      <c r="G291" s="222"/>
      <c r="H291" s="220"/>
      <c r="I291" s="220"/>
      <c r="J291" s="220"/>
      <c r="K291" s="220"/>
      <c r="L291" s="220"/>
      <c r="M291" s="220"/>
      <c r="N291" s="207"/>
      <c r="O291" s="207"/>
      <c r="P291" s="207"/>
      <c r="Q291" s="207"/>
      <c r="R291" s="207"/>
      <c r="S291" s="207"/>
      <c r="T291" s="208"/>
      <c r="U291" s="20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 t="s">
        <v>111</v>
      </c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  <c r="AR291" s="197"/>
      <c r="AS291" s="197"/>
      <c r="AT291" s="197"/>
      <c r="AU291" s="197"/>
      <c r="AV291" s="197"/>
      <c r="AW291" s="197"/>
      <c r="AX291" s="197"/>
      <c r="AY291" s="197"/>
      <c r="AZ291" s="197"/>
      <c r="BA291" s="200" t="str">
        <f>C291</f>
        <v>Vybavení staveniště přípojkou vody a el. energie ze společných prostor domu bez měření odebrané el. energie a vody.</v>
      </c>
      <c r="BB291" s="197"/>
      <c r="BC291" s="197"/>
      <c r="BD291" s="197"/>
      <c r="BE291" s="197"/>
      <c r="BF291" s="197"/>
      <c r="BG291" s="197"/>
      <c r="BH291" s="197"/>
    </row>
    <row r="292" spans="1:60" outlineLevel="1">
      <c r="A292" s="198">
        <v>113</v>
      </c>
      <c r="B292" s="205" t="s">
        <v>464</v>
      </c>
      <c r="C292" s="252" t="s">
        <v>465</v>
      </c>
      <c r="D292" s="207" t="s">
        <v>451</v>
      </c>
      <c r="E292" s="214">
        <v>1</v>
      </c>
      <c r="F292" s="219"/>
      <c r="G292" s="220">
        <f>ROUND(E292*F292,2)</f>
        <v>0</v>
      </c>
      <c r="H292" s="219"/>
      <c r="I292" s="220">
        <f>ROUND(E292*H292,2)</f>
        <v>0</v>
      </c>
      <c r="J292" s="219"/>
      <c r="K292" s="220">
        <f>ROUND(E292*J292,2)</f>
        <v>0</v>
      </c>
      <c r="L292" s="220">
        <v>15</v>
      </c>
      <c r="M292" s="220">
        <f>G292*(1+L292/100)</f>
        <v>0</v>
      </c>
      <c r="N292" s="207">
        <v>0</v>
      </c>
      <c r="O292" s="207">
        <f>ROUND(E292*N292,5)</f>
        <v>0</v>
      </c>
      <c r="P292" s="207">
        <v>0</v>
      </c>
      <c r="Q292" s="207">
        <f>ROUND(E292*P292,5)</f>
        <v>0</v>
      </c>
      <c r="R292" s="207"/>
      <c r="S292" s="207"/>
      <c r="T292" s="208">
        <v>0</v>
      </c>
      <c r="U292" s="207">
        <f>ROUND(E292*T292,2)</f>
        <v>0</v>
      </c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 t="s">
        <v>109</v>
      </c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197"/>
      <c r="AT292" s="197"/>
      <c r="AU292" s="197"/>
      <c r="AV292" s="197"/>
      <c r="AW292" s="197"/>
      <c r="AX292" s="197"/>
      <c r="AY292" s="197"/>
      <c r="AZ292" s="197"/>
      <c r="BA292" s="197"/>
      <c r="BB292" s="197"/>
      <c r="BC292" s="197"/>
      <c r="BD292" s="197"/>
      <c r="BE292" s="197"/>
      <c r="BF292" s="197"/>
      <c r="BG292" s="197"/>
      <c r="BH292" s="197"/>
    </row>
    <row r="293" spans="1:60" outlineLevel="1">
      <c r="A293" s="198">
        <v>114</v>
      </c>
      <c r="B293" s="205" t="s">
        <v>466</v>
      </c>
      <c r="C293" s="252" t="s">
        <v>467</v>
      </c>
      <c r="D293" s="207" t="s">
        <v>451</v>
      </c>
      <c r="E293" s="214">
        <v>1</v>
      </c>
      <c r="F293" s="219"/>
      <c r="G293" s="220">
        <f>ROUND(E293*F293,2)</f>
        <v>0</v>
      </c>
      <c r="H293" s="219"/>
      <c r="I293" s="220">
        <f>ROUND(E293*H293,2)</f>
        <v>0</v>
      </c>
      <c r="J293" s="219"/>
      <c r="K293" s="220">
        <f>ROUND(E293*J293,2)</f>
        <v>0</v>
      </c>
      <c r="L293" s="220">
        <v>15</v>
      </c>
      <c r="M293" s="220">
        <f>G293*(1+L293/100)</f>
        <v>0</v>
      </c>
      <c r="N293" s="207">
        <v>0</v>
      </c>
      <c r="O293" s="207">
        <f>ROUND(E293*N293,5)</f>
        <v>0</v>
      </c>
      <c r="P293" s="207">
        <v>0</v>
      </c>
      <c r="Q293" s="207">
        <f>ROUND(E293*P293,5)</f>
        <v>0</v>
      </c>
      <c r="R293" s="207"/>
      <c r="S293" s="207"/>
      <c r="T293" s="208">
        <v>0</v>
      </c>
      <c r="U293" s="207">
        <f>ROUND(E293*T293,2)</f>
        <v>0</v>
      </c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 t="s">
        <v>109</v>
      </c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  <c r="AR293" s="197"/>
      <c r="AS293" s="197"/>
      <c r="AT293" s="197"/>
      <c r="AU293" s="197"/>
      <c r="AV293" s="197"/>
      <c r="AW293" s="197"/>
      <c r="AX293" s="197"/>
      <c r="AY293" s="197"/>
      <c r="AZ293" s="197"/>
      <c r="BA293" s="197"/>
      <c r="BB293" s="197"/>
      <c r="BC293" s="197"/>
      <c r="BD293" s="197"/>
      <c r="BE293" s="197"/>
      <c r="BF293" s="197"/>
      <c r="BG293" s="197"/>
      <c r="BH293" s="197"/>
    </row>
    <row r="294" spans="1:60" outlineLevel="1">
      <c r="A294" s="198"/>
      <c r="B294" s="205"/>
      <c r="C294" s="253" t="s">
        <v>468</v>
      </c>
      <c r="D294" s="209"/>
      <c r="E294" s="215"/>
      <c r="F294" s="221"/>
      <c r="G294" s="222"/>
      <c r="H294" s="220"/>
      <c r="I294" s="220"/>
      <c r="J294" s="220"/>
      <c r="K294" s="220"/>
      <c r="L294" s="220"/>
      <c r="M294" s="220"/>
      <c r="N294" s="207"/>
      <c r="O294" s="207"/>
      <c r="P294" s="207"/>
      <c r="Q294" s="207"/>
      <c r="R294" s="207"/>
      <c r="S294" s="207"/>
      <c r="T294" s="208"/>
      <c r="U294" s="20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 t="s">
        <v>111</v>
      </c>
      <c r="AF294" s="197"/>
      <c r="AG294" s="197"/>
      <c r="AH294" s="197"/>
      <c r="AI294" s="197"/>
      <c r="AJ294" s="197"/>
      <c r="AK294" s="197"/>
      <c r="AL294" s="197"/>
      <c r="AM294" s="197"/>
      <c r="AN294" s="197"/>
      <c r="AO294" s="197"/>
      <c r="AP294" s="197"/>
      <c r="AQ294" s="197"/>
      <c r="AR294" s="197"/>
      <c r="AS294" s="197"/>
      <c r="AT294" s="197"/>
      <c r="AU294" s="197"/>
      <c r="AV294" s="197"/>
      <c r="AW294" s="197"/>
      <c r="AX294" s="197"/>
      <c r="AY294" s="197"/>
      <c r="AZ294" s="197"/>
      <c r="BA294" s="200" t="str">
        <f>C294</f>
        <v>Vybavení staveniště buňkou WC TOI TOI a provoz na 2 měsíce    2*2800,- Kč = 5.600 Kč</v>
      </c>
      <c r="BB294" s="197"/>
      <c r="BC294" s="197"/>
      <c r="BD294" s="197"/>
      <c r="BE294" s="197"/>
      <c r="BF294" s="197"/>
      <c r="BG294" s="197"/>
      <c r="BH294" s="197"/>
    </row>
    <row r="295" spans="1:60" ht="22.5" outlineLevel="1">
      <c r="A295" s="198"/>
      <c r="B295" s="205"/>
      <c r="C295" s="253" t="s">
        <v>469</v>
      </c>
      <c r="D295" s="209"/>
      <c r="E295" s="215"/>
      <c r="F295" s="221"/>
      <c r="G295" s="222"/>
      <c r="H295" s="220"/>
      <c r="I295" s="220"/>
      <c r="J295" s="220"/>
      <c r="K295" s="220"/>
      <c r="L295" s="220"/>
      <c r="M295" s="220"/>
      <c r="N295" s="207"/>
      <c r="O295" s="207"/>
      <c r="P295" s="207"/>
      <c r="Q295" s="207"/>
      <c r="R295" s="207"/>
      <c r="S295" s="207"/>
      <c r="T295" s="208"/>
      <c r="U295" s="20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 t="s">
        <v>111</v>
      </c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  <c r="AR295" s="197"/>
      <c r="AS295" s="197"/>
      <c r="AT295" s="197"/>
      <c r="AU295" s="197"/>
      <c r="AV295" s="197"/>
      <c r="AW295" s="197"/>
      <c r="AX295" s="197"/>
      <c r="AY295" s="197"/>
      <c r="AZ295" s="197"/>
      <c r="BA295" s="200" t="str">
        <f>C295</f>
        <v>M+D vybavení staveniště přenosným oplocením výšky 2,0 m - oplocení lešení , délka  2*( 4+20+4) = 56 m  *90 = 5.040</v>
      </c>
      <c r="BB295" s="197"/>
      <c r="BC295" s="197"/>
      <c r="BD295" s="197"/>
      <c r="BE295" s="197"/>
      <c r="BF295" s="197"/>
      <c r="BG295" s="197"/>
      <c r="BH295" s="197"/>
    </row>
    <row r="296" spans="1:60" outlineLevel="1">
      <c r="A296" s="198"/>
      <c r="B296" s="205"/>
      <c r="C296" s="253" t="s">
        <v>470</v>
      </c>
      <c r="D296" s="209"/>
      <c r="E296" s="215"/>
      <c r="F296" s="221"/>
      <c r="G296" s="222"/>
      <c r="H296" s="220"/>
      <c r="I296" s="220"/>
      <c r="J296" s="220"/>
      <c r="K296" s="220"/>
      <c r="L296" s="220"/>
      <c r="M296" s="220"/>
      <c r="N296" s="207"/>
      <c r="O296" s="207"/>
      <c r="P296" s="207"/>
      <c r="Q296" s="207"/>
      <c r="R296" s="207"/>
      <c r="S296" s="207"/>
      <c r="T296" s="208"/>
      <c r="U296" s="20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 t="s">
        <v>111</v>
      </c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197"/>
      <c r="AT296" s="197"/>
      <c r="AU296" s="197"/>
      <c r="AV296" s="197"/>
      <c r="AW296" s="197"/>
      <c r="AX296" s="197"/>
      <c r="AY296" s="197"/>
      <c r="AZ296" s="197"/>
      <c r="BA296" s="200" t="str">
        <f>C296</f>
        <v>Pronájem oplocení lešení na 2 měsíce   56*2*5 Kč/m = 5.600 Kč</v>
      </c>
      <c r="BB296" s="197"/>
      <c r="BC296" s="197"/>
      <c r="BD296" s="197"/>
      <c r="BE296" s="197"/>
      <c r="BF296" s="197"/>
      <c r="BG296" s="197"/>
      <c r="BH296" s="197"/>
    </row>
    <row r="297" spans="1:60" outlineLevel="1">
      <c r="A297" s="198"/>
      <c r="B297" s="205"/>
      <c r="C297" s="253" t="s">
        <v>471</v>
      </c>
      <c r="D297" s="209"/>
      <c r="E297" s="215"/>
      <c r="F297" s="221"/>
      <c r="G297" s="222"/>
      <c r="H297" s="220"/>
      <c r="I297" s="220"/>
      <c r="J297" s="220"/>
      <c r="K297" s="220"/>
      <c r="L297" s="220"/>
      <c r="M297" s="220"/>
      <c r="N297" s="207"/>
      <c r="O297" s="207"/>
      <c r="P297" s="207"/>
      <c r="Q297" s="207"/>
      <c r="R297" s="207"/>
      <c r="S297" s="207"/>
      <c r="T297" s="208"/>
      <c r="U297" s="20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 t="s">
        <v>111</v>
      </c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7"/>
      <c r="AT297" s="197"/>
      <c r="AU297" s="197"/>
      <c r="AV297" s="197"/>
      <c r="AW297" s="197"/>
      <c r="AX297" s="197"/>
      <c r="AY297" s="197"/>
      <c r="AZ297" s="197"/>
      <c r="BA297" s="200" t="str">
        <f>C297</f>
        <v>Označení stav. bezpečnostními  tabulemi  1.600 Kč</v>
      </c>
      <c r="BB297" s="197"/>
      <c r="BC297" s="197"/>
      <c r="BD297" s="197"/>
      <c r="BE297" s="197"/>
      <c r="BF297" s="197"/>
      <c r="BG297" s="197"/>
      <c r="BH297" s="197"/>
    </row>
    <row r="298" spans="1:60" outlineLevel="1">
      <c r="A298" s="198">
        <v>115</v>
      </c>
      <c r="B298" s="205" t="s">
        <v>472</v>
      </c>
      <c r="C298" s="252" t="s">
        <v>473</v>
      </c>
      <c r="D298" s="207" t="s">
        <v>451</v>
      </c>
      <c r="E298" s="214">
        <v>1</v>
      </c>
      <c r="F298" s="219"/>
      <c r="G298" s="220">
        <f>ROUND(E298*F298,2)</f>
        <v>0</v>
      </c>
      <c r="H298" s="219"/>
      <c r="I298" s="220">
        <f>ROUND(E298*H298,2)</f>
        <v>0</v>
      </c>
      <c r="J298" s="219"/>
      <c r="K298" s="220">
        <f>ROUND(E298*J298,2)</f>
        <v>0</v>
      </c>
      <c r="L298" s="220">
        <v>15</v>
      </c>
      <c r="M298" s="220">
        <f>G298*(1+L298/100)</f>
        <v>0</v>
      </c>
      <c r="N298" s="207">
        <v>0</v>
      </c>
      <c r="O298" s="207">
        <f>ROUND(E298*N298,5)</f>
        <v>0</v>
      </c>
      <c r="P298" s="207">
        <v>0</v>
      </c>
      <c r="Q298" s="207">
        <f>ROUND(E298*P298,5)</f>
        <v>0</v>
      </c>
      <c r="R298" s="207"/>
      <c r="S298" s="207"/>
      <c r="T298" s="208">
        <v>0</v>
      </c>
      <c r="U298" s="207">
        <f>ROUND(E298*T298,2)</f>
        <v>0</v>
      </c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 t="s">
        <v>109</v>
      </c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7"/>
      <c r="AT298" s="197"/>
      <c r="AU298" s="197"/>
      <c r="AV298" s="197"/>
      <c r="AW298" s="197"/>
      <c r="AX298" s="197"/>
      <c r="AY298" s="197"/>
      <c r="AZ298" s="197"/>
      <c r="BA298" s="197"/>
      <c r="BB298" s="197"/>
      <c r="BC298" s="197"/>
      <c r="BD298" s="197"/>
      <c r="BE298" s="197"/>
      <c r="BF298" s="197"/>
      <c r="BG298" s="197"/>
      <c r="BH298" s="197"/>
    </row>
    <row r="299" spans="1:60" outlineLevel="1">
      <c r="A299" s="231">
        <v>116</v>
      </c>
      <c r="B299" s="232" t="s">
        <v>474</v>
      </c>
      <c r="C299" s="257" t="s">
        <v>475</v>
      </c>
      <c r="D299" s="233" t="s">
        <v>451</v>
      </c>
      <c r="E299" s="234">
        <v>1</v>
      </c>
      <c r="F299" s="235"/>
      <c r="G299" s="236">
        <f>ROUND(E299*F299,2)</f>
        <v>0</v>
      </c>
      <c r="H299" s="235"/>
      <c r="I299" s="236">
        <f>ROUND(E299*H299,2)</f>
        <v>0</v>
      </c>
      <c r="J299" s="235"/>
      <c r="K299" s="236">
        <f>ROUND(E299*J299,2)</f>
        <v>0</v>
      </c>
      <c r="L299" s="236">
        <v>15</v>
      </c>
      <c r="M299" s="236">
        <f>G299*(1+L299/100)</f>
        <v>0</v>
      </c>
      <c r="N299" s="233">
        <v>0</v>
      </c>
      <c r="O299" s="233">
        <f>ROUND(E299*N299,5)</f>
        <v>0</v>
      </c>
      <c r="P299" s="233">
        <v>0</v>
      </c>
      <c r="Q299" s="233">
        <f>ROUND(E299*P299,5)</f>
        <v>0</v>
      </c>
      <c r="R299" s="233"/>
      <c r="S299" s="233"/>
      <c r="T299" s="237">
        <v>0</v>
      </c>
      <c r="U299" s="233">
        <f>ROUND(E299*T299,2)</f>
        <v>0</v>
      </c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 t="s">
        <v>109</v>
      </c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7"/>
      <c r="AT299" s="197"/>
      <c r="AU299" s="197"/>
      <c r="AV299" s="197"/>
      <c r="AW299" s="197"/>
      <c r="AX299" s="197"/>
      <c r="AY299" s="197"/>
      <c r="AZ299" s="197"/>
      <c r="BA299" s="197"/>
      <c r="BB299" s="197"/>
      <c r="BC299" s="197"/>
      <c r="BD299" s="197"/>
      <c r="BE299" s="197"/>
      <c r="BF299" s="197"/>
      <c r="BG299" s="197"/>
      <c r="BH299" s="197"/>
    </row>
    <row r="300" spans="1:60">
      <c r="A300" s="6"/>
      <c r="B300" s="7" t="s">
        <v>476</v>
      </c>
      <c r="C300" s="258" t="s">
        <v>476</v>
      </c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AC300">
        <v>15</v>
      </c>
      <c r="AD300">
        <v>21</v>
      </c>
    </row>
    <row r="301" spans="1:60">
      <c r="A301" s="238"/>
      <c r="B301" s="239">
        <v>26</v>
      </c>
      <c r="C301" s="259" t="s">
        <v>476</v>
      </c>
      <c r="D301" s="240"/>
      <c r="E301" s="240"/>
      <c r="F301" s="240"/>
      <c r="G301" s="251">
        <f>G8+G26+G44+G55+G67+G74+G112+G119+G169+G230+G277</f>
        <v>0</v>
      </c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AC301">
        <f>SUMIF(L7:L299,AC300,G7:G299)</f>
        <v>0</v>
      </c>
      <c r="AD301">
        <f>SUMIF(L7:L299,AD300,G7:G299)</f>
        <v>0</v>
      </c>
      <c r="AE301" t="s">
        <v>477</v>
      </c>
    </row>
    <row r="302" spans="1:60" ht="4.5" customHeight="1">
      <c r="A302" s="6"/>
      <c r="B302" s="7" t="s">
        <v>476</v>
      </c>
      <c r="C302" s="258" t="s">
        <v>476</v>
      </c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60" hidden="1">
      <c r="A303" s="6"/>
      <c r="B303" s="7" t="s">
        <v>476</v>
      </c>
      <c r="C303" s="258" t="s">
        <v>476</v>
      </c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60" hidden="1">
      <c r="A304" s="241">
        <v>33</v>
      </c>
      <c r="B304" s="241"/>
      <c r="C304" s="260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31" hidden="1">
      <c r="A305" s="242"/>
      <c r="B305" s="243"/>
      <c r="C305" s="261"/>
      <c r="D305" s="243"/>
      <c r="E305" s="243"/>
      <c r="F305" s="243"/>
      <c r="G305" s="244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AE305" t="s">
        <v>478</v>
      </c>
    </row>
    <row r="306" spans="1:31" hidden="1">
      <c r="A306" s="245"/>
      <c r="B306" s="246"/>
      <c r="C306" s="262"/>
      <c r="D306" s="246"/>
      <c r="E306" s="246"/>
      <c r="F306" s="246"/>
      <c r="G306" s="247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31" hidden="1">
      <c r="A307" s="245"/>
      <c r="B307" s="246"/>
      <c r="C307" s="262"/>
      <c r="D307" s="246"/>
      <c r="E307" s="246"/>
      <c r="F307" s="246"/>
      <c r="G307" s="247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31" hidden="1">
      <c r="A308" s="245"/>
      <c r="B308" s="246"/>
      <c r="C308" s="262"/>
      <c r="D308" s="246"/>
      <c r="E308" s="246"/>
      <c r="F308" s="246"/>
      <c r="G308" s="247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31" hidden="1">
      <c r="A309" s="248"/>
      <c r="B309" s="249"/>
      <c r="C309" s="263"/>
      <c r="D309" s="249"/>
      <c r="E309" s="249"/>
      <c r="F309" s="249"/>
      <c r="G309" s="250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31" hidden="1">
      <c r="A310" s="6"/>
      <c r="B310" s="7" t="s">
        <v>476</v>
      </c>
      <c r="C310" s="258" t="s">
        <v>476</v>
      </c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31" hidden="1">
      <c r="C311" s="264"/>
      <c r="AE311" t="s">
        <v>479</v>
      </c>
    </row>
  </sheetData>
  <sheetProtection password="C7BC" sheet="1" objects="1" scenarios="1"/>
  <mergeCells count="35">
    <mergeCell ref="C295:G295"/>
    <mergeCell ref="C296:G296"/>
    <mergeCell ref="C297:G297"/>
    <mergeCell ref="A304:C304"/>
    <mergeCell ref="A305:G309"/>
    <mergeCell ref="C286:G286"/>
    <mergeCell ref="C287:G287"/>
    <mergeCell ref="C289:G289"/>
    <mergeCell ref="C290:G290"/>
    <mergeCell ref="C291:G291"/>
    <mergeCell ref="C294:G294"/>
    <mergeCell ref="C258:G258"/>
    <mergeCell ref="C279:G279"/>
    <mergeCell ref="C281:G281"/>
    <mergeCell ref="C282:G282"/>
    <mergeCell ref="C283:G283"/>
    <mergeCell ref="C285:G285"/>
    <mergeCell ref="C194:G194"/>
    <mergeCell ref="C198:G198"/>
    <mergeCell ref="C202:G202"/>
    <mergeCell ref="C206:G206"/>
    <mergeCell ref="C210:G210"/>
    <mergeCell ref="C257:G257"/>
    <mergeCell ref="C39:G39"/>
    <mergeCell ref="C40:G40"/>
    <mergeCell ref="C173:G173"/>
    <mergeCell ref="C176:G176"/>
    <mergeCell ref="C186:G186"/>
    <mergeCell ref="C190:G190"/>
    <mergeCell ref="A1:G1"/>
    <mergeCell ref="C2:G2"/>
    <mergeCell ref="C3:G3"/>
    <mergeCell ref="C4:G4"/>
    <mergeCell ref="C10:G10"/>
    <mergeCell ref="C16:G16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Stavba</vt:lpstr>
      <vt:lpstr>VzorPolozky</vt:lpstr>
      <vt:lpstr>Pokyny pro vyplnění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Dita</dc:creator>
  <cp:lastModifiedBy>Dita</cp:lastModifiedBy>
  <cp:lastPrinted>2014-02-28T09:52:57Z</cp:lastPrinted>
  <dcterms:created xsi:type="dcterms:W3CDTF">2009-04-08T07:15:50Z</dcterms:created>
  <dcterms:modified xsi:type="dcterms:W3CDTF">2020-04-29T12:37:32Z</dcterms:modified>
</cp:coreProperties>
</file>