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FIRMA\TILMUN_G_DISK\2019_037_HOST_SIDL_ZELEN_3-4_ETAPA\_A_ZELEN\ODEVZDAVKY\_Kompletni_PD\"/>
    </mc:Choice>
  </mc:AlternateContent>
  <bookViews>
    <workbookView xWindow="0" yWindow="0" windowWidth="0" windowHeight="0"/>
  </bookViews>
  <sheets>
    <sheet name="Rekapitulace stavby" sheetId="1" r:id="rId1"/>
    <sheet name="IO.01 - Příprava pozemku" sheetId="2" r:id="rId2"/>
    <sheet name="IO.02 - Pěstební opatření..." sheetId="3" r:id="rId3"/>
    <sheet name="IO.03 - Instalace mobiliáře" sheetId="4" r:id="rId4"/>
    <sheet name="IO.04 - Založení vegetace" sheetId="5" r:id="rId5"/>
    <sheet name="IO.05 - Rozvojová péče 1...." sheetId="6" r:id="rId6"/>
    <sheet name="IO.06 - Rozvojová péče 2...." sheetId="7" r:id="rId7"/>
    <sheet name="IO.07 - Rozvojové péče 3...." sheetId="8" r:id="rId8"/>
  </sheets>
  <definedNames>
    <definedName name="_xlnm.Print_Area" localSheetId="0">'Rekapitulace stavby'!$D$4:$AO$76,'Rekapitulace stavby'!$C$82:$AQ$102</definedName>
    <definedName name="_xlnm.Print_Titles" localSheetId="0">'Rekapitulace stavby'!$92:$92</definedName>
    <definedName name="_xlnm._FilterDatabase" localSheetId="1" hidden="1">'IO.01 - Příprava pozemku'!$C$121:$K$147</definedName>
    <definedName name="_xlnm.Print_Area" localSheetId="1">'IO.01 - Příprava pozemku'!$C$4:$J$39,'IO.01 - Příprava pozemku'!$C$50:$J$76,'IO.01 - Příprava pozemku'!$C$82:$J$103,'IO.01 - Příprava pozemku'!$C$109:$K$147</definedName>
    <definedName name="_xlnm.Print_Titles" localSheetId="1">'IO.01 - Příprava pozemku'!$121:$121</definedName>
    <definedName name="_xlnm._FilterDatabase" localSheetId="2" hidden="1">'IO.02 - Pěstební opatření...'!$C$122:$K$143</definedName>
    <definedName name="_xlnm.Print_Area" localSheetId="2">'IO.02 - Pěstební opatření...'!$C$4:$J$39,'IO.02 - Pěstební opatření...'!$C$50:$J$76,'IO.02 - Pěstební opatření...'!$C$82:$J$104,'IO.02 - Pěstební opatření...'!$C$110:$K$143</definedName>
    <definedName name="_xlnm.Print_Titles" localSheetId="2">'IO.02 - Pěstební opatření...'!$122:$122</definedName>
    <definedName name="_xlnm._FilterDatabase" localSheetId="3" hidden="1">'IO.03 - Instalace mobiliáře'!$C$124:$K$172</definedName>
    <definedName name="_xlnm.Print_Area" localSheetId="3">'IO.03 - Instalace mobiliáře'!$C$4:$J$39,'IO.03 - Instalace mobiliáře'!$C$50:$J$76,'IO.03 - Instalace mobiliáře'!$C$82:$J$106,'IO.03 - Instalace mobiliáře'!$C$112:$K$172</definedName>
    <definedName name="_xlnm.Print_Titles" localSheetId="3">'IO.03 - Instalace mobiliáře'!$124:$124</definedName>
    <definedName name="_xlnm._FilterDatabase" localSheetId="4" hidden="1">'IO.04 - Založení vegetace'!$C$122:$K$174</definedName>
    <definedName name="_xlnm.Print_Area" localSheetId="4">'IO.04 - Založení vegetace'!$C$4:$J$39,'IO.04 - Založení vegetace'!$C$50:$J$76,'IO.04 - Založení vegetace'!$C$82:$J$104,'IO.04 - Založení vegetace'!$C$110:$K$174</definedName>
    <definedName name="_xlnm.Print_Titles" localSheetId="4">'IO.04 - Založení vegetace'!$122:$122</definedName>
    <definedName name="_xlnm._FilterDatabase" localSheetId="5" hidden="1">'IO.05 - Rozvojová péče 1....'!$C$123:$K$171</definedName>
    <definedName name="_xlnm.Print_Area" localSheetId="5">'IO.05 - Rozvojová péče 1....'!$C$4:$J$39,'IO.05 - Rozvojová péče 1....'!$C$50:$J$76,'IO.05 - Rozvojová péče 1....'!$C$82:$J$105,'IO.05 - Rozvojová péče 1....'!$C$111:$K$171</definedName>
    <definedName name="_xlnm.Print_Titles" localSheetId="5">'IO.05 - Rozvojová péče 1....'!$123:$123</definedName>
    <definedName name="_xlnm._FilterDatabase" localSheetId="6" hidden="1">'IO.06 - Rozvojová péče 2....'!$C$123:$K$176</definedName>
    <definedName name="_xlnm.Print_Area" localSheetId="6">'IO.06 - Rozvojová péče 2....'!$C$4:$J$39,'IO.06 - Rozvojová péče 2....'!$C$50:$J$76,'IO.06 - Rozvojová péče 2....'!$C$82:$J$105,'IO.06 - Rozvojová péče 2....'!$C$111:$K$176</definedName>
    <definedName name="_xlnm.Print_Titles" localSheetId="6">'IO.06 - Rozvojová péče 2....'!$123:$123</definedName>
    <definedName name="_xlnm._FilterDatabase" localSheetId="7" hidden="1">'IO.07 - Rozvojové péče 3....'!$C$123:$K$172</definedName>
    <definedName name="_xlnm.Print_Area" localSheetId="7">'IO.07 - Rozvojové péče 3....'!$C$4:$J$39,'IO.07 - Rozvojové péče 3....'!$C$50:$J$76,'IO.07 - Rozvojové péče 3....'!$C$82:$J$105,'IO.07 - Rozvojové péče 3....'!$C$111:$K$172</definedName>
    <definedName name="_xlnm.Print_Titles" localSheetId="7">'IO.07 - Rozvojové péče 3....'!$123:$123</definedName>
  </definedNames>
  <calcPr/>
</workbook>
</file>

<file path=xl/calcChain.xml><?xml version="1.0" encoding="utf-8"?>
<calcChain xmlns="http://schemas.openxmlformats.org/spreadsheetml/2006/main">
  <c i="8" l="1" r="J37"/>
  <c r="J36"/>
  <c i="1" r="AY101"/>
  <c i="8" r="J35"/>
  <c i="1" r="AX101"/>
  <c i="8" r="BI172"/>
  <c r="BH172"/>
  <c r="BG172"/>
  <c r="BF172"/>
  <c r="T172"/>
  <c r="T171"/>
  <c r="T170"/>
  <c r="R172"/>
  <c r="R171"/>
  <c r="R170"/>
  <c r="P172"/>
  <c r="P171"/>
  <c r="P170"/>
  <c r="BI169"/>
  <c r="BH169"/>
  <c r="BG169"/>
  <c r="BF169"/>
  <c r="T169"/>
  <c r="R169"/>
  <c r="P169"/>
  <c r="BI168"/>
  <c r="BH168"/>
  <c r="BG168"/>
  <c r="BF168"/>
  <c r="T168"/>
  <c r="R168"/>
  <c r="P168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6"/>
  <c r="BH146"/>
  <c r="BG146"/>
  <c r="BF146"/>
  <c r="T146"/>
  <c r="R146"/>
  <c r="P146"/>
  <c r="BI143"/>
  <c r="BH143"/>
  <c r="BG143"/>
  <c r="BF143"/>
  <c r="T143"/>
  <c r="R143"/>
  <c r="P143"/>
  <c r="BI140"/>
  <c r="BH140"/>
  <c r="BG140"/>
  <c r="BF140"/>
  <c r="T140"/>
  <c r="R140"/>
  <c r="P140"/>
  <c r="BI137"/>
  <c r="BH137"/>
  <c r="BG137"/>
  <c r="BF137"/>
  <c r="T137"/>
  <c r="R137"/>
  <c r="P137"/>
  <c r="BI134"/>
  <c r="BH134"/>
  <c r="BG134"/>
  <c r="BF134"/>
  <c r="T134"/>
  <c r="R134"/>
  <c r="P134"/>
  <c r="BI133"/>
  <c r="BH133"/>
  <c r="BG133"/>
  <c r="BF133"/>
  <c r="T133"/>
  <c r="R133"/>
  <c r="P133"/>
  <c r="BI130"/>
  <c r="BH130"/>
  <c r="BG130"/>
  <c r="BF130"/>
  <c r="T130"/>
  <c r="R130"/>
  <c r="P130"/>
  <c r="BI127"/>
  <c r="BH127"/>
  <c r="BG127"/>
  <c r="BF127"/>
  <c r="T127"/>
  <c r="T126"/>
  <c r="R127"/>
  <c r="R126"/>
  <c r="P127"/>
  <c r="P126"/>
  <c r="J121"/>
  <c r="J120"/>
  <c r="F120"/>
  <c r="F118"/>
  <c r="E116"/>
  <c r="J92"/>
  <c r="J91"/>
  <c r="F91"/>
  <c r="F89"/>
  <c r="E87"/>
  <c r="J18"/>
  <c r="E18"/>
  <c r="F121"/>
  <c r="J17"/>
  <c r="J12"/>
  <c r="J89"/>
  <c r="E7"/>
  <c r="E114"/>
  <c i="7" r="J37"/>
  <c r="J36"/>
  <c i="1" r="AY100"/>
  <c i="7" r="J35"/>
  <c i="1" r="AX100"/>
  <c i="7" r="BI176"/>
  <c r="BH176"/>
  <c r="BG176"/>
  <c r="BF176"/>
  <c r="T176"/>
  <c r="T175"/>
  <c r="T174"/>
  <c r="R176"/>
  <c r="R175"/>
  <c r="R174"/>
  <c r="P176"/>
  <c r="P175"/>
  <c r="P174"/>
  <c r="BI173"/>
  <c r="BH173"/>
  <c r="BG173"/>
  <c r="BF173"/>
  <c r="T173"/>
  <c r="R173"/>
  <c r="P173"/>
  <c r="BI172"/>
  <c r="BH172"/>
  <c r="BG172"/>
  <c r="BF172"/>
  <c r="T172"/>
  <c r="R172"/>
  <c r="P172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1"/>
  <c r="BH151"/>
  <c r="BG151"/>
  <c r="BF151"/>
  <c r="T151"/>
  <c r="R151"/>
  <c r="P151"/>
  <c r="BI149"/>
  <c r="BH149"/>
  <c r="BG149"/>
  <c r="BF149"/>
  <c r="T149"/>
  <c r="R149"/>
  <c r="P149"/>
  <c r="BI146"/>
  <c r="BH146"/>
  <c r="BG146"/>
  <c r="BF146"/>
  <c r="T146"/>
  <c r="R146"/>
  <c r="P146"/>
  <c r="BI143"/>
  <c r="BH143"/>
  <c r="BG143"/>
  <c r="BF143"/>
  <c r="T143"/>
  <c r="R143"/>
  <c r="P143"/>
  <c r="BI140"/>
  <c r="BH140"/>
  <c r="BG140"/>
  <c r="BF140"/>
  <c r="T140"/>
  <c r="R140"/>
  <c r="P140"/>
  <c r="BI137"/>
  <c r="BH137"/>
  <c r="BG137"/>
  <c r="BF137"/>
  <c r="T137"/>
  <c r="R137"/>
  <c r="P137"/>
  <c r="BI134"/>
  <c r="BH134"/>
  <c r="BG134"/>
  <c r="BF134"/>
  <c r="T134"/>
  <c r="R134"/>
  <c r="P134"/>
  <c r="BI133"/>
  <c r="BH133"/>
  <c r="BG133"/>
  <c r="BF133"/>
  <c r="T133"/>
  <c r="R133"/>
  <c r="P133"/>
  <c r="BI130"/>
  <c r="BH130"/>
  <c r="BG130"/>
  <c r="BF130"/>
  <c r="T130"/>
  <c r="R130"/>
  <c r="P130"/>
  <c r="BI127"/>
  <c r="BH127"/>
  <c r="BG127"/>
  <c r="BF127"/>
  <c r="T127"/>
  <c r="T126"/>
  <c r="R127"/>
  <c r="R126"/>
  <c r="P127"/>
  <c r="P126"/>
  <c r="J121"/>
  <c r="J120"/>
  <c r="F120"/>
  <c r="F118"/>
  <c r="E116"/>
  <c r="J92"/>
  <c r="J91"/>
  <c r="F91"/>
  <c r="F89"/>
  <c r="E87"/>
  <c r="J18"/>
  <c r="E18"/>
  <c r="F121"/>
  <c r="J17"/>
  <c r="J12"/>
  <c r="J118"/>
  <c r="E7"/>
  <c r="E114"/>
  <c i="6" r="J37"/>
  <c r="J36"/>
  <c i="1" r="AY99"/>
  <c i="6" r="J35"/>
  <c i="1" r="AX99"/>
  <c i="6" r="BI171"/>
  <c r="BH171"/>
  <c r="BG171"/>
  <c r="BF171"/>
  <c r="T171"/>
  <c r="T170"/>
  <c r="T169"/>
  <c r="R171"/>
  <c r="R170"/>
  <c r="R169"/>
  <c r="P171"/>
  <c r="P170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6"/>
  <c r="BH146"/>
  <c r="BG146"/>
  <c r="BF146"/>
  <c r="T146"/>
  <c r="R146"/>
  <c r="P146"/>
  <c r="BI143"/>
  <c r="BH143"/>
  <c r="BG143"/>
  <c r="BF143"/>
  <c r="T143"/>
  <c r="R143"/>
  <c r="P143"/>
  <c r="BI140"/>
  <c r="BH140"/>
  <c r="BG140"/>
  <c r="BF140"/>
  <c r="T140"/>
  <c r="R140"/>
  <c r="P140"/>
  <c r="BI137"/>
  <c r="BH137"/>
  <c r="BG137"/>
  <c r="BF137"/>
  <c r="T137"/>
  <c r="R137"/>
  <c r="P137"/>
  <c r="BI135"/>
  <c r="BH135"/>
  <c r="BG135"/>
  <c r="BF135"/>
  <c r="T135"/>
  <c r="R135"/>
  <c r="P135"/>
  <c r="BI132"/>
  <c r="BH132"/>
  <c r="BG132"/>
  <c r="BF132"/>
  <c r="T132"/>
  <c r="R132"/>
  <c r="P132"/>
  <c r="BI130"/>
  <c r="BH130"/>
  <c r="BG130"/>
  <c r="BF130"/>
  <c r="T130"/>
  <c r="R130"/>
  <c r="P130"/>
  <c r="BI127"/>
  <c r="BH127"/>
  <c r="BG127"/>
  <c r="BF127"/>
  <c r="T127"/>
  <c r="T126"/>
  <c r="R127"/>
  <c r="R126"/>
  <c r="P127"/>
  <c r="P126"/>
  <c r="J121"/>
  <c r="J120"/>
  <c r="F120"/>
  <c r="F118"/>
  <c r="E116"/>
  <c r="J92"/>
  <c r="J91"/>
  <c r="F91"/>
  <c r="F89"/>
  <c r="E87"/>
  <c r="J18"/>
  <c r="E18"/>
  <c r="F121"/>
  <c r="J17"/>
  <c r="J12"/>
  <c r="J118"/>
  <c r="E7"/>
  <c r="E85"/>
  <c i="1" r="AY98"/>
  <c i="5" r="J37"/>
  <c r="J36"/>
  <c r="J35"/>
  <c i="1" r="AX98"/>
  <c i="5" r="BI174"/>
  <c r="BH174"/>
  <c r="BG174"/>
  <c r="BF174"/>
  <c r="T174"/>
  <c r="T173"/>
  <c r="R174"/>
  <c r="R173"/>
  <c r="P174"/>
  <c r="P173"/>
  <c r="BI172"/>
  <c r="BH172"/>
  <c r="BG172"/>
  <c r="BF172"/>
  <c r="T172"/>
  <c r="T171"/>
  <c r="T170"/>
  <c r="R172"/>
  <c r="R171"/>
  <c r="R170"/>
  <c r="P172"/>
  <c r="P171"/>
  <c r="P170"/>
  <c r="BI168"/>
  <c r="BH168"/>
  <c r="BG168"/>
  <c r="BF168"/>
  <c r="T168"/>
  <c r="R168"/>
  <c r="P168"/>
  <c r="BI167"/>
  <c r="BH167"/>
  <c r="BG167"/>
  <c r="BF167"/>
  <c r="T167"/>
  <c r="R167"/>
  <c r="P167"/>
  <c r="BI162"/>
  <c r="BH162"/>
  <c r="BG162"/>
  <c r="BF162"/>
  <c r="T162"/>
  <c r="R162"/>
  <c r="P162"/>
  <c r="BI160"/>
  <c r="BH160"/>
  <c r="BG160"/>
  <c r="BF160"/>
  <c r="T160"/>
  <c r="R160"/>
  <c r="P160"/>
  <c r="BI159"/>
  <c r="BH159"/>
  <c r="BG159"/>
  <c r="BF159"/>
  <c r="T159"/>
  <c r="R159"/>
  <c r="P159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6"/>
  <c r="BH126"/>
  <c r="BG126"/>
  <c r="BF126"/>
  <c r="T126"/>
  <c r="R126"/>
  <c r="P126"/>
  <c r="J120"/>
  <c r="J119"/>
  <c r="F119"/>
  <c r="F117"/>
  <c r="E115"/>
  <c r="J92"/>
  <c r="J91"/>
  <c r="F91"/>
  <c r="F89"/>
  <c r="E87"/>
  <c r="J18"/>
  <c r="E18"/>
  <c r="F120"/>
  <c r="J17"/>
  <c r="J12"/>
  <c r="J89"/>
  <c r="E7"/>
  <c r="E113"/>
  <c i="4" r="J37"/>
  <c r="J36"/>
  <c i="1" r="AY97"/>
  <c i="4" r="J35"/>
  <c i="1" r="AX97"/>
  <c i="4" r="BI172"/>
  <c r="BH172"/>
  <c r="BG172"/>
  <c r="BF172"/>
  <c r="T172"/>
  <c r="T171"/>
  <c r="R172"/>
  <c r="R171"/>
  <c r="P172"/>
  <c r="P171"/>
  <c r="BI170"/>
  <c r="BH170"/>
  <c r="BG170"/>
  <c r="BF170"/>
  <c r="T170"/>
  <c r="T169"/>
  <c r="R170"/>
  <c r="R169"/>
  <c r="P170"/>
  <c r="P169"/>
  <c r="BI168"/>
  <c r="BH168"/>
  <c r="BG168"/>
  <c r="BF168"/>
  <c r="T168"/>
  <c r="T167"/>
  <c r="T166"/>
  <c r="R168"/>
  <c r="R167"/>
  <c r="R166"/>
  <c r="P168"/>
  <c r="P167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0"/>
  <c r="BH140"/>
  <c r="BG140"/>
  <c r="BF140"/>
  <c r="T140"/>
  <c r="R140"/>
  <c r="P140"/>
  <c r="BI137"/>
  <c r="BH137"/>
  <c r="BG137"/>
  <c r="BF137"/>
  <c r="T137"/>
  <c r="R137"/>
  <c r="P137"/>
  <c r="BI135"/>
  <c r="BH135"/>
  <c r="BG135"/>
  <c r="BF135"/>
  <c r="T135"/>
  <c r="R135"/>
  <c r="P135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8"/>
  <c r="BH128"/>
  <c r="BG128"/>
  <c r="BF128"/>
  <c r="T128"/>
  <c r="R128"/>
  <c r="P128"/>
  <c r="J122"/>
  <c r="J121"/>
  <c r="F121"/>
  <c r="F119"/>
  <c r="E117"/>
  <c r="J92"/>
  <c r="J91"/>
  <c r="F91"/>
  <c r="F89"/>
  <c r="E87"/>
  <c r="J18"/>
  <c r="E18"/>
  <c r="F122"/>
  <c r="J17"/>
  <c r="J12"/>
  <c r="J89"/>
  <c r="E7"/>
  <c r="E115"/>
  <c i="3" r="J37"/>
  <c r="J36"/>
  <c i="1" r="AY96"/>
  <c i="3" r="J35"/>
  <c i="1" r="AX96"/>
  <c i="3" r="BI143"/>
  <c r="BH143"/>
  <c r="BG143"/>
  <c r="BF143"/>
  <c r="T143"/>
  <c r="T142"/>
  <c r="R143"/>
  <c r="R142"/>
  <c r="P143"/>
  <c r="P142"/>
  <c r="BI141"/>
  <c r="BH141"/>
  <c r="BG141"/>
  <c r="BF141"/>
  <c r="T141"/>
  <c r="T140"/>
  <c r="R141"/>
  <c r="R140"/>
  <c r="P141"/>
  <c r="P140"/>
  <c r="BI139"/>
  <c r="BH139"/>
  <c r="BG139"/>
  <c r="BF139"/>
  <c r="T139"/>
  <c r="T138"/>
  <c r="T137"/>
  <c r="R139"/>
  <c r="R138"/>
  <c r="R137"/>
  <c r="P139"/>
  <c r="P138"/>
  <c r="P137"/>
  <c r="BI136"/>
  <c r="BH136"/>
  <c r="BG136"/>
  <c r="BF136"/>
  <c r="T136"/>
  <c r="T135"/>
  <c r="R136"/>
  <c r="R135"/>
  <c r="P136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J120"/>
  <c r="J119"/>
  <c r="F119"/>
  <c r="F117"/>
  <c r="E115"/>
  <c r="J92"/>
  <c r="J91"/>
  <c r="F91"/>
  <c r="F89"/>
  <c r="E87"/>
  <c r="J18"/>
  <c r="E18"/>
  <c r="F92"/>
  <c r="J17"/>
  <c r="J12"/>
  <c r="J117"/>
  <c r="E7"/>
  <c r="E113"/>
  <c i="2" r="J124"/>
  <c r="J37"/>
  <c r="J36"/>
  <c i="1" r="AY95"/>
  <c i="2" r="J35"/>
  <c i="1" r="AX95"/>
  <c i="2" r="BI147"/>
  <c r="BH147"/>
  <c r="BG147"/>
  <c r="BF147"/>
  <c r="T147"/>
  <c r="T146"/>
  <c r="T145"/>
  <c r="R147"/>
  <c r="R146"/>
  <c r="R145"/>
  <c r="P147"/>
  <c r="P146"/>
  <c r="P145"/>
  <c r="BI144"/>
  <c r="BH144"/>
  <c r="BG144"/>
  <c r="BF144"/>
  <c r="T144"/>
  <c r="R144"/>
  <c r="P144"/>
  <c r="BI142"/>
  <c r="BH142"/>
  <c r="BG142"/>
  <c r="BF142"/>
  <c r="T142"/>
  <c r="R142"/>
  <c r="P142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6"/>
  <c r="BH136"/>
  <c r="BG136"/>
  <c r="BF136"/>
  <c r="T136"/>
  <c r="R136"/>
  <c r="P136"/>
  <c r="BI134"/>
  <c r="BH134"/>
  <c r="BG134"/>
  <c r="BF134"/>
  <c r="T134"/>
  <c r="R134"/>
  <c r="P134"/>
  <c r="BI129"/>
  <c r="BH129"/>
  <c r="BG129"/>
  <c r="BF129"/>
  <c r="T129"/>
  <c r="R129"/>
  <c r="P129"/>
  <c r="BI127"/>
  <c r="BH127"/>
  <c r="BG127"/>
  <c r="BF127"/>
  <c r="T127"/>
  <c r="R127"/>
  <c r="P127"/>
  <c r="BI126"/>
  <c r="BH126"/>
  <c r="BG126"/>
  <c r="BF126"/>
  <c r="T126"/>
  <c r="R126"/>
  <c r="P126"/>
  <c r="J98"/>
  <c r="J119"/>
  <c r="J118"/>
  <c r="F118"/>
  <c r="F116"/>
  <c r="E114"/>
  <c r="J92"/>
  <c r="J91"/>
  <c r="F91"/>
  <c r="F89"/>
  <c r="E87"/>
  <c r="J18"/>
  <c r="E18"/>
  <c r="F119"/>
  <c r="J17"/>
  <c r="J12"/>
  <c r="J89"/>
  <c r="E7"/>
  <c r="E85"/>
  <c i="1" r="L90"/>
  <c r="AM90"/>
  <c r="AM89"/>
  <c r="L89"/>
  <c r="AM87"/>
  <c r="L87"/>
  <c r="L85"/>
  <c r="L84"/>
  <c i="8" r="BK172"/>
  <c r="J172"/>
  <c r="BK169"/>
  <c r="J169"/>
  <c r="BK168"/>
  <c r="J168"/>
  <c r="BK166"/>
  <c r="J166"/>
  <c r="BK165"/>
  <c r="J165"/>
  <c r="BK164"/>
  <c r="J164"/>
  <c r="BK163"/>
  <c r="J163"/>
  <c r="BK162"/>
  <c r="J162"/>
  <c r="J161"/>
  <c r="J159"/>
  <c r="BK158"/>
  <c r="BK156"/>
  <c r="BK155"/>
  <c r="J154"/>
  <c r="BK153"/>
  <c r="J152"/>
  <c r="J150"/>
  <c r="BK137"/>
  <c r="J133"/>
  <c r="BK130"/>
  <c r="J127"/>
  <c i="7" r="BK176"/>
  <c r="BK172"/>
  <c r="BK169"/>
  <c r="BK161"/>
  <c r="BK157"/>
  <c r="BK146"/>
  <c r="J140"/>
  <c i="6" r="J171"/>
  <c r="J168"/>
  <c r="BK163"/>
  <c r="J159"/>
  <c r="BK140"/>
  <c i="5" r="BK155"/>
  <c r="J154"/>
  <c r="J152"/>
  <c r="BK147"/>
  <c r="J138"/>
  <c r="J135"/>
  <c r="BK132"/>
  <c r="BK126"/>
  <c i="4" r="J172"/>
  <c r="J170"/>
  <c r="BK163"/>
  <c r="J162"/>
  <c r="BK147"/>
  <c r="BK145"/>
  <c r="J144"/>
  <c i="3" r="BK141"/>
  <c r="BK133"/>
  <c i="2" r="BK137"/>
  <c i="8" r="BK161"/>
  <c r="BK157"/>
  <c r="J156"/>
  <c r="J155"/>
  <c r="BK154"/>
  <c r="BK151"/>
  <c r="J146"/>
  <c r="BK143"/>
  <c r="BK140"/>
  <c r="J137"/>
  <c r="J134"/>
  <c r="BK127"/>
  <c i="7" r="J176"/>
  <c r="BK170"/>
  <c r="J166"/>
  <c r="BK159"/>
  <c r="J155"/>
  <c r="J154"/>
  <c r="J151"/>
  <c r="J149"/>
  <c r="J143"/>
  <c r="J127"/>
  <c i="6" r="BK171"/>
  <c r="J154"/>
  <c r="BK150"/>
  <c r="J140"/>
  <c r="J135"/>
  <c r="BK130"/>
  <c r="BK127"/>
  <c i="5" r="BK172"/>
  <c r="BK168"/>
  <c r="J162"/>
  <c r="J151"/>
  <c r="J147"/>
  <c r="J144"/>
  <c r="J134"/>
  <c r="J130"/>
  <c i="4" r="BK172"/>
  <c r="BK168"/>
  <c r="J158"/>
  <c r="J152"/>
  <c r="BK150"/>
  <c r="J149"/>
  <c r="J147"/>
  <c r="BK132"/>
  <c i="3" r="J139"/>
  <c r="BK134"/>
  <c r="BK132"/>
  <c r="BK130"/>
  <c r="J127"/>
  <c r="J126"/>
  <c i="2" r="J144"/>
  <c r="BK139"/>
  <c r="BK134"/>
  <c r="BK129"/>
  <c r="J126"/>
  <c i="8" r="BK159"/>
  <c r="J158"/>
  <c r="J157"/>
  <c r="BK152"/>
  <c r="BK150"/>
  <c r="BK146"/>
  <c r="J143"/>
  <c r="J130"/>
  <c i="7" r="BK165"/>
  <c r="BK163"/>
  <c r="J162"/>
  <c r="J158"/>
  <c r="BK154"/>
  <c r="BK143"/>
  <c r="J130"/>
  <c i="6" r="BK166"/>
  <c r="BK164"/>
  <c r="J162"/>
  <c r="BK161"/>
  <c r="BK154"/>
  <c r="BK151"/>
  <c r="BK143"/>
  <c i="5" r="BK174"/>
  <c r="J168"/>
  <c r="J156"/>
  <c r="BK151"/>
  <c r="BK142"/>
  <c r="BK140"/>
  <c r="J139"/>
  <c r="BK133"/>
  <c r="BK131"/>
  <c r="BK130"/>
  <c i="4" r="J164"/>
  <c r="J161"/>
  <c r="J160"/>
  <c r="BK158"/>
  <c r="J151"/>
  <c r="BK143"/>
  <c r="BK140"/>
  <c r="J135"/>
  <c r="BK130"/>
  <c i="3" r="BK143"/>
  <c r="J134"/>
  <c r="J133"/>
  <c i="2" r="J147"/>
  <c r="J142"/>
  <c r="BK141"/>
  <c r="J139"/>
  <c r="BK136"/>
  <c r="J136"/>
  <c r="J134"/>
  <c i="1" r="AS94"/>
  <c i="8" r="J153"/>
  <c r="J151"/>
  <c r="J140"/>
  <c r="BK133"/>
  <c i="7" r="BK173"/>
  <c r="J172"/>
  <c r="BK168"/>
  <c r="BK167"/>
  <c r="J163"/>
  <c r="BK162"/>
  <c r="J161"/>
  <c r="J160"/>
  <c r="J146"/>
  <c r="BK137"/>
  <c i="6" r="BK165"/>
  <c r="J163"/>
  <c r="BK160"/>
  <c r="J157"/>
  <c r="BK152"/>
  <c r="BK137"/>
  <c r="J132"/>
  <c i="5" r="J174"/>
  <c r="J172"/>
  <c r="J160"/>
  <c r="J159"/>
  <c r="J153"/>
  <c r="BK152"/>
  <c r="J146"/>
  <c i="4" r="BK170"/>
  <c r="BK164"/>
  <c r="BK161"/>
  <c r="BK156"/>
  <c r="J154"/>
  <c r="BK152"/>
  <c r="BK142"/>
  <c r="J132"/>
  <c r="J130"/>
  <c r="BK128"/>
  <c i="3" r="BK139"/>
  <c i="2" r="J137"/>
  <c r="BK127"/>
  <c i="8" r="BK134"/>
  <c i="7" r="J173"/>
  <c r="J170"/>
  <c r="J168"/>
  <c r="J167"/>
  <c r="J165"/>
  <c r="BK160"/>
  <c r="BK158"/>
  <c r="J157"/>
  <c r="J156"/>
  <c r="BK151"/>
  <c r="BK133"/>
  <c r="BK130"/>
  <c i="6" r="BK167"/>
  <c r="J164"/>
  <c r="BK162"/>
  <c r="J160"/>
  <c r="BK159"/>
  <c r="BK153"/>
  <c r="J143"/>
  <c r="BK135"/>
  <c r="J130"/>
  <c i="5" r="BK162"/>
  <c r="BK160"/>
  <c r="BK141"/>
  <c r="BK138"/>
  <c r="BK134"/>
  <c r="J131"/>
  <c i="4" r="BK165"/>
  <c r="J150"/>
  <c r="J145"/>
  <c r="J142"/>
  <c r="J140"/>
  <c r="BK137"/>
  <c r="BK135"/>
  <c r="BK131"/>
  <c r="J128"/>
  <c i="3" r="BK136"/>
  <c r="J132"/>
  <c r="BK128"/>
  <c r="BK126"/>
  <c i="2" r="BK144"/>
  <c r="J129"/>
  <c r="BK126"/>
  <c i="7" r="J169"/>
  <c r="BK166"/>
  <c r="J159"/>
  <c r="BK155"/>
  <c r="BK140"/>
  <c r="BK134"/>
  <c i="6" r="J167"/>
  <c r="J165"/>
  <c r="J152"/>
  <c r="BK146"/>
  <c i="5" r="J167"/>
  <c r="BK157"/>
  <c r="BK156"/>
  <c r="BK149"/>
  <c r="BK144"/>
  <c r="J126"/>
  <c i="4" r="J168"/>
  <c i="7" r="BK156"/>
  <c r="BK149"/>
  <c r="J137"/>
  <c r="J134"/>
  <c r="J133"/>
  <c r="BK127"/>
  <c i="6" r="BK155"/>
  <c r="J150"/>
  <c r="J137"/>
  <c r="BK132"/>
  <c r="J127"/>
  <c i="5" r="BK167"/>
  <c r="BK159"/>
  <c r="BK154"/>
  <c r="BK153"/>
  <c r="BK139"/>
  <c i="4" r="BK162"/>
  <c r="J157"/>
  <c r="J156"/>
  <c r="J143"/>
  <c r="J137"/>
  <c r="J131"/>
  <c i="3" r="J143"/>
  <c r="J141"/>
  <c r="J136"/>
  <c r="J130"/>
  <c r="J128"/>
  <c r="BK127"/>
  <c i="2" r="BK147"/>
  <c r="BK142"/>
  <c r="J141"/>
  <c r="J127"/>
  <c i="6" r="BK168"/>
  <c r="J166"/>
  <c r="J161"/>
  <c r="BK157"/>
  <c r="J155"/>
  <c r="J153"/>
  <c r="J151"/>
  <c r="J146"/>
  <c i="5" r="J157"/>
  <c r="J155"/>
  <c r="J149"/>
  <c r="BK146"/>
  <c r="J142"/>
  <c r="J141"/>
  <c r="J140"/>
  <c r="BK135"/>
  <c r="J133"/>
  <c r="J132"/>
  <c i="4" r="J165"/>
  <c r="J163"/>
  <c r="BK160"/>
  <c r="BK157"/>
  <c r="BK154"/>
  <c r="BK151"/>
  <c r="BK149"/>
  <c r="BK144"/>
  <c i="3" l="1" r="BK125"/>
  <c r="J125"/>
  <c r="J98"/>
  <c i="4" r="P127"/>
  <c r="P153"/>
  <c i="5" r="R148"/>
  <c i="6" r="P136"/>
  <c i="2" r="R125"/>
  <c i="3" r="T125"/>
  <c r="T124"/>
  <c r="T123"/>
  <c i="4" r="T127"/>
  <c r="BK146"/>
  <c r="J146"/>
  <c r="J100"/>
  <c r="T146"/>
  <c i="5" r="BK148"/>
  <c r="J148"/>
  <c r="J100"/>
  <c i="6" r="BK129"/>
  <c r="J129"/>
  <c r="J99"/>
  <c r="BK158"/>
  <c r="J158"/>
  <c r="J102"/>
  <c i="4" r="BK127"/>
  <c r="J127"/>
  <c r="J98"/>
  <c r="P139"/>
  <c r="R153"/>
  <c i="5" r="T125"/>
  <c r="T137"/>
  <c i="6" r="BK136"/>
  <c r="J136"/>
  <c r="J100"/>
  <c r="T136"/>
  <c r="R149"/>
  <c i="2" r="BK138"/>
  <c r="J138"/>
  <c r="J100"/>
  <c i="4" r="R146"/>
  <c i="5" r="BK125"/>
  <c r="J125"/>
  <c r="J98"/>
  <c r="R137"/>
  <c i="6" r="R136"/>
  <c r="P158"/>
  <c i="7" r="R136"/>
  <c r="T153"/>
  <c i="2" r="T125"/>
  <c i="4" r="R139"/>
  <c r="BK153"/>
  <c r="J153"/>
  <c r="J101"/>
  <c i="5" r="P125"/>
  <c r="BK137"/>
  <c r="J137"/>
  <c r="J99"/>
  <c i="6" r="R129"/>
  <c r="R125"/>
  <c r="R124"/>
  <c r="R158"/>
  <c i="7" r="P129"/>
  <c r="P125"/>
  <c r="P124"/>
  <c i="1" r="AU100"/>
  <c i="7" r="T129"/>
  <c r="T125"/>
  <c r="T124"/>
  <c r="BK153"/>
  <c r="J153"/>
  <c r="J101"/>
  <c r="BK164"/>
  <c r="J164"/>
  <c r="J102"/>
  <c i="2" r="P125"/>
  <c r="T138"/>
  <c i="3" r="R125"/>
  <c r="R124"/>
  <c r="R123"/>
  <c i="4" r="BK139"/>
  <c r="J139"/>
  <c r="J99"/>
  <c r="T153"/>
  <c i="5" r="P148"/>
  <c i="6" r="BK149"/>
  <c r="J149"/>
  <c r="J101"/>
  <c r="T149"/>
  <c i="7" r="R129"/>
  <c r="R125"/>
  <c r="R124"/>
  <c r="T136"/>
  <c r="R164"/>
  <c i="2" r="BK125"/>
  <c r="J125"/>
  <c r="J99"/>
  <c r="P138"/>
  <c i="4" r="T139"/>
  <c i="5" r="R125"/>
  <c r="R124"/>
  <c r="R123"/>
  <c r="P137"/>
  <c i="6" r="T129"/>
  <c r="T125"/>
  <c r="T124"/>
  <c r="P149"/>
  <c i="7" r="BK136"/>
  <c r="J136"/>
  <c r="J100"/>
  <c r="P153"/>
  <c r="P164"/>
  <c i="2" r="R138"/>
  <c i="3" r="P125"/>
  <c r="P124"/>
  <c r="P123"/>
  <c i="1" r="AU96"/>
  <c i="4" r="R127"/>
  <c r="R126"/>
  <c r="R125"/>
  <c r="P146"/>
  <c i="5" r="T148"/>
  <c i="6" r="P129"/>
  <c r="P125"/>
  <c r="P124"/>
  <c i="1" r="AU99"/>
  <c i="6" r="T158"/>
  <c i="7" r="BK129"/>
  <c r="J129"/>
  <c r="J99"/>
  <c r="P136"/>
  <c r="R153"/>
  <c r="T164"/>
  <c i="8" r="BK129"/>
  <c r="J129"/>
  <c r="J99"/>
  <c r="P129"/>
  <c r="P125"/>
  <c r="P124"/>
  <c i="1" r="AU101"/>
  <c i="8" r="R129"/>
  <c r="R125"/>
  <c r="R124"/>
  <c r="T129"/>
  <c r="T125"/>
  <c r="T124"/>
  <c r="BK136"/>
  <c r="J136"/>
  <c r="J100"/>
  <c r="P136"/>
  <c r="R136"/>
  <c r="T136"/>
  <c r="BK149"/>
  <c r="J149"/>
  <c r="J101"/>
  <c r="P149"/>
  <c r="R149"/>
  <c r="T149"/>
  <c r="BK160"/>
  <c r="J160"/>
  <c r="J102"/>
  <c r="P160"/>
  <c r="R160"/>
  <c r="T160"/>
  <c i="3" r="BK138"/>
  <c r="J138"/>
  <c r="J101"/>
  <c i="4" r="BE143"/>
  <c r="BE147"/>
  <c r="BE156"/>
  <c i="5" r="J117"/>
  <c r="BE144"/>
  <c i="6" r="BE127"/>
  <c r="BE135"/>
  <c i="2" r="E112"/>
  <c r="BE126"/>
  <c r="BE134"/>
  <c r="BE139"/>
  <c i="3" r="E85"/>
  <c r="J89"/>
  <c r="BE139"/>
  <c r="BK142"/>
  <c r="J142"/>
  <c r="J103"/>
  <c i="4" r="E85"/>
  <c r="J119"/>
  <c r="BE135"/>
  <c r="BE144"/>
  <c r="BE145"/>
  <c r="BE165"/>
  <c r="BE172"/>
  <c i="5" r="BE130"/>
  <c r="BE142"/>
  <c r="BE146"/>
  <c r="BE147"/>
  <c r="BE149"/>
  <c r="BE151"/>
  <c r="BE155"/>
  <c r="BE162"/>
  <c i="6" r="E114"/>
  <c r="BE146"/>
  <c r="BE154"/>
  <c r="BK170"/>
  <c r="BK169"/>
  <c r="J169"/>
  <c r="J103"/>
  <c i="7" r="F92"/>
  <c i="4" r="BE170"/>
  <c i="5" r="BE131"/>
  <c r="BE135"/>
  <c r="BE168"/>
  <c r="BE174"/>
  <c i="6" r="BE153"/>
  <c r="BE171"/>
  <c i="7" r="E85"/>
  <c r="BE143"/>
  <c r="BE154"/>
  <c r="BE165"/>
  <c i="2" r="J116"/>
  <c r="BE127"/>
  <c r="BE129"/>
  <c r="BK146"/>
  <c r="BK145"/>
  <c r="J145"/>
  <c r="J101"/>
  <c i="3" r="BE127"/>
  <c r="BE130"/>
  <c r="BE134"/>
  <c r="BK140"/>
  <c r="J140"/>
  <c r="J102"/>
  <c i="4" r="F92"/>
  <c r="BE132"/>
  <c r="BE151"/>
  <c r="BE158"/>
  <c r="BE160"/>
  <c r="BE164"/>
  <c r="BK167"/>
  <c r="BK169"/>
  <c r="J169"/>
  <c r="J104"/>
  <c i="5" r="F92"/>
  <c r="BE133"/>
  <c r="BE139"/>
  <c r="BE153"/>
  <c r="BE154"/>
  <c i="6" r="BE137"/>
  <c r="BE140"/>
  <c r="BE152"/>
  <c r="BE161"/>
  <c r="BE165"/>
  <c r="BK126"/>
  <c r="J126"/>
  <c r="J98"/>
  <c i="7" r="BE149"/>
  <c r="BE155"/>
  <c r="BE159"/>
  <c r="BE166"/>
  <c r="BE172"/>
  <c i="8" r="E85"/>
  <c r="J118"/>
  <c r="BE127"/>
  <c r="BE130"/>
  <c i="2" r="F92"/>
  <c r="BE136"/>
  <c i="3" r="BK135"/>
  <c r="J135"/>
  <c r="J99"/>
  <c i="4" r="BE131"/>
  <c r="BE140"/>
  <c r="BK171"/>
  <c r="J171"/>
  <c r="J105"/>
  <c i="5" r="BK171"/>
  <c r="J171"/>
  <c r="J102"/>
  <c i="6" r="J89"/>
  <c r="BE143"/>
  <c r="BE150"/>
  <c r="BE162"/>
  <c r="BE166"/>
  <c i="7" r="BE130"/>
  <c r="BE151"/>
  <c r="BE169"/>
  <c r="BK126"/>
  <c r="BK125"/>
  <c i="8" r="BE150"/>
  <c r="BE152"/>
  <c i="2" r="BE137"/>
  <c i="3" r="F120"/>
  <c r="BE128"/>
  <c r="BE132"/>
  <c r="BE141"/>
  <c r="BE143"/>
  <c i="4" r="BE128"/>
  <c r="BE137"/>
  <c r="BE157"/>
  <c r="BE163"/>
  <c r="BE168"/>
  <c i="5" r="BE126"/>
  <c r="BE134"/>
  <c r="BE141"/>
  <c r="BE159"/>
  <c r="BE160"/>
  <c r="BE167"/>
  <c r="BE172"/>
  <c i="6" r="F92"/>
  <c r="BE130"/>
  <c r="BE159"/>
  <c r="BE160"/>
  <c r="BE167"/>
  <c r="BE168"/>
  <c i="7" r="J89"/>
  <c r="BE127"/>
  <c r="BE157"/>
  <c r="BE161"/>
  <c r="BE167"/>
  <c r="BE170"/>
  <c i="8" r="F92"/>
  <c r="BE133"/>
  <c r="BE134"/>
  <c r="BE137"/>
  <c r="BE140"/>
  <c r="BE154"/>
  <c r="BE155"/>
  <c r="BE161"/>
  <c r="BE169"/>
  <c i="2" r="BE147"/>
  <c i="3" r="BE133"/>
  <c r="BE136"/>
  <c i="4" r="BE142"/>
  <c r="BE161"/>
  <c r="BE162"/>
  <c i="5" r="E85"/>
  <c r="BE132"/>
  <c r="BE138"/>
  <c r="BE140"/>
  <c r="BE152"/>
  <c r="BE156"/>
  <c r="BK173"/>
  <c r="J173"/>
  <c r="J103"/>
  <c i="6" r="BE163"/>
  <c r="BE164"/>
  <c i="7" r="BE133"/>
  <c r="BE134"/>
  <c r="BE137"/>
  <c r="BE140"/>
  <c r="BE146"/>
  <c r="BE158"/>
  <c r="BE163"/>
  <c r="BK175"/>
  <c r="BK174"/>
  <c r="J174"/>
  <c r="J103"/>
  <c i="8" r="BE146"/>
  <c r="BE156"/>
  <c i="2" r="BE141"/>
  <c r="BE142"/>
  <c r="BE144"/>
  <c i="3" r="BE126"/>
  <c i="4" r="BE130"/>
  <c r="BE149"/>
  <c r="BE150"/>
  <c r="BE152"/>
  <c r="BE154"/>
  <c i="5" r="BE157"/>
  <c i="6" r="BE132"/>
  <c r="BE151"/>
  <c r="BE155"/>
  <c r="BE157"/>
  <c i="7" r="BE156"/>
  <c r="BE160"/>
  <c r="BE162"/>
  <c r="BE168"/>
  <c r="BE173"/>
  <c r="BE176"/>
  <c i="8" r="BE143"/>
  <c r="BE151"/>
  <c r="BE153"/>
  <c r="BE157"/>
  <c r="BE158"/>
  <c r="BE159"/>
  <c r="BE162"/>
  <c r="BE163"/>
  <c r="BE164"/>
  <c r="BE165"/>
  <c r="BE166"/>
  <c r="BE168"/>
  <c r="BE172"/>
  <c r="BK126"/>
  <c r="J126"/>
  <c r="J98"/>
  <c r="BK171"/>
  <c r="J171"/>
  <c r="J104"/>
  <c i="4" r="F35"/>
  <c i="1" r="BB97"/>
  <c i="3" r="F35"/>
  <c i="1" r="BB96"/>
  <c i="7" r="F37"/>
  <c i="1" r="BD100"/>
  <c i="3" r="F36"/>
  <c i="1" r="BC96"/>
  <c i="7" r="J34"/>
  <c i="1" r="AW100"/>
  <c i="8" r="F36"/>
  <c i="1" r="BC101"/>
  <c i="5" r="J34"/>
  <c i="1" r="AW98"/>
  <c i="2" r="F36"/>
  <c i="1" r="BC95"/>
  <c i="4" r="F37"/>
  <c i="1" r="BD97"/>
  <c i="2" r="F34"/>
  <c i="1" r="BA95"/>
  <c i="2" r="F37"/>
  <c i="1" r="BD95"/>
  <c i="7" r="F35"/>
  <c i="1" r="BB100"/>
  <c i="2" r="J34"/>
  <c i="1" r="AW95"/>
  <c i="2" r="F35"/>
  <c i="1" r="BB95"/>
  <c i="6" r="F34"/>
  <c i="1" r="BA99"/>
  <c i="3" r="J34"/>
  <c i="1" r="AW96"/>
  <c i="4" r="J34"/>
  <c i="1" r="AW97"/>
  <c i="4" r="F34"/>
  <c i="1" r="BA97"/>
  <c i="6" r="F35"/>
  <c i="1" r="BB99"/>
  <c i="8" r="F37"/>
  <c i="1" r="BD101"/>
  <c i="6" r="F36"/>
  <c i="1" r="BC99"/>
  <c i="6" r="J34"/>
  <c i="1" r="AW99"/>
  <c i="3" r="F34"/>
  <c i="1" r="BA96"/>
  <c i="8" r="F35"/>
  <c i="1" r="BB101"/>
  <c i="4" r="F36"/>
  <c i="1" r="BC97"/>
  <c i="5" r="F37"/>
  <c i="1" r="BD98"/>
  <c i="7" r="F34"/>
  <c i="1" r="BA100"/>
  <c i="5" r="F35"/>
  <c i="1" r="BB98"/>
  <c i="5" r="F36"/>
  <c i="1" r="BC98"/>
  <c i="5" r="F34"/>
  <c i="1" r="BA98"/>
  <c i="8" r="J34"/>
  <c i="1" r="AW101"/>
  <c i="6" r="F37"/>
  <c i="1" r="BD99"/>
  <c i="3" r="F37"/>
  <c i="1" r="BD96"/>
  <c i="7" r="F36"/>
  <c i="1" r="BC100"/>
  <c i="8" r="F34"/>
  <c i="1" r="BA101"/>
  <c i="4" l="1" r="BK166"/>
  <c r="J166"/>
  <c r="J102"/>
  <c i="7" r="BK124"/>
  <c r="J124"/>
  <c r="J96"/>
  <c i="2" r="P123"/>
  <c r="P122"/>
  <c i="1" r="AU95"/>
  <c i="4" r="P126"/>
  <c r="P125"/>
  <c i="1" r="AU97"/>
  <c i="5" r="P124"/>
  <c r="P123"/>
  <c i="1" r="AU98"/>
  <c i="4" r="T126"/>
  <c r="T125"/>
  <c i="2" r="T123"/>
  <c r="T122"/>
  <c i="5" r="T124"/>
  <c r="T123"/>
  <c i="2" r="R123"/>
  <c r="R122"/>
  <c i="3" r="BK137"/>
  <c r="J137"/>
  <c r="J100"/>
  <c i="2" r="BK123"/>
  <c r="BK122"/>
  <c r="J122"/>
  <c r="J96"/>
  <c r="J146"/>
  <c r="J102"/>
  <c i="4" r="J167"/>
  <c r="J103"/>
  <c i="5" r="BK170"/>
  <c r="J170"/>
  <c r="J101"/>
  <c i="7" r="J125"/>
  <c r="J97"/>
  <c i="3" r="BK124"/>
  <c r="J124"/>
  <c r="J97"/>
  <c i="4" r="BK126"/>
  <c r="J126"/>
  <c r="J97"/>
  <c i="6" r="J170"/>
  <c r="J104"/>
  <c i="7" r="J126"/>
  <c r="J98"/>
  <c r="J175"/>
  <c r="J104"/>
  <c i="5" r="BK124"/>
  <c r="BK123"/>
  <c r="J123"/>
  <c i="6" r="BK125"/>
  <c r="BK124"/>
  <c r="J124"/>
  <c i="8" r="BK125"/>
  <c r="J125"/>
  <c r="J97"/>
  <c r="BK170"/>
  <c r="J170"/>
  <c r="J103"/>
  <c i="6" r="J30"/>
  <c i="1" r="AG99"/>
  <c i="3" r="J33"/>
  <c i="1" r="AV96"/>
  <c r="AT96"/>
  <c i="5" r="J33"/>
  <c i="1" r="AV98"/>
  <c r="AT98"/>
  <c i="8" r="F33"/>
  <c i="1" r="AZ101"/>
  <c i="5" r="F33"/>
  <c i="1" r="AZ98"/>
  <c i="4" r="J33"/>
  <c i="1" r="AV97"/>
  <c r="AT97"/>
  <c i="5" r="J30"/>
  <c i="1" r="AG98"/>
  <c r="AN98"/>
  <c r="BD94"/>
  <c r="W33"/>
  <c r="BC94"/>
  <c r="W32"/>
  <c i="4" r="F33"/>
  <c i="1" r="AZ97"/>
  <c i="2" r="F33"/>
  <c i="1" r="AZ95"/>
  <c i="6" r="F33"/>
  <c i="1" r="AZ99"/>
  <c i="7" r="J33"/>
  <c i="1" r="AV100"/>
  <c r="AT100"/>
  <c r="BB94"/>
  <c r="W31"/>
  <c i="3" r="F33"/>
  <c i="1" r="AZ96"/>
  <c i="2" r="J33"/>
  <c i="1" r="AV95"/>
  <c r="AT95"/>
  <c r="BA94"/>
  <c r="AW94"/>
  <c r="AK30"/>
  <c i="8" r="J33"/>
  <c i="1" r="AV101"/>
  <c r="AT101"/>
  <c i="6" r="J33"/>
  <c i="1" r="AV99"/>
  <c r="AT99"/>
  <c i="7" r="F33"/>
  <c i="1" r="AZ100"/>
  <c i="6" l="1" r="J39"/>
  <c i="5" r="J39"/>
  <c r="J124"/>
  <c r="J97"/>
  <c i="2" r="J123"/>
  <c r="J97"/>
  <c i="3" r="BK123"/>
  <c r="J123"/>
  <c r="J96"/>
  <c i="4" r="BK125"/>
  <c r="J125"/>
  <c i="5" r="J96"/>
  <c i="6" r="J125"/>
  <c r="J97"/>
  <c r="J96"/>
  <c i="8" r="BK124"/>
  <c r="J124"/>
  <c r="J96"/>
  <c i="1" r="AN99"/>
  <c r="AZ94"/>
  <c r="W29"/>
  <c i="4" r="J30"/>
  <c i="1" r="AG97"/>
  <c r="AN97"/>
  <c r="W30"/>
  <c i="7" r="J30"/>
  <c i="1" r="AG100"/>
  <c r="AN100"/>
  <c r="AU94"/>
  <c r="AY94"/>
  <c r="AX94"/>
  <c i="2" r="J30"/>
  <c i="1" r="AG95"/>
  <c r="AN95"/>
  <c i="4" l="1" r="J96"/>
  <c r="J39"/>
  <c i="2" r="J39"/>
  <c i="7" r="J39"/>
  <c i="1" r="AV94"/>
  <c r="AK29"/>
  <c i="3" r="J30"/>
  <c i="1" r="AG96"/>
  <c r="AN96"/>
  <c i="8" r="J30"/>
  <c i="1" r="AG101"/>
  <c r="AN101"/>
  <c i="3" l="1" r="J39"/>
  <c i="8" r="J39"/>
  <c i="1" r="AG94"/>
  <c r="AT94"/>
  <c l="1" r="AN94"/>
  <c r="AK26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<sst xmlns="http://schemas.openxmlformats.org/spreadsheetml/2006/main">
  <si>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</si>
  <si>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</si>
  <si>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</si>
  <si>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</si>
  <si>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</si>
  <si>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{c35c2d1c-ee7a-4cc8-9bc0-6783661a73d5}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</si>
  <si>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</si>
  <si>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</si>
  <si>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</si>
  <si>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</si>
  <si>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</si>
  <si>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</si>
  <si>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</si>
  <si>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</si>
  <si>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2019_037_B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</si>
  <si>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</si>
  <si>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</si>
  <si>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Host_sídl_3.-4.etapa - NEZPŮSOBILÉ VÝDAJE</t>
  </si>
  <si>
    <t>KSO:</t>
  </si>
  <si>
    <t>CC-CZ:</t>
  </si>
  <si>
    <t>Místo:</t>
  </si>
  <si>
    <t>Hostinné</t>
  </si>
  <si>
    <t>Datum:</t>
  </si>
  <si>
    <t>17. 6. 2020</t>
  </si>
  <si>
    <t>Zadavatel:</t>
  </si>
  <si>
    <t>IČ:</t>
  </si>
  <si>
    <t>00277908</t>
  </si>
  <si>
    <t xml:space="preserve">Město Hostinné </t>
  </si>
  <si>
    <t>DIČ:</t>
  </si>
  <si>
    <t>CZ00277908</t>
  </si>
  <si>
    <t>Uchazeč:</t>
  </si>
  <si>
    <t>Vyplň údaj</t>
  </si>
  <si>
    <t>Projektant:</t>
  </si>
  <si>
    <t>66820316</t>
  </si>
  <si>
    <t>Ing. Gabriela Mlatečková Čížková</t>
  </si>
  <si>
    <t>CZ66820316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</si>
  <si>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</si>
  <si>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</si>
  <si>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</si>
  <si>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</si>
  <si>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</si>
  <si>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</si>
  <si>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</si>
  <si>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</si>
  <si>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</si>
  <si>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</si>
  <si>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</si>
  <si>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</si>
  <si>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</si>
  <si>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</si>
  <si>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</si>
  <si>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</si>
  <si>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</si>
  <si>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</si>
  <si>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</si>
  <si>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</si>
  <si>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</si>
  <si>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</si>
  <si>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</si>
  <si>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</si>
  <si>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</si>
  <si>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</si>
  <si>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</si>
  <si>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</si>
  <si>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</si>
  <si>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</si>
  <si>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</si>
  <si>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</si>
  <si>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</si>
  <si>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</si>
  <si>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</si>
  <si>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</si>
  <si>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</si>
  <si>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</si>
  <si>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</si>
  <si>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</si>
  <si>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</si>
  <si>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</si>
  <si>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</si>
  <si>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</si>
  <si>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</si>
  <si>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</si>
  <si>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</si>
  <si>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</si>
  <si>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IO.01</t>
  </si>
  <si>
    <t>Příprava pozemku</t>
  </si>
  <si>
    <t>ING</t>
  </si>
  <si>
    <t>1</t>
  </si>
  <si>
    <t>{7ec5dc2a-fc4c-4fed-8ddf-c53ceb53e36d}</t>
  </si>
  <si>
    <t>2</t>
  </si>
  <si>
    <t>IO.02</t>
  </si>
  <si>
    <t>Pěstební opatření na stávající zeleni</t>
  </si>
  <si>
    <t>{9f8c2dc5-1294-41b9-b2ad-0cdda1ab0182}</t>
  </si>
  <si>
    <t>IO.03</t>
  </si>
  <si>
    <t>Instalace mobiliáře</t>
  </si>
  <si>
    <t>{dd6536a0-92d4-4810-bb26-4b180c6e6263}</t>
  </si>
  <si>
    <t>IO.04</t>
  </si>
  <si>
    <t>Založení vegetace</t>
  </si>
  <si>
    <t>{30571c11-3b23-4aba-a401-54d7384c47fb}</t>
  </si>
  <si>
    <t>IO.05</t>
  </si>
  <si>
    <t>Rozvojová péče 1. rok po založení</t>
  </si>
  <si>
    <t>{05f15659-b8cb-4c87-a5f0-487645eeeda8}</t>
  </si>
  <si>
    <t>IO.06</t>
  </si>
  <si>
    <t>Rozvojová péče 2. rok po založení</t>
  </si>
  <si>
    <t>{d540f690-1c6c-4d02-9aff-23847aef4b35}</t>
  </si>
  <si>
    <t>IO.07</t>
  </si>
  <si>
    <t>Rozvojové péče 3. rok po založení</t>
  </si>
  <si>
    <t>{dfa287c7-2f08-4f02-ad83-2dd33d3a0279}</t>
  </si>
  <si>
    <t>KRYCÍ LIST SOUPISU PRACÍ</t>
  </si>
  <si>
    <t>Objekt:</t>
  </si>
  <si>
    <t>IO.01 - Příprava pozemku</t>
  </si>
  <si>
    <t>REKAPITULACE ČLENĚNÍ SOUPISU PRACÍ</t>
  </si>
  <si>
    <t>Kód dílu - Popis</t>
  </si>
  <si>
    <t>Cena celkem [CZK]</t>
  </si>
  <si>
    <t>Náklady ze soupisu prací</t>
  </si>
  <si>
    <t>-1</t>
  </si>
  <si>
    <t>HSV - HSV</t>
  </si>
  <si>
    <t xml:space="preserve">    1 - Zemní práce</t>
  </si>
  <si>
    <t xml:space="preserve">    IO.01.01 - Bourání</t>
  </si>
  <si>
    <t xml:space="preserve">    IO.02.02 - Terénní úpravy - příprava ploch</t>
  </si>
  <si>
    <t>VRN - Vedlejší rozpočtové náklady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</si>
  <si>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</si>
  <si>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</si>
  <si>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</si>
  <si>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</si>
  <si>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</si>
  <si>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</si>
  <si>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</si>
  <si>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</si>
  <si>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</si>
  <si>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</si>
  <si>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</si>
  <si>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</si>
  <si>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</si>
  <si>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</si>
  <si>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</si>
  <si>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ROZPOCET</t>
  </si>
  <si>
    <t>Zemní práce</t>
  </si>
  <si>
    <t>IO.01.01</t>
  </si>
  <si>
    <t>Bourání</t>
  </si>
  <si>
    <t>29</t>
  </si>
  <si>
    <t>K</t>
  </si>
  <si>
    <t>966071721</t>
  </si>
  <si>
    <t xml:space="preserve">Bourání sloupků a vzpěr plotových ocelových do 2,5 m odřezáním - v sektoru I </t>
  </si>
  <si>
    <t>kus</t>
  </si>
  <si>
    <t>4</t>
  </si>
  <si>
    <t>1778327891</t>
  </si>
  <si>
    <t>42</t>
  </si>
  <si>
    <t>966072811m</t>
  </si>
  <si>
    <t>Rozebrání rámového oplocení na ocelové sloupky výšky do 2m - sektor I</t>
  </si>
  <si>
    <t>m</t>
  </si>
  <si>
    <t>2116959791</t>
  </si>
  <si>
    <t>VV</t>
  </si>
  <si>
    <t>26+5 "sektor I"</t>
  </si>
  <si>
    <t>39</t>
  </si>
  <si>
    <t>966071711a</t>
  </si>
  <si>
    <t>Bourání sloupků a vzpěr plotových ocelových do 2,5 m zabetonovaných - sušáky, klepač - vybrané prvky ponechat na repas a opětovné použití!</t>
  </si>
  <si>
    <t>1338618413</t>
  </si>
  <si>
    <t>13*2 "sektor H"</t>
  </si>
  <si>
    <t>3*2 "sektor G"</t>
  </si>
  <si>
    <t>6*2 "sektor A"</t>
  </si>
  <si>
    <t>Součet</t>
  </si>
  <si>
    <t>31</t>
  </si>
  <si>
    <t>981511114</t>
  </si>
  <si>
    <t>Demolice konstrukcí objektů z betonu železového postupným rozebíráním - betonová podezdívka plotu na ploše sektoru J</t>
  </si>
  <si>
    <t>m3</t>
  </si>
  <si>
    <t>-1533739191</t>
  </si>
  <si>
    <t>2*0,3*0,9</t>
  </si>
  <si>
    <t>38</t>
  </si>
  <si>
    <t>113106121a</t>
  </si>
  <si>
    <t xml:space="preserve">Rozebrání dlažeb z betonových nebo kamenných dlaždic komunikací pro pěší ručně - sektor G (navazuje založení  kačírkové plochy pod klepačem)</t>
  </si>
  <si>
    <t>m2</t>
  </si>
  <si>
    <t>481477161</t>
  </si>
  <si>
    <t>33</t>
  </si>
  <si>
    <t>997006512a</t>
  </si>
  <si>
    <t>Vodorovné doprava suti s naložením a složením na skládku do 15 km - - na recyklační středisko Hostinné</t>
  </si>
  <si>
    <t>t</t>
  </si>
  <si>
    <t>1811715111</t>
  </si>
  <si>
    <t>IO.02.02</t>
  </si>
  <si>
    <t>Terénní úpravy - příprava ploch</t>
  </si>
  <si>
    <t>35</t>
  </si>
  <si>
    <t>112251211</t>
  </si>
  <si>
    <t>Odstranění pařezů rovině nebo na svahu do 1:5 odfrézováním do hloubky 0,2 m</t>
  </si>
  <si>
    <t>-1446626797</t>
  </si>
  <si>
    <t>(0,35*0,35)*3,14</t>
  </si>
  <si>
    <t>36</t>
  </si>
  <si>
    <t>174111111</t>
  </si>
  <si>
    <t>Zásyp jam po vyfrézovaných pařezech hloubky do 0,2 m v rovině nebo na svahu do 1:5</t>
  </si>
  <si>
    <t>947308723</t>
  </si>
  <si>
    <t>37</t>
  </si>
  <si>
    <t>M</t>
  </si>
  <si>
    <t>10364101</t>
  </si>
  <si>
    <t xml:space="preserve">zemina pro terénní úpravy -  ornice včetně dopravy a maniplace</t>
  </si>
  <si>
    <t>8</t>
  </si>
  <si>
    <t>-1976373540</t>
  </si>
  <si>
    <t>0,385*0,42 'Přepočtené koeficientem množství</t>
  </si>
  <si>
    <t>13</t>
  </si>
  <si>
    <t>181111131</t>
  </si>
  <si>
    <t>Plošná úprava terénu do 500 m2 zemina tř 1 až 4 nerovnosti do 200 mm v rovinně a svahu do 1:5 v sektoru J</t>
  </si>
  <si>
    <t>426728514</t>
  </si>
  <si>
    <t>VRN</t>
  </si>
  <si>
    <t>Vedlejší rozpočtové náklady</t>
  </si>
  <si>
    <t>5</t>
  </si>
  <si>
    <t>VRN9</t>
  </si>
  <si>
    <t>Ostatní náklady</t>
  </si>
  <si>
    <t>28</t>
  </si>
  <si>
    <t>094002000</t>
  </si>
  <si>
    <t>Ostatní náklady související s výstavbou</t>
  </si>
  <si>
    <t xml:space="preserve">soub. </t>
  </si>
  <si>
    <t>1024</t>
  </si>
  <si>
    <t>2142212240</t>
  </si>
  <si>
    <t>IO.02 - Pěstební opatření na stávající zeleni</t>
  </si>
  <si>
    <t xml:space="preserve">    IO.02.02 - Zdravotní opatření na stávajících stromech</t>
  </si>
  <si>
    <t xml:space="preserve">    IO.02.03 - Kácení a pěstební opatření na stávajících keřích</t>
  </si>
  <si>
    <t xml:space="preserve">    998 - Přesun hmot</t>
  </si>
  <si>
    <t xml:space="preserve">    VRN4 - Inženýrská činnost</t>
  </si>
  <si>
    <t>Zdravotní opatření na stávajících stromech</t>
  </si>
  <si>
    <t>17</t>
  </si>
  <si>
    <t>184811141</t>
  </si>
  <si>
    <t>Hodnocení stavu stromu metodou metodou tahové zkoušky s jedním směrem tahu - strom č. 50</t>
  </si>
  <si>
    <t>484519897</t>
  </si>
  <si>
    <t>184852236a</t>
  </si>
  <si>
    <t>Řez stromu zdravotní o ploše koruny do 120 m2 lezeckou technikou - č. 14, 48,49,51</t>
  </si>
  <si>
    <t>1044351482</t>
  </si>
  <si>
    <t>18</t>
  </si>
  <si>
    <t>111212351b</t>
  </si>
  <si>
    <t>Odstranění nevhodných dřevin do 100 m2 výšky nad 1m s odstraněním pařezů v rovině nebo svahu 1:5 - nálety u stromu č. 46 - na sousedním pozemku, keře č. K17 a K18</t>
  </si>
  <si>
    <t>223820922</t>
  </si>
  <si>
    <t>3+10+8</t>
  </si>
  <si>
    <t>24</t>
  </si>
  <si>
    <t>111212351a</t>
  </si>
  <si>
    <t>Odstranění nevhodných dřevin do 100 m2 výšky nad 1m s odstraněním pařezů v rovině nebo svahu 1:5 - keře č. 6,9,10,11,15,23,24</t>
  </si>
  <si>
    <t>1040761332</t>
  </si>
  <si>
    <t>5+15+4+6+20+10+8+1+5</t>
  </si>
  <si>
    <t>19</t>
  </si>
  <si>
    <t>184852136</t>
  </si>
  <si>
    <t>Řez stromu bezpečnostní o ploše koruny do 120 m2 lezeckou technikou - č.9</t>
  </si>
  <si>
    <t>1198963092</t>
  </si>
  <si>
    <t>20</t>
  </si>
  <si>
    <t>184806114a</t>
  </si>
  <si>
    <t xml:space="preserve">Řez stromů netrnitých průklestem D koruny do 8 m -  mírná probírka výmladků do 50%  - strom  č. 16</t>
  </si>
  <si>
    <t>1955784835</t>
  </si>
  <si>
    <t>25</t>
  </si>
  <si>
    <t>ÚSS</t>
  </si>
  <si>
    <t xml:space="preserve">Úprava stanosiště stromu -  kořenového prosotru - skupina stromů č. 2, 3 , 4 - Šetrné obdělání půdy mezi kořeny stromů metodou aispade</t>
  </si>
  <si>
    <t>770518612</t>
  </si>
  <si>
    <t>IO.02.03</t>
  </si>
  <si>
    <t>Kácení a pěstební opatření na stávajících keřích</t>
  </si>
  <si>
    <t>26</t>
  </si>
  <si>
    <t>184803112</t>
  </si>
  <si>
    <t>Řez a tvarování živých plotů přímých v do 1,5 m a š do 1,0 m s odvozem odpadu do 20 km - zmlazení keřů a odstranění náletů (se zátěrem tot.herbiicidem) - keř. skupina č. 22</t>
  </si>
  <si>
    <t>1321717173</t>
  </si>
  <si>
    <t>998</t>
  </si>
  <si>
    <t>Přesun hmot</t>
  </si>
  <si>
    <t>998231411</t>
  </si>
  <si>
    <t>Ruční přesun hmot pro sadovnické a krajinářské úpravy do100 m</t>
  </si>
  <si>
    <t>-4183983</t>
  </si>
  <si>
    <t>VRN4</t>
  </si>
  <si>
    <t>Inženýrská činnost</t>
  </si>
  <si>
    <t>22</t>
  </si>
  <si>
    <t>045002001</t>
  </si>
  <si>
    <t>Kompletační a koordinační činnost, konzultace se zadavatelem, vzorkování</t>
  </si>
  <si>
    <t>soub</t>
  </si>
  <si>
    <t>-145841625</t>
  </si>
  <si>
    <t>23</t>
  </si>
  <si>
    <t>0910020R1</t>
  </si>
  <si>
    <t>Ostatní náklady dle zhotovitele</t>
  </si>
  <si>
    <t>-1739854450</t>
  </si>
  <si>
    <t>IO.03 - Instalace mobiliáře</t>
  </si>
  <si>
    <t xml:space="preserve">    IO.03.01 - Zřízení dlažby pod lavičky </t>
  </si>
  <si>
    <t xml:space="preserve">    IO.03.02 - Instalace výlepových ploch</t>
  </si>
  <si>
    <t xml:space="preserve">    IO.03.03 - Repase a instalace sušáků</t>
  </si>
  <si>
    <t xml:space="preserve">    IO.03.05 - Instalace a repase klepače na koberce</t>
  </si>
  <si>
    <t>IO.03.01</t>
  </si>
  <si>
    <t xml:space="preserve">Zřízení dlažby pod lavičky </t>
  </si>
  <si>
    <t>900 dl1</t>
  </si>
  <si>
    <t>zřízení výkopu pro dlažbu hl.100-120 mm a rozprostření výkopku do nerovností sousedních ploch</t>
  </si>
  <si>
    <t>1538491435</t>
  </si>
  <si>
    <t>20*2</t>
  </si>
  <si>
    <t>162201211</t>
  </si>
  <si>
    <t>Vodorovné přemístění výkopku z horniny tř. 1 až 4 stavebním kolečkem do 10 m a její rozprostření do ploch výsadeb</t>
  </si>
  <si>
    <t>-928237542</t>
  </si>
  <si>
    <t>27</t>
  </si>
  <si>
    <t>451577877</t>
  </si>
  <si>
    <t xml:space="preserve">Podklad nebo lože pod dlažbu vodorovný nebo do sklonu 1:5 ze štěrkopísku tl  100 mm</t>
  </si>
  <si>
    <t>2058920536</t>
  </si>
  <si>
    <t>583373680</t>
  </si>
  <si>
    <t xml:space="preserve">štěrkopísek  frakce 16-22</t>
  </si>
  <si>
    <t>326232520</t>
  </si>
  <si>
    <t>20*2*0,1</t>
  </si>
  <si>
    <t>4*1,7 'Přepočtené koeficientem množství</t>
  </si>
  <si>
    <t>596911111</t>
  </si>
  <si>
    <t>Kladení dlažby v rovině a svahu do 1:5 se zapískováním spár</t>
  </si>
  <si>
    <t>-265760772</t>
  </si>
  <si>
    <t>30</t>
  </si>
  <si>
    <t>592456010</t>
  </si>
  <si>
    <t>dlažba desková betonová 50x50x5 cm šedá</t>
  </si>
  <si>
    <t>889222592</t>
  </si>
  <si>
    <t>IO.03.02</t>
  </si>
  <si>
    <t>Instalace výlepových ploch</t>
  </si>
  <si>
    <t>131101101</t>
  </si>
  <si>
    <t>Hloubení jam ručně pro základové patky laviček</t>
  </si>
  <si>
    <t>288037847</t>
  </si>
  <si>
    <t>0,6*1*0,4*2</t>
  </si>
  <si>
    <t>1850278013</t>
  </si>
  <si>
    <t>3</t>
  </si>
  <si>
    <t>275313611</t>
  </si>
  <si>
    <t>Základové patky z betonu tř. C 16/20 - práce včetně materiálu</t>
  </si>
  <si>
    <t>-270181478</t>
  </si>
  <si>
    <t>VP</t>
  </si>
  <si>
    <t>Instalace výlepové plochy dle specifikace v TZ - na chemickou kotvu do bet. základu</t>
  </si>
  <si>
    <t>-1556939626</t>
  </si>
  <si>
    <t>Výlepová plocha dle specifikece v TZ</t>
  </si>
  <si>
    <t>1719346584</t>
  </si>
  <si>
    <t>IO.03.03</t>
  </si>
  <si>
    <t>Repase a instalace sušáků</t>
  </si>
  <si>
    <t>6</t>
  </si>
  <si>
    <t>-609246311</t>
  </si>
  <si>
    <t>0,5*0,5*0,4*17*2</t>
  </si>
  <si>
    <t>7</t>
  </si>
  <si>
    <t>-838190862</t>
  </si>
  <si>
    <t>-944798708</t>
  </si>
  <si>
    <t>9</t>
  </si>
  <si>
    <t>Suš</t>
  </si>
  <si>
    <t>Instalace sušáku na prádlo do betonového základu</t>
  </si>
  <si>
    <t>1964615178</t>
  </si>
  <si>
    <t>10</t>
  </si>
  <si>
    <t>Suš m</t>
  </si>
  <si>
    <t>Sušák na prádlo repase dle specifikace v TZ</t>
  </si>
  <si>
    <t>-1992869283</t>
  </si>
  <si>
    <t>IO.03.05</t>
  </si>
  <si>
    <t>Instalace a repase klepače na koberce</t>
  </si>
  <si>
    <t>11</t>
  </si>
  <si>
    <t>825262268</t>
  </si>
  <si>
    <t>2*0,6*1*0,4</t>
  </si>
  <si>
    <t>12</t>
  </si>
  <si>
    <t>-1590256961</t>
  </si>
  <si>
    <t>184911161</t>
  </si>
  <si>
    <t>Mulčování plochy kačírkem tl. vrstvy do 0,1 m v rovině a svahu do 1:5</t>
  </si>
  <si>
    <t>1942299741</t>
  </si>
  <si>
    <t>58337403</t>
  </si>
  <si>
    <t>kamenivo dekorační (kačírek) frakce 16/32</t>
  </si>
  <si>
    <t>-1005732591</t>
  </si>
  <si>
    <t>14*0,25 'Přepočtené koeficientem množství</t>
  </si>
  <si>
    <t>184911311</t>
  </si>
  <si>
    <t>Položení mulčovací textilie v rovině a svahu do 1:5</t>
  </si>
  <si>
    <t>-2076433374</t>
  </si>
  <si>
    <t>16</t>
  </si>
  <si>
    <t>900 nt</t>
  </si>
  <si>
    <t>netkaná textilie černá</t>
  </si>
  <si>
    <t>-426937254</t>
  </si>
  <si>
    <t>-2104443406</t>
  </si>
  <si>
    <t>14</t>
  </si>
  <si>
    <t>-921881191</t>
  </si>
  <si>
    <t>Kl</t>
  </si>
  <si>
    <t>Instalace klepače na koberce do betonového základu</t>
  </si>
  <si>
    <t>-519109682</t>
  </si>
  <si>
    <t>Klepač na koberce dle specifikace v TZ</t>
  </si>
  <si>
    <t>-1619322971</t>
  </si>
  <si>
    <t>-291410288</t>
  </si>
  <si>
    <t>-987036809</t>
  </si>
  <si>
    <t>1352487277</t>
  </si>
  <si>
    <t>IO.04 - Založení vegetace</t>
  </si>
  <si>
    <t xml:space="preserve">    IO.04.01 - Založení ploch s přírodním mulčem</t>
  </si>
  <si>
    <t xml:space="preserve">    IO.04.04 - Výsadba keřů vel. 60-100, k do 5l</t>
  </si>
  <si>
    <t xml:space="preserve">    IO.04.07 - Založení trávníku parkového</t>
  </si>
  <si>
    <t>IO.04.01</t>
  </si>
  <si>
    <t>Založení ploch s přírodním mulčem</t>
  </si>
  <si>
    <t>70</t>
  </si>
  <si>
    <t>184802111</t>
  </si>
  <si>
    <t>Chemické odplevelení před založením kultury nad 20 m2 postřikem na široko v rovině a svahu do 1:5 včetně materiálu</t>
  </si>
  <si>
    <t>-318022203</t>
  </si>
  <si>
    <t>43 "J"</t>
  </si>
  <si>
    <t>55 "K"</t>
  </si>
  <si>
    <t>73</t>
  </si>
  <si>
    <t>-883585675</t>
  </si>
  <si>
    <t>107</t>
  </si>
  <si>
    <t>-286708267</t>
  </si>
  <si>
    <t>71</t>
  </si>
  <si>
    <t>183403115</t>
  </si>
  <si>
    <t>Obdělání půdy kultivátorováním ve svahu do 1:2</t>
  </si>
  <si>
    <t>-1439593704</t>
  </si>
  <si>
    <t>72</t>
  </si>
  <si>
    <t>183403153</t>
  </si>
  <si>
    <t>Obdělání půdy hrabáním v rovině a svahu do 1:5</t>
  </si>
  <si>
    <t>-163927882</t>
  </si>
  <si>
    <t>74</t>
  </si>
  <si>
    <t>184911431</t>
  </si>
  <si>
    <t>Mulčování rostlin kůrou tl. do 0,1 m v rovině a svahu do 1:5</t>
  </si>
  <si>
    <t>-1115102615</t>
  </si>
  <si>
    <t>75</t>
  </si>
  <si>
    <t>103911000</t>
  </si>
  <si>
    <t xml:space="preserve">kůra nebo štěpka  mulčovací VL - včetně dopravy</t>
  </si>
  <si>
    <t>-165871682</t>
  </si>
  <si>
    <t>98*0,1</t>
  </si>
  <si>
    <t>IO.04.04</t>
  </si>
  <si>
    <t>Výsadba keřů vel. 60-100, k do 5l</t>
  </si>
  <si>
    <t>183101113</t>
  </si>
  <si>
    <t>Hloubení jamek bez výměny půdy zeminy tř 1 až 4 objem do 0,05 m3 v rovině a svahu do 1:5</t>
  </si>
  <si>
    <t>672936622</t>
  </si>
  <si>
    <t>184102111</t>
  </si>
  <si>
    <t>Výsadba dřeviny s balem D do 0,2 m do jamky se zalitím v rovině a svahu do 1:5</t>
  </si>
  <si>
    <t>-1312744434</t>
  </si>
  <si>
    <t>184851412</t>
  </si>
  <si>
    <t>Zpětný řez netrnitých keřů po výsadbě výšky do 1 m</t>
  </si>
  <si>
    <t>-1939350888</t>
  </si>
  <si>
    <t>185802114b</t>
  </si>
  <si>
    <t>Hnojení půdy umělým hnojivem k jednotlivým rostlinám v rovině a svahu do 1:5 -5*10g na rostlinu</t>
  </si>
  <si>
    <t>2115672801</t>
  </si>
  <si>
    <t>251Silb</t>
  </si>
  <si>
    <t>tabl. hnojivo Silvamix forte 10g tablety - 40gl/ keř</t>
  </si>
  <si>
    <t>1236537116</t>
  </si>
  <si>
    <t>32*4</t>
  </si>
  <si>
    <t>185804312</t>
  </si>
  <si>
    <t>Zalití rostlin vodou plocha přes 20 m2 - četnost dle potřeby</t>
  </si>
  <si>
    <t>-2010325967</t>
  </si>
  <si>
    <t>32*0,01</t>
  </si>
  <si>
    <t>185851121</t>
  </si>
  <si>
    <t>Dovoz vody pro zálivku rostlin za vzdálenost do 1000 m</t>
  </si>
  <si>
    <t>-253365815</t>
  </si>
  <si>
    <t>900 k</t>
  </si>
  <si>
    <t>keře dle TZ</t>
  </si>
  <si>
    <t>soub.</t>
  </si>
  <si>
    <t>-753887378</t>
  </si>
  <si>
    <t>IO.04.07</t>
  </si>
  <si>
    <t>Založení trávníku parkového</t>
  </si>
  <si>
    <t>76</t>
  </si>
  <si>
    <t>-2140436361</t>
  </si>
  <si>
    <t>68+43</t>
  </si>
  <si>
    <t>92</t>
  </si>
  <si>
    <t>-1817346098</t>
  </si>
  <si>
    <t>77</t>
  </si>
  <si>
    <t>183403113</t>
  </si>
  <si>
    <t>Obdělání půdy frézováním v rovině a svahu do 1:5</t>
  </si>
  <si>
    <t>-1715925019</t>
  </si>
  <si>
    <t>81</t>
  </si>
  <si>
    <t>1130031866</t>
  </si>
  <si>
    <t>78</t>
  </si>
  <si>
    <t>183403152</t>
  </si>
  <si>
    <t>Obdělání půdy vláčením v rovině a svahu do 1:5</t>
  </si>
  <si>
    <t>1980193047</t>
  </si>
  <si>
    <t>82</t>
  </si>
  <si>
    <t>183403153a</t>
  </si>
  <si>
    <t>Obdělání půdy hrabáním v rovině a svahu do 1:5 s vyčištěním od kamenů vel.nad 5 cm</t>
  </si>
  <si>
    <t>-1908688705</t>
  </si>
  <si>
    <t>79</t>
  </si>
  <si>
    <t>181301112</t>
  </si>
  <si>
    <t xml:space="preserve">Doplnění a rozprostření kompostu tl vrstvy průměrně 20 mm na plochu  přes 500 m2 v rovině nebo ve svahu do 1:5 </t>
  </si>
  <si>
    <t>-577003948</t>
  </si>
  <si>
    <t>80</t>
  </si>
  <si>
    <t>103641010-k</t>
  </si>
  <si>
    <t xml:space="preserve">zemina pro terénní úpravy -  kompost, včetně dopravy a manipulace</t>
  </si>
  <si>
    <t>-963358648</t>
  </si>
  <si>
    <t>111*0,05*1,5</t>
  </si>
  <si>
    <t>113</t>
  </si>
  <si>
    <t>181311104</t>
  </si>
  <si>
    <t>Rozprostření ornice tl vrstvy do 250 mm v rovině nebo ve svahu do 1:5 ručně - v sektoru "D" u trafostanice</t>
  </si>
  <si>
    <t>1189778428</t>
  </si>
  <si>
    <t>114</t>
  </si>
  <si>
    <t>181311103a</t>
  </si>
  <si>
    <t xml:space="preserve">Rozprostření ornice tl vrstvy  100 mm v rovině nebo ve svahu do 1:5 ručně - v sektoru "A" a v sektoru "E" mezi stávajícími stromy  před obchodem</t>
  </si>
  <si>
    <t>1143298994</t>
  </si>
  <si>
    <t>110+130</t>
  </si>
  <si>
    <t>115</t>
  </si>
  <si>
    <t>1629649733</t>
  </si>
  <si>
    <t>110*0,1*1,5 "sektor A"</t>
  </si>
  <si>
    <t>130*0,1*1,5 "seltor E"</t>
  </si>
  <si>
    <t xml:space="preserve">75*0,25*1,5 "sektor D" </t>
  </si>
  <si>
    <t>94</t>
  </si>
  <si>
    <t>181411131</t>
  </si>
  <si>
    <t>Založení parkového trávníku výsevem plochy do 1000 m2 v rovině a ve svahu do 1:5</t>
  </si>
  <si>
    <t>1299906825</t>
  </si>
  <si>
    <t>95</t>
  </si>
  <si>
    <t>00572410</t>
  </si>
  <si>
    <t>osivo směs travní parková</t>
  </si>
  <si>
    <t>kg</t>
  </si>
  <si>
    <t>1716884917</t>
  </si>
  <si>
    <t>111*0,015 'Přepočtené koeficientem množství</t>
  </si>
  <si>
    <t>112</t>
  </si>
  <si>
    <t>-91953232</t>
  </si>
  <si>
    <t>68</t>
  </si>
  <si>
    <t>715214543</t>
  </si>
  <si>
    <t>IO.05 - Rozvojová péče 1. rok po založení</t>
  </si>
  <si>
    <t>IO.05 - Rozvojová péče 1. rok</t>
  </si>
  <si>
    <t xml:space="preserve">    RP dl - rozvojová péče dlažba a kačírek</t>
  </si>
  <si>
    <t xml:space="preserve">    RP Keř - rozvojová péče keře na plochách sektorů J a K</t>
  </si>
  <si>
    <t xml:space="preserve">    RP plocha mulč - rozvoj.péče plochy zamulčované štěpkou  - sektor J a K</t>
  </si>
  <si>
    <t xml:space="preserve">    RP trv - Rozvojová péče záhonů trvalek</t>
  </si>
  <si>
    <t xml:space="preserve">    RP tráv - rozvojová péče trávníku parkového</t>
  </si>
  <si>
    <t>Rozvojová péče 1. rok</t>
  </si>
  <si>
    <t>RP dl</t>
  </si>
  <si>
    <t>rozvojová péče dlažba a kačírek</t>
  </si>
  <si>
    <t>32</t>
  </si>
  <si>
    <t>RP č</t>
  </si>
  <si>
    <t xml:space="preserve">jarní vyčištění plochy, kotrola technického stavu, případná oprava </t>
  </si>
  <si>
    <t>-1058759730</t>
  </si>
  <si>
    <t>14+32</t>
  </si>
  <si>
    <t>RP Keř</t>
  </si>
  <si>
    <t>rozvojová péče keře na plochách sektorů J a K</t>
  </si>
  <si>
    <t>RP k</t>
  </si>
  <si>
    <t xml:space="preserve">kontrola  a případná úprava keře řezem - 10% jedinců</t>
  </si>
  <si>
    <t>ks</t>
  </si>
  <si>
    <t>1714226771</t>
  </si>
  <si>
    <t>32*0,1</t>
  </si>
  <si>
    <t>55</t>
  </si>
  <si>
    <t>185804312b</t>
  </si>
  <si>
    <t xml:space="preserve">Zalití rostlin vodou plocha přes 20 m2  - 10l na keř 40-60 cm (2,5-5l kont)</t>
  </si>
  <si>
    <t>881049520</t>
  </si>
  <si>
    <t>32*0,01 'Přepočtené koeficientem množství</t>
  </si>
  <si>
    <t>56</t>
  </si>
  <si>
    <t>-1895778962</t>
  </si>
  <si>
    <t>RP plocha mulč</t>
  </si>
  <si>
    <t xml:space="preserve">rozvoj.péče plochy zamulčované štěpkou  - sektor J a K</t>
  </si>
  <si>
    <t>185804214</t>
  </si>
  <si>
    <t>Vypletí záhonu dřevin ve skupinách s naložením a odvozem odpadu do 20 km v rovině a svahu do 1:5 včetně úklidu psích exkrementů a odpadků - 20% ploch při předpokladu správného vyčištění plochy před založením</t>
  </si>
  <si>
    <t>-37722210</t>
  </si>
  <si>
    <t>98+55</t>
  </si>
  <si>
    <t>153*0,2 'Přepočtené koeficientem množství</t>
  </si>
  <si>
    <t>52</t>
  </si>
  <si>
    <t>2022354173</t>
  </si>
  <si>
    <t>53</t>
  </si>
  <si>
    <t>-922601437</t>
  </si>
  <si>
    <t>54</t>
  </si>
  <si>
    <t>-2077661301</t>
  </si>
  <si>
    <t>RP trv</t>
  </si>
  <si>
    <t>Rozvojová péče záhonů trvalek</t>
  </si>
  <si>
    <t>44</t>
  </si>
  <si>
    <t>185804211</t>
  </si>
  <si>
    <t>Vypletí záhonu květin s naložením a odvozem odpadu do 20 km v rovině a svahu do 1:5</t>
  </si>
  <si>
    <t>-168985873</t>
  </si>
  <si>
    <t>45</t>
  </si>
  <si>
    <t>436369398</t>
  </si>
  <si>
    <t>46</t>
  </si>
  <si>
    <t>1393450915</t>
  </si>
  <si>
    <t>47</t>
  </si>
  <si>
    <t>1574771028</t>
  </si>
  <si>
    <t>48</t>
  </si>
  <si>
    <t>93117083</t>
  </si>
  <si>
    <t>49</t>
  </si>
  <si>
    <t>Zalití rostlin vodou plocha přes 20 m2 - 100 l na 1 m2</t>
  </si>
  <si>
    <t>1957153701</t>
  </si>
  <si>
    <t>72*0,1</t>
  </si>
  <si>
    <t>50</t>
  </si>
  <si>
    <t>1823287185</t>
  </si>
  <si>
    <t>RP tráv</t>
  </si>
  <si>
    <t>rozvojová péče trávníku parkového</t>
  </si>
  <si>
    <t>34</t>
  </si>
  <si>
    <t>111151121</t>
  </si>
  <si>
    <t xml:space="preserve">Pokosení trávníku parkového plochy do 1000 m2 s uložením pokosené hmoty do mulčovaných ploch rozvnoměrně ve vrstvě  max. tl. 10 cm v rovině a svahu do 1:5 a uložením včetně úklidu psích exkrementů a odpadků</t>
  </si>
  <si>
    <t>257096823</t>
  </si>
  <si>
    <t>527953085</t>
  </si>
  <si>
    <t>1762232960</t>
  </si>
  <si>
    <t>-797554731</t>
  </si>
  <si>
    <t>-1447694187</t>
  </si>
  <si>
    <t>-230921506</t>
  </si>
  <si>
    <t>40</t>
  </si>
  <si>
    <t>1822828735</t>
  </si>
  <si>
    <t>41</t>
  </si>
  <si>
    <t>-1327742896</t>
  </si>
  <si>
    <t>185811111</t>
  </si>
  <si>
    <t>Shrabání listí bez pokryvných rostlin vrstvy do 50 mm plochy do 1000 m2 v rovině a svahu do 1:5 včetně uložení listí do mulčovaných ploch rovnoměrně do vrstvy tl. max 10 cm</t>
  </si>
  <si>
    <t>1864224792</t>
  </si>
  <si>
    <t>185811211j</t>
  </si>
  <si>
    <t>jarní vyhrabání trávníku souvislé plochy do 1000 m2 v rovině a svahu do 1:5 včetně úklidu psích exkrementů a odpadkůl</t>
  </si>
  <si>
    <t>1662175384</t>
  </si>
  <si>
    <t>57</t>
  </si>
  <si>
    <t>-1145484389</t>
  </si>
  <si>
    <t>IO.06 - Rozvojová péče 2. rok po založení</t>
  </si>
  <si>
    <t>IO.06 - Rozvojová péče 2. rok</t>
  </si>
  <si>
    <t xml:space="preserve">    RP Keř - rozvojová péče keře - sektor J a K</t>
  </si>
  <si>
    <t xml:space="preserve">    RP plocha mulč - rozvoj.péče plochy zamulčované štěpkou - sektor J a K</t>
  </si>
  <si>
    <t>Rozvojová péče 2. rok</t>
  </si>
  <si>
    <t>458188674</t>
  </si>
  <si>
    <t>rozvojová péče keře - sektor J a K</t>
  </si>
  <si>
    <t>901913686</t>
  </si>
  <si>
    <t>1319606028</t>
  </si>
  <si>
    <t>1438179103</t>
  </si>
  <si>
    <t>rozvoj.péče plochy zamulčované štěpkou - sektor J a K</t>
  </si>
  <si>
    <t>1189030120</t>
  </si>
  <si>
    <t>98</t>
  </si>
  <si>
    <t>98*0,2 'Přepočtené koeficientem množství</t>
  </si>
  <si>
    <t>-836614049</t>
  </si>
  <si>
    <t>-55359138</t>
  </si>
  <si>
    <t>-427209463</t>
  </si>
  <si>
    <t>184911421</t>
  </si>
  <si>
    <t>Mulčování rostlin kůrou tl. 5 cmm v rovině a svahu do 1:5</t>
  </si>
  <si>
    <t>786082319</t>
  </si>
  <si>
    <t>10391100</t>
  </si>
  <si>
    <t>kůra mulčovací VL nebo štěpka</t>
  </si>
  <si>
    <t>-1564156808</t>
  </si>
  <si>
    <t>153*0,05 'Přepočtené koeficientem množství</t>
  </si>
  <si>
    <t>1018512005</t>
  </si>
  <si>
    <t>1978222431</t>
  </si>
  <si>
    <t>-2116324483</t>
  </si>
  <si>
    <t>345405972</t>
  </si>
  <si>
    <t>-245699559</t>
  </si>
  <si>
    <t>185823012</t>
  </si>
  <si>
    <t>-1759918804</t>
  </si>
  <si>
    <t>-413757558</t>
  </si>
  <si>
    <t>-1523397015</t>
  </si>
  <si>
    <t>-2051952461</t>
  </si>
  <si>
    <t>-258089570</t>
  </si>
  <si>
    <t>-1209430143</t>
  </si>
  <si>
    <t>-1072464575</t>
  </si>
  <si>
    <t>1298119949</t>
  </si>
  <si>
    <t>554805526</t>
  </si>
  <si>
    <t>Zalití rostlin vodou plocha přes 20 m2</t>
  </si>
  <si>
    <t>-1497199573</t>
  </si>
  <si>
    <t>-1918293173</t>
  </si>
  <si>
    <t>DU</t>
  </si>
  <si>
    <t>Doplnění uhynulých trvalek - 5%</t>
  </si>
  <si>
    <t>874363959</t>
  </si>
  <si>
    <t>-1554667524</t>
  </si>
  <si>
    <t>IO.07 - Rozvojové péče 3. rok po založení</t>
  </si>
  <si>
    <t>IO.07 - Rozvojová péče 3. rok</t>
  </si>
  <si>
    <t xml:space="preserve">    RP Keř - rozvojová péče keře  - sektor J a K</t>
  </si>
  <si>
    <t>Rozvojová péče 3. rok</t>
  </si>
  <si>
    <t>1967348019</t>
  </si>
  <si>
    <t xml:space="preserve">rozvojová péče keře  - sektor J a K</t>
  </si>
  <si>
    <t>-1679462459</t>
  </si>
  <si>
    <t>-726111960</t>
  </si>
  <si>
    <t>1991559873</t>
  </si>
  <si>
    <t>Vypletí záhonu dřevin ve skupinách s naložením a odvozem odpadu do 20 km v rovině a svahu do 1:5 včetně úklidu psích exkrementů a odpadků - 30% ploch při předpokladu správného vyčištění plochy před založením</t>
  </si>
  <si>
    <t>-1695919785</t>
  </si>
  <si>
    <t>98*0,3 'Přepočtené koeficientem množství</t>
  </si>
  <si>
    <t>-1274265010</t>
  </si>
  <si>
    <t>639090115</t>
  </si>
  <si>
    <t>-1561723607</t>
  </si>
  <si>
    <t>2094711762</t>
  </si>
  <si>
    <t>414506223</t>
  </si>
  <si>
    <t>-1664496566</t>
  </si>
  <si>
    <t>1142582137</t>
  </si>
  <si>
    <t>960610007</t>
  </si>
  <si>
    <t>488159522</t>
  </si>
  <si>
    <t>-1754907348</t>
  </si>
  <si>
    <t>-1181971360</t>
  </si>
  <si>
    <t>-2054815492</t>
  </si>
  <si>
    <t>1008199758</t>
  </si>
  <si>
    <t>-1196512516</t>
  </si>
  <si>
    <t>-1596299893</t>
  </si>
  <si>
    <t>-1177318339</t>
  </si>
  <si>
    <t>-1690217378</t>
  </si>
  <si>
    <t>1138814511</t>
  </si>
  <si>
    <t>975578161</t>
  </si>
  <si>
    <t>29266083</t>
  </si>
  <si>
    <t>-2061652872</t>
  </si>
  <si>
    <t>-2052500265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</si>
</sst>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8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0" xfId="0" applyProtection="1">
      <protection locked="0"/>
    </xf>
    <xf numFmtId="0" fontId="0" fillId="0" borderId="1" xfId="0" applyBorder="1"/>
    <xf numFmtId="0" fontId="0" fillId="0" borderId="2" xfId="0" applyBorder="1"/>
    <xf numFmtId="0" fontId="0" fillId="0" borderId="2" xfId="0" applyBorder="1" applyProtection="1">
      <protection locked="0"/>
    </xf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  <protection locked="0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0" fillId="0" borderId="12" xfId="0" applyFont="1" applyBorder="1" applyAlignment="1" applyProtection="1">
      <alignment vertical="center"/>
      <protection locked="0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right" vertical="center"/>
      <protection locked="0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0" fontId="0" fillId="4" borderId="7" xfId="0" applyFont="1" applyFill="1" applyBorder="1" applyAlignment="1" applyProtection="1">
      <alignment vertical="center"/>
      <protection locked="0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0" fillId="4" borderId="0" xfId="0" applyFont="1" applyFill="1" applyAlignment="1" applyProtection="1">
      <alignment vertical="center"/>
      <protection locked="0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  <protection locked="0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22" xfId="0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styles" Target="styles.xml" /><Relationship Id="rId10" Type="http://schemas.openxmlformats.org/officeDocument/2006/relationships/theme" Target="theme/theme1.xml" /><Relationship Id="rId11" Type="http://schemas.openxmlformats.org/officeDocument/2006/relationships/calcChain" Target="calcChain.xml" /><Relationship Id="rId12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26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27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28</v>
      </c>
      <c r="AL11" s="21"/>
      <c r="AM11" s="21"/>
      <c r="AN11" s="26" t="s">
        <v>29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30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31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31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28</v>
      </c>
      <c r="AL14" s="21"/>
      <c r="AM14" s="21"/>
      <c r="AN14" s="33" t="s">
        <v>31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32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33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34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28</v>
      </c>
      <c r="AL17" s="21"/>
      <c r="AM17" s="21"/>
      <c r="AN17" s="26" t="s">
        <v>35</v>
      </c>
      <c r="AO17" s="21"/>
      <c r="AP17" s="21"/>
      <c r="AQ17" s="21"/>
      <c r="AR17" s="19"/>
      <c r="BE17" s="30"/>
      <c r="BS17" s="16" t="s">
        <v>36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37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33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34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28</v>
      </c>
      <c r="AL20" s="21"/>
      <c r="AM20" s="21"/>
      <c r="AN20" s="26" t="s">
        <v>35</v>
      </c>
      <c r="AO20" s="21"/>
      <c r="AP20" s="21"/>
      <c r="AQ20" s="21"/>
      <c r="AR20" s="19"/>
      <c r="BE20" s="30"/>
      <c r="BS20" s="16" t="s">
        <v>36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38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39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40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41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42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43</v>
      </c>
      <c r="E29" s="46"/>
      <c r="F29" s="31" t="s">
        <v>44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45</v>
      </c>
      <c r="G30" s="46"/>
      <c r="H30" s="46"/>
      <c r="I30" s="46"/>
      <c r="J30" s="46"/>
      <c r="K30" s="46"/>
      <c r="L30" s="47">
        <v>0.14999999999999999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46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47</v>
      </c>
      <c r="G32" s="46"/>
      <c r="H32" s="46"/>
      <c r="I32" s="46"/>
      <c r="J32" s="46"/>
      <c r="K32" s="46"/>
      <c r="L32" s="47">
        <v>0.14999999999999999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48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49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50</v>
      </c>
      <c r="U35" s="53"/>
      <c r="V35" s="53"/>
      <c r="W35" s="53"/>
      <c r="X35" s="55" t="s">
        <v>51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52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53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54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55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54</v>
      </c>
      <c r="AI60" s="41"/>
      <c r="AJ60" s="41"/>
      <c r="AK60" s="41"/>
      <c r="AL60" s="41"/>
      <c r="AM60" s="63" t="s">
        <v>55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56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57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54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55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54</v>
      </c>
      <c r="AI75" s="41"/>
      <c r="AJ75" s="41"/>
      <c r="AK75" s="41"/>
      <c r="AL75" s="41"/>
      <c r="AM75" s="63" t="s">
        <v>55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58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2019_037_B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Host_sídl_3.-4.etapa - NEZPŮSOBILÉ VÝDAJE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>Hostinné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17. 6. 2020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25.65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 xml:space="preserve">Město Hostinné 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32</v>
      </c>
      <c r="AJ89" s="39"/>
      <c r="AK89" s="39"/>
      <c r="AL89" s="39"/>
      <c r="AM89" s="79" t="str">
        <f>IF(E17="","",E17)</f>
        <v>Ing. Gabriela Mlatečková Čížková</v>
      </c>
      <c r="AN89" s="70"/>
      <c r="AO89" s="70"/>
      <c r="AP89" s="70"/>
      <c r="AQ89" s="39"/>
      <c r="AR89" s="43"/>
      <c r="AS89" s="80" t="s">
        <v>59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25.65" customHeight="1">
      <c r="A90" s="37"/>
      <c r="B90" s="38"/>
      <c r="C90" s="31" t="s">
        <v>30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37</v>
      </c>
      <c r="AJ90" s="39"/>
      <c r="AK90" s="39"/>
      <c r="AL90" s="39"/>
      <c r="AM90" s="79" t="str">
        <f>IF(E20="","",E20)</f>
        <v>Ing. Gabriela Mlatečková Čížková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60</v>
      </c>
      <c r="D92" s="93"/>
      <c r="E92" s="93"/>
      <c r="F92" s="93"/>
      <c r="G92" s="93"/>
      <c r="H92" s="94"/>
      <c r="I92" s="95" t="s">
        <v>61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62</v>
      </c>
      <c r="AH92" s="93"/>
      <c r="AI92" s="93"/>
      <c r="AJ92" s="93"/>
      <c r="AK92" s="93"/>
      <c r="AL92" s="93"/>
      <c r="AM92" s="93"/>
      <c r="AN92" s="95" t="s">
        <v>63</v>
      </c>
      <c r="AO92" s="93"/>
      <c r="AP92" s="97"/>
      <c r="AQ92" s="98" t="s">
        <v>64</v>
      </c>
      <c r="AR92" s="43"/>
      <c r="AS92" s="99" t="s">
        <v>65</v>
      </c>
      <c r="AT92" s="100" t="s">
        <v>66</v>
      </c>
      <c r="AU92" s="100" t="s">
        <v>67</v>
      </c>
      <c r="AV92" s="100" t="s">
        <v>68</v>
      </c>
      <c r="AW92" s="100" t="s">
        <v>69</v>
      </c>
      <c r="AX92" s="100" t="s">
        <v>70</v>
      </c>
      <c r="AY92" s="100" t="s">
        <v>71</v>
      </c>
      <c r="AZ92" s="100" t="s">
        <v>72</v>
      </c>
      <c r="BA92" s="100" t="s">
        <v>73</v>
      </c>
      <c r="BB92" s="100" t="s">
        <v>74</v>
      </c>
      <c r="BC92" s="100" t="s">
        <v>75</v>
      </c>
      <c r="BD92" s="101" t="s">
        <v>76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77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ROUND(SUM(AG95:AG101),2)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ROUND(SUM(AS95:AS101),2)</f>
        <v>0</v>
      </c>
      <c r="AT94" s="113">
        <f>ROUND(SUM(AV94:AW94),2)</f>
        <v>0</v>
      </c>
      <c r="AU94" s="114">
        <f>ROUND(SUM(AU95:AU101),5)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ROUND(SUM(AZ95:AZ101),2)</f>
        <v>0</v>
      </c>
      <c r="BA94" s="113">
        <f>ROUND(SUM(BA95:BA101),2)</f>
        <v>0</v>
      </c>
      <c r="BB94" s="113">
        <f>ROUND(SUM(BB95:BB101),2)</f>
        <v>0</v>
      </c>
      <c r="BC94" s="113">
        <f>ROUND(SUM(BC95:BC101),2)</f>
        <v>0</v>
      </c>
      <c r="BD94" s="115">
        <f>ROUND(SUM(BD95:BD101),2)</f>
        <v>0</v>
      </c>
      <c r="BE94" s="6"/>
      <c r="BS94" s="116" t="s">
        <v>78</v>
      </c>
      <c r="BT94" s="116" t="s">
        <v>79</v>
      </c>
      <c r="BU94" s="117" t="s">
        <v>80</v>
      </c>
      <c r="BV94" s="116" t="s">
        <v>81</v>
      </c>
      <c r="BW94" s="116" t="s">
        <v>5</v>
      </c>
      <c r="BX94" s="116" t="s">
        <v>82</v>
      </c>
      <c r="CL94" s="116" t="s">
        <v>1</v>
      </c>
    </row>
    <row r="95" s="7" customFormat="1" ht="16.5" customHeight="1">
      <c r="A95" s="118" t="s">
        <v>83</v>
      </c>
      <c r="B95" s="119"/>
      <c r="C95" s="120"/>
      <c r="D95" s="121" t="s">
        <v>84</v>
      </c>
      <c r="E95" s="121"/>
      <c r="F95" s="121"/>
      <c r="G95" s="121"/>
      <c r="H95" s="121"/>
      <c r="I95" s="122"/>
      <c r="J95" s="121" t="s">
        <v>85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'IO.01 - Příprava pozemku'!J30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86</v>
      </c>
      <c r="AR95" s="125"/>
      <c r="AS95" s="126">
        <v>0</v>
      </c>
      <c r="AT95" s="127">
        <f>ROUND(SUM(AV95:AW95),2)</f>
        <v>0</v>
      </c>
      <c r="AU95" s="128">
        <f>'IO.01 - Příprava pozemku'!P122</f>
        <v>0</v>
      </c>
      <c r="AV95" s="127">
        <f>'IO.01 - Příprava pozemku'!J33</f>
        <v>0</v>
      </c>
      <c r="AW95" s="127">
        <f>'IO.01 - Příprava pozemku'!J34</f>
        <v>0</v>
      </c>
      <c r="AX95" s="127">
        <f>'IO.01 - Příprava pozemku'!J35</f>
        <v>0</v>
      </c>
      <c r="AY95" s="127">
        <f>'IO.01 - Příprava pozemku'!J36</f>
        <v>0</v>
      </c>
      <c r="AZ95" s="127">
        <f>'IO.01 - Příprava pozemku'!F33</f>
        <v>0</v>
      </c>
      <c r="BA95" s="127">
        <f>'IO.01 - Příprava pozemku'!F34</f>
        <v>0</v>
      </c>
      <c r="BB95" s="127">
        <f>'IO.01 - Příprava pozemku'!F35</f>
        <v>0</v>
      </c>
      <c r="BC95" s="127">
        <f>'IO.01 - Příprava pozemku'!F36</f>
        <v>0</v>
      </c>
      <c r="BD95" s="129">
        <f>'IO.01 - Příprava pozemku'!F37</f>
        <v>0</v>
      </c>
      <c r="BE95" s="7"/>
      <c r="BT95" s="130" t="s">
        <v>87</v>
      </c>
      <c r="BV95" s="130" t="s">
        <v>81</v>
      </c>
      <c r="BW95" s="130" t="s">
        <v>88</v>
      </c>
      <c r="BX95" s="130" t="s">
        <v>5</v>
      </c>
      <c r="CL95" s="130" t="s">
        <v>1</v>
      </c>
      <c r="CM95" s="130" t="s">
        <v>89</v>
      </c>
    </row>
    <row r="96" s="7" customFormat="1" ht="16.5" customHeight="1">
      <c r="A96" s="118" t="s">
        <v>83</v>
      </c>
      <c r="B96" s="119"/>
      <c r="C96" s="120"/>
      <c r="D96" s="121" t="s">
        <v>90</v>
      </c>
      <c r="E96" s="121"/>
      <c r="F96" s="121"/>
      <c r="G96" s="121"/>
      <c r="H96" s="121"/>
      <c r="I96" s="122"/>
      <c r="J96" s="121" t="s">
        <v>91</v>
      </c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  <c r="AA96" s="121"/>
      <c r="AB96" s="121"/>
      <c r="AC96" s="121"/>
      <c r="AD96" s="121"/>
      <c r="AE96" s="121"/>
      <c r="AF96" s="121"/>
      <c r="AG96" s="123">
        <f>'IO.02 - Pěstební opatření...'!J30</f>
        <v>0</v>
      </c>
      <c r="AH96" s="122"/>
      <c r="AI96" s="122"/>
      <c r="AJ96" s="122"/>
      <c r="AK96" s="122"/>
      <c r="AL96" s="122"/>
      <c r="AM96" s="122"/>
      <c r="AN96" s="123">
        <f>SUM(AG96,AT96)</f>
        <v>0</v>
      </c>
      <c r="AO96" s="122"/>
      <c r="AP96" s="122"/>
      <c r="AQ96" s="124" t="s">
        <v>86</v>
      </c>
      <c r="AR96" s="125"/>
      <c r="AS96" s="126">
        <v>0</v>
      </c>
      <c r="AT96" s="127">
        <f>ROUND(SUM(AV96:AW96),2)</f>
        <v>0</v>
      </c>
      <c r="AU96" s="128">
        <f>'IO.02 - Pěstební opatření...'!P123</f>
        <v>0</v>
      </c>
      <c r="AV96" s="127">
        <f>'IO.02 - Pěstební opatření...'!J33</f>
        <v>0</v>
      </c>
      <c r="AW96" s="127">
        <f>'IO.02 - Pěstební opatření...'!J34</f>
        <v>0</v>
      </c>
      <c r="AX96" s="127">
        <f>'IO.02 - Pěstební opatření...'!J35</f>
        <v>0</v>
      </c>
      <c r="AY96" s="127">
        <f>'IO.02 - Pěstební opatření...'!J36</f>
        <v>0</v>
      </c>
      <c r="AZ96" s="127">
        <f>'IO.02 - Pěstební opatření...'!F33</f>
        <v>0</v>
      </c>
      <c r="BA96" s="127">
        <f>'IO.02 - Pěstební opatření...'!F34</f>
        <v>0</v>
      </c>
      <c r="BB96" s="127">
        <f>'IO.02 - Pěstební opatření...'!F35</f>
        <v>0</v>
      </c>
      <c r="BC96" s="127">
        <f>'IO.02 - Pěstební opatření...'!F36</f>
        <v>0</v>
      </c>
      <c r="BD96" s="129">
        <f>'IO.02 - Pěstební opatření...'!F37</f>
        <v>0</v>
      </c>
      <c r="BE96" s="7"/>
      <c r="BT96" s="130" t="s">
        <v>87</v>
      </c>
      <c r="BV96" s="130" t="s">
        <v>81</v>
      </c>
      <c r="BW96" s="130" t="s">
        <v>92</v>
      </c>
      <c r="BX96" s="130" t="s">
        <v>5</v>
      </c>
      <c r="CL96" s="130" t="s">
        <v>1</v>
      </c>
      <c r="CM96" s="130" t="s">
        <v>89</v>
      </c>
    </row>
    <row r="97" s="7" customFormat="1" ht="16.5" customHeight="1">
      <c r="A97" s="118" t="s">
        <v>83</v>
      </c>
      <c r="B97" s="119"/>
      <c r="C97" s="120"/>
      <c r="D97" s="121" t="s">
        <v>93</v>
      </c>
      <c r="E97" s="121"/>
      <c r="F97" s="121"/>
      <c r="G97" s="121"/>
      <c r="H97" s="121"/>
      <c r="I97" s="122"/>
      <c r="J97" s="121" t="s">
        <v>94</v>
      </c>
      <c r="K97" s="121"/>
      <c r="L97" s="121"/>
      <c r="M97" s="121"/>
      <c r="N97" s="121"/>
      <c r="O97" s="121"/>
      <c r="P97" s="121"/>
      <c r="Q97" s="121"/>
      <c r="R97" s="121"/>
      <c r="S97" s="121"/>
      <c r="T97" s="121"/>
      <c r="U97" s="121"/>
      <c r="V97" s="121"/>
      <c r="W97" s="121"/>
      <c r="X97" s="121"/>
      <c r="Y97" s="121"/>
      <c r="Z97" s="121"/>
      <c r="AA97" s="121"/>
      <c r="AB97" s="121"/>
      <c r="AC97" s="121"/>
      <c r="AD97" s="121"/>
      <c r="AE97" s="121"/>
      <c r="AF97" s="121"/>
      <c r="AG97" s="123">
        <f>'IO.03 - Instalace mobiliáře'!J30</f>
        <v>0</v>
      </c>
      <c r="AH97" s="122"/>
      <c r="AI97" s="122"/>
      <c r="AJ97" s="122"/>
      <c r="AK97" s="122"/>
      <c r="AL97" s="122"/>
      <c r="AM97" s="122"/>
      <c r="AN97" s="123">
        <f>SUM(AG97,AT97)</f>
        <v>0</v>
      </c>
      <c r="AO97" s="122"/>
      <c r="AP97" s="122"/>
      <c r="AQ97" s="124" t="s">
        <v>86</v>
      </c>
      <c r="AR97" s="125"/>
      <c r="AS97" s="126">
        <v>0</v>
      </c>
      <c r="AT97" s="127">
        <f>ROUND(SUM(AV97:AW97),2)</f>
        <v>0</v>
      </c>
      <c r="AU97" s="128">
        <f>'IO.03 - Instalace mobiliáře'!P125</f>
        <v>0</v>
      </c>
      <c r="AV97" s="127">
        <f>'IO.03 - Instalace mobiliáře'!J33</f>
        <v>0</v>
      </c>
      <c r="AW97" s="127">
        <f>'IO.03 - Instalace mobiliáře'!J34</f>
        <v>0</v>
      </c>
      <c r="AX97" s="127">
        <f>'IO.03 - Instalace mobiliáře'!J35</f>
        <v>0</v>
      </c>
      <c r="AY97" s="127">
        <f>'IO.03 - Instalace mobiliáře'!J36</f>
        <v>0</v>
      </c>
      <c r="AZ97" s="127">
        <f>'IO.03 - Instalace mobiliáře'!F33</f>
        <v>0</v>
      </c>
      <c r="BA97" s="127">
        <f>'IO.03 - Instalace mobiliáře'!F34</f>
        <v>0</v>
      </c>
      <c r="BB97" s="127">
        <f>'IO.03 - Instalace mobiliáře'!F35</f>
        <v>0</v>
      </c>
      <c r="BC97" s="127">
        <f>'IO.03 - Instalace mobiliáře'!F36</f>
        <v>0</v>
      </c>
      <c r="BD97" s="129">
        <f>'IO.03 - Instalace mobiliáře'!F37</f>
        <v>0</v>
      </c>
      <c r="BE97" s="7"/>
      <c r="BT97" s="130" t="s">
        <v>87</v>
      </c>
      <c r="BV97" s="130" t="s">
        <v>81</v>
      </c>
      <c r="BW97" s="130" t="s">
        <v>95</v>
      </c>
      <c r="BX97" s="130" t="s">
        <v>5</v>
      </c>
      <c r="CL97" s="130" t="s">
        <v>1</v>
      </c>
      <c r="CM97" s="130" t="s">
        <v>89</v>
      </c>
    </row>
    <row r="98" s="7" customFormat="1" ht="16.5" customHeight="1">
      <c r="A98" s="118" t="s">
        <v>83</v>
      </c>
      <c r="B98" s="119"/>
      <c r="C98" s="120"/>
      <c r="D98" s="121" t="s">
        <v>96</v>
      </c>
      <c r="E98" s="121"/>
      <c r="F98" s="121"/>
      <c r="G98" s="121"/>
      <c r="H98" s="121"/>
      <c r="I98" s="122"/>
      <c r="J98" s="121" t="s">
        <v>97</v>
      </c>
      <c r="K98" s="121"/>
      <c r="L98" s="121"/>
      <c r="M98" s="121"/>
      <c r="N98" s="121"/>
      <c r="O98" s="121"/>
      <c r="P98" s="121"/>
      <c r="Q98" s="121"/>
      <c r="R98" s="121"/>
      <c r="S98" s="121"/>
      <c r="T98" s="121"/>
      <c r="U98" s="121"/>
      <c r="V98" s="121"/>
      <c r="W98" s="121"/>
      <c r="X98" s="121"/>
      <c r="Y98" s="121"/>
      <c r="Z98" s="121"/>
      <c r="AA98" s="121"/>
      <c r="AB98" s="121"/>
      <c r="AC98" s="121"/>
      <c r="AD98" s="121"/>
      <c r="AE98" s="121"/>
      <c r="AF98" s="121"/>
      <c r="AG98" s="123">
        <f>'IO.04 - Založení vegetace'!J30</f>
        <v>0</v>
      </c>
      <c r="AH98" s="122"/>
      <c r="AI98" s="122"/>
      <c r="AJ98" s="122"/>
      <c r="AK98" s="122"/>
      <c r="AL98" s="122"/>
      <c r="AM98" s="122"/>
      <c r="AN98" s="123">
        <f>SUM(AG98,AT98)</f>
        <v>0</v>
      </c>
      <c r="AO98" s="122"/>
      <c r="AP98" s="122"/>
      <c r="AQ98" s="124" t="s">
        <v>86</v>
      </c>
      <c r="AR98" s="125"/>
      <c r="AS98" s="126">
        <v>0</v>
      </c>
      <c r="AT98" s="127">
        <f>ROUND(SUM(AV98:AW98),2)</f>
        <v>0</v>
      </c>
      <c r="AU98" s="128">
        <f>'IO.04 - Založení vegetace'!P123</f>
        <v>0</v>
      </c>
      <c r="AV98" s="127">
        <f>'IO.04 - Založení vegetace'!J33</f>
        <v>0</v>
      </c>
      <c r="AW98" s="127">
        <f>'IO.04 - Založení vegetace'!J34</f>
        <v>0</v>
      </c>
      <c r="AX98" s="127">
        <f>'IO.04 - Založení vegetace'!J35</f>
        <v>0</v>
      </c>
      <c r="AY98" s="127">
        <f>'IO.04 - Založení vegetace'!J36</f>
        <v>0</v>
      </c>
      <c r="AZ98" s="127">
        <f>'IO.04 - Založení vegetace'!F33</f>
        <v>0</v>
      </c>
      <c r="BA98" s="127">
        <f>'IO.04 - Založení vegetace'!F34</f>
        <v>0</v>
      </c>
      <c r="BB98" s="127">
        <f>'IO.04 - Založení vegetace'!F35</f>
        <v>0</v>
      </c>
      <c r="BC98" s="127">
        <f>'IO.04 - Založení vegetace'!F36</f>
        <v>0</v>
      </c>
      <c r="BD98" s="129">
        <f>'IO.04 - Založení vegetace'!F37</f>
        <v>0</v>
      </c>
      <c r="BE98" s="7"/>
      <c r="BT98" s="130" t="s">
        <v>87</v>
      </c>
      <c r="BV98" s="130" t="s">
        <v>81</v>
      </c>
      <c r="BW98" s="130" t="s">
        <v>98</v>
      </c>
      <c r="BX98" s="130" t="s">
        <v>5</v>
      </c>
      <c r="CL98" s="130" t="s">
        <v>1</v>
      </c>
      <c r="CM98" s="130" t="s">
        <v>89</v>
      </c>
    </row>
    <row r="99" s="7" customFormat="1" ht="16.5" customHeight="1">
      <c r="A99" s="118" t="s">
        <v>83</v>
      </c>
      <c r="B99" s="119"/>
      <c r="C99" s="120"/>
      <c r="D99" s="121" t="s">
        <v>99</v>
      </c>
      <c r="E99" s="121"/>
      <c r="F99" s="121"/>
      <c r="G99" s="121"/>
      <c r="H99" s="121"/>
      <c r="I99" s="122"/>
      <c r="J99" s="121" t="s">
        <v>100</v>
      </c>
      <c r="K99" s="121"/>
      <c r="L99" s="121"/>
      <c r="M99" s="121"/>
      <c r="N99" s="121"/>
      <c r="O99" s="121"/>
      <c r="P99" s="121"/>
      <c r="Q99" s="121"/>
      <c r="R99" s="121"/>
      <c r="S99" s="121"/>
      <c r="T99" s="121"/>
      <c r="U99" s="121"/>
      <c r="V99" s="121"/>
      <c r="W99" s="121"/>
      <c r="X99" s="121"/>
      <c r="Y99" s="121"/>
      <c r="Z99" s="121"/>
      <c r="AA99" s="121"/>
      <c r="AB99" s="121"/>
      <c r="AC99" s="121"/>
      <c r="AD99" s="121"/>
      <c r="AE99" s="121"/>
      <c r="AF99" s="121"/>
      <c r="AG99" s="123">
        <f>'IO.05 - Rozvojová péče 1....'!J30</f>
        <v>0</v>
      </c>
      <c r="AH99" s="122"/>
      <c r="AI99" s="122"/>
      <c r="AJ99" s="122"/>
      <c r="AK99" s="122"/>
      <c r="AL99" s="122"/>
      <c r="AM99" s="122"/>
      <c r="AN99" s="123">
        <f>SUM(AG99,AT99)</f>
        <v>0</v>
      </c>
      <c r="AO99" s="122"/>
      <c r="AP99" s="122"/>
      <c r="AQ99" s="124" t="s">
        <v>86</v>
      </c>
      <c r="AR99" s="125"/>
      <c r="AS99" s="126">
        <v>0</v>
      </c>
      <c r="AT99" s="127">
        <f>ROUND(SUM(AV99:AW99),2)</f>
        <v>0</v>
      </c>
      <c r="AU99" s="128">
        <f>'IO.05 - Rozvojová péče 1....'!P124</f>
        <v>0</v>
      </c>
      <c r="AV99" s="127">
        <f>'IO.05 - Rozvojová péče 1....'!J33</f>
        <v>0</v>
      </c>
      <c r="AW99" s="127">
        <f>'IO.05 - Rozvojová péče 1....'!J34</f>
        <v>0</v>
      </c>
      <c r="AX99" s="127">
        <f>'IO.05 - Rozvojová péče 1....'!J35</f>
        <v>0</v>
      </c>
      <c r="AY99" s="127">
        <f>'IO.05 - Rozvojová péče 1....'!J36</f>
        <v>0</v>
      </c>
      <c r="AZ99" s="127">
        <f>'IO.05 - Rozvojová péče 1....'!F33</f>
        <v>0</v>
      </c>
      <c r="BA99" s="127">
        <f>'IO.05 - Rozvojová péče 1....'!F34</f>
        <v>0</v>
      </c>
      <c r="BB99" s="127">
        <f>'IO.05 - Rozvojová péče 1....'!F35</f>
        <v>0</v>
      </c>
      <c r="BC99" s="127">
        <f>'IO.05 - Rozvojová péče 1....'!F36</f>
        <v>0</v>
      </c>
      <c r="BD99" s="129">
        <f>'IO.05 - Rozvojová péče 1....'!F37</f>
        <v>0</v>
      </c>
      <c r="BE99" s="7"/>
      <c r="BT99" s="130" t="s">
        <v>87</v>
      </c>
      <c r="BV99" s="130" t="s">
        <v>81</v>
      </c>
      <c r="BW99" s="130" t="s">
        <v>101</v>
      </c>
      <c r="BX99" s="130" t="s">
        <v>5</v>
      </c>
      <c r="CL99" s="130" t="s">
        <v>1</v>
      </c>
      <c r="CM99" s="130" t="s">
        <v>89</v>
      </c>
    </row>
    <row r="100" s="7" customFormat="1" ht="16.5" customHeight="1">
      <c r="A100" s="118" t="s">
        <v>83</v>
      </c>
      <c r="B100" s="119"/>
      <c r="C100" s="120"/>
      <c r="D100" s="121" t="s">
        <v>102</v>
      </c>
      <c r="E100" s="121"/>
      <c r="F100" s="121"/>
      <c r="G100" s="121"/>
      <c r="H100" s="121"/>
      <c r="I100" s="122"/>
      <c r="J100" s="121" t="s">
        <v>103</v>
      </c>
      <c r="K100" s="121"/>
      <c r="L100" s="121"/>
      <c r="M100" s="121"/>
      <c r="N100" s="121"/>
      <c r="O100" s="121"/>
      <c r="P100" s="121"/>
      <c r="Q100" s="121"/>
      <c r="R100" s="121"/>
      <c r="S100" s="121"/>
      <c r="T100" s="121"/>
      <c r="U100" s="121"/>
      <c r="V100" s="121"/>
      <c r="W100" s="121"/>
      <c r="X100" s="121"/>
      <c r="Y100" s="121"/>
      <c r="Z100" s="121"/>
      <c r="AA100" s="121"/>
      <c r="AB100" s="121"/>
      <c r="AC100" s="121"/>
      <c r="AD100" s="121"/>
      <c r="AE100" s="121"/>
      <c r="AF100" s="121"/>
      <c r="AG100" s="123">
        <f>'IO.06 - Rozvojová péče 2....'!J30</f>
        <v>0</v>
      </c>
      <c r="AH100" s="122"/>
      <c r="AI100" s="122"/>
      <c r="AJ100" s="122"/>
      <c r="AK100" s="122"/>
      <c r="AL100" s="122"/>
      <c r="AM100" s="122"/>
      <c r="AN100" s="123">
        <f>SUM(AG100,AT100)</f>
        <v>0</v>
      </c>
      <c r="AO100" s="122"/>
      <c r="AP100" s="122"/>
      <c r="AQ100" s="124" t="s">
        <v>86</v>
      </c>
      <c r="AR100" s="125"/>
      <c r="AS100" s="126">
        <v>0</v>
      </c>
      <c r="AT100" s="127">
        <f>ROUND(SUM(AV100:AW100),2)</f>
        <v>0</v>
      </c>
      <c r="AU100" s="128">
        <f>'IO.06 - Rozvojová péče 2....'!P124</f>
        <v>0</v>
      </c>
      <c r="AV100" s="127">
        <f>'IO.06 - Rozvojová péče 2....'!J33</f>
        <v>0</v>
      </c>
      <c r="AW100" s="127">
        <f>'IO.06 - Rozvojová péče 2....'!J34</f>
        <v>0</v>
      </c>
      <c r="AX100" s="127">
        <f>'IO.06 - Rozvojová péče 2....'!J35</f>
        <v>0</v>
      </c>
      <c r="AY100" s="127">
        <f>'IO.06 - Rozvojová péče 2....'!J36</f>
        <v>0</v>
      </c>
      <c r="AZ100" s="127">
        <f>'IO.06 - Rozvojová péče 2....'!F33</f>
        <v>0</v>
      </c>
      <c r="BA100" s="127">
        <f>'IO.06 - Rozvojová péče 2....'!F34</f>
        <v>0</v>
      </c>
      <c r="BB100" s="127">
        <f>'IO.06 - Rozvojová péče 2....'!F35</f>
        <v>0</v>
      </c>
      <c r="BC100" s="127">
        <f>'IO.06 - Rozvojová péče 2....'!F36</f>
        <v>0</v>
      </c>
      <c r="BD100" s="129">
        <f>'IO.06 - Rozvojová péče 2....'!F37</f>
        <v>0</v>
      </c>
      <c r="BE100" s="7"/>
      <c r="BT100" s="130" t="s">
        <v>87</v>
      </c>
      <c r="BV100" s="130" t="s">
        <v>81</v>
      </c>
      <c r="BW100" s="130" t="s">
        <v>104</v>
      </c>
      <c r="BX100" s="130" t="s">
        <v>5</v>
      </c>
      <c r="CL100" s="130" t="s">
        <v>1</v>
      </c>
      <c r="CM100" s="130" t="s">
        <v>89</v>
      </c>
    </row>
    <row r="101" s="7" customFormat="1" ht="16.5" customHeight="1">
      <c r="A101" s="118" t="s">
        <v>83</v>
      </c>
      <c r="B101" s="119"/>
      <c r="C101" s="120"/>
      <c r="D101" s="121" t="s">
        <v>105</v>
      </c>
      <c r="E101" s="121"/>
      <c r="F101" s="121"/>
      <c r="G101" s="121"/>
      <c r="H101" s="121"/>
      <c r="I101" s="122"/>
      <c r="J101" s="121" t="s">
        <v>106</v>
      </c>
      <c r="K101" s="121"/>
      <c r="L101" s="121"/>
      <c r="M101" s="121"/>
      <c r="N101" s="121"/>
      <c r="O101" s="121"/>
      <c r="P101" s="121"/>
      <c r="Q101" s="121"/>
      <c r="R101" s="121"/>
      <c r="S101" s="121"/>
      <c r="T101" s="121"/>
      <c r="U101" s="121"/>
      <c r="V101" s="121"/>
      <c r="W101" s="121"/>
      <c r="X101" s="121"/>
      <c r="Y101" s="121"/>
      <c r="Z101" s="121"/>
      <c r="AA101" s="121"/>
      <c r="AB101" s="121"/>
      <c r="AC101" s="121"/>
      <c r="AD101" s="121"/>
      <c r="AE101" s="121"/>
      <c r="AF101" s="121"/>
      <c r="AG101" s="123">
        <f>'IO.07 - Rozvojové péče 3....'!J30</f>
        <v>0</v>
      </c>
      <c r="AH101" s="122"/>
      <c r="AI101" s="122"/>
      <c r="AJ101" s="122"/>
      <c r="AK101" s="122"/>
      <c r="AL101" s="122"/>
      <c r="AM101" s="122"/>
      <c r="AN101" s="123">
        <f>SUM(AG101,AT101)</f>
        <v>0</v>
      </c>
      <c r="AO101" s="122"/>
      <c r="AP101" s="122"/>
      <c r="AQ101" s="124" t="s">
        <v>86</v>
      </c>
      <c r="AR101" s="125"/>
      <c r="AS101" s="131">
        <v>0</v>
      </c>
      <c r="AT101" s="132">
        <f>ROUND(SUM(AV101:AW101),2)</f>
        <v>0</v>
      </c>
      <c r="AU101" s="133">
        <f>'IO.07 - Rozvojové péče 3....'!P124</f>
        <v>0</v>
      </c>
      <c r="AV101" s="132">
        <f>'IO.07 - Rozvojové péče 3....'!J33</f>
        <v>0</v>
      </c>
      <c r="AW101" s="132">
        <f>'IO.07 - Rozvojové péče 3....'!J34</f>
        <v>0</v>
      </c>
      <c r="AX101" s="132">
        <f>'IO.07 - Rozvojové péče 3....'!J35</f>
        <v>0</v>
      </c>
      <c r="AY101" s="132">
        <f>'IO.07 - Rozvojové péče 3....'!J36</f>
        <v>0</v>
      </c>
      <c r="AZ101" s="132">
        <f>'IO.07 - Rozvojové péče 3....'!F33</f>
        <v>0</v>
      </c>
      <c r="BA101" s="132">
        <f>'IO.07 - Rozvojové péče 3....'!F34</f>
        <v>0</v>
      </c>
      <c r="BB101" s="132">
        <f>'IO.07 - Rozvojové péče 3....'!F35</f>
        <v>0</v>
      </c>
      <c r="BC101" s="132">
        <f>'IO.07 - Rozvojové péče 3....'!F36</f>
        <v>0</v>
      </c>
      <c r="BD101" s="134">
        <f>'IO.07 - Rozvojové péče 3....'!F37</f>
        <v>0</v>
      </c>
      <c r="BE101" s="7"/>
      <c r="BT101" s="130" t="s">
        <v>87</v>
      </c>
      <c r="BV101" s="130" t="s">
        <v>81</v>
      </c>
      <c r="BW101" s="130" t="s">
        <v>107</v>
      </c>
      <c r="BX101" s="130" t="s">
        <v>5</v>
      </c>
      <c r="CL101" s="130" t="s">
        <v>1</v>
      </c>
      <c r="CM101" s="130" t="s">
        <v>89</v>
      </c>
    </row>
    <row r="102" s="2" customFormat="1" ht="30" customHeight="1">
      <c r="A102" s="37"/>
      <c r="B102" s="38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  <c r="AN102" s="39"/>
      <c r="AO102" s="39"/>
      <c r="AP102" s="39"/>
      <c r="AQ102" s="39"/>
      <c r="AR102" s="43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="2" customFormat="1" ht="6.96" customHeight="1">
      <c r="A103" s="37"/>
      <c r="B103" s="65"/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66"/>
      <c r="AH103" s="66"/>
      <c r="AI103" s="66"/>
      <c r="AJ103" s="66"/>
      <c r="AK103" s="66"/>
      <c r="AL103" s="66"/>
      <c r="AM103" s="66"/>
      <c r="AN103" s="66"/>
      <c r="AO103" s="66"/>
      <c r="AP103" s="66"/>
      <c r="AQ103" s="66"/>
      <c r="AR103" s="43"/>
      <c r="AS103" s="37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</sheetData>
  <sheetProtection sheet="1" formatColumns="0" formatRows="0" objects="1" scenarios="1" spinCount="100000" saltValue="Pzd8X9E1XHGZpgxytZpw7YthQv6OeVhF02Q2y5Bw8aGcGx2dZ1oy8J/E1GW74dUkM3Gwk2xL0dacwat50msBaA==" hashValue="VHxz+uonB5WlEt/zKIlRMLYNLGV6OjjMKT+Xe8Lr0fve0CNRMeTzbcTXZodk2aqsRJgqC4kk71Hao/T/cTiATA==" algorithmName="SHA-512" password="B510"/>
  <mergeCells count="66">
    <mergeCell ref="L85:AO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AN100:AP100"/>
    <mergeCell ref="AG100:AM100"/>
    <mergeCell ref="D100:H100"/>
    <mergeCell ref="J100:AF100"/>
    <mergeCell ref="AN101:AP101"/>
    <mergeCell ref="AG101:AM101"/>
    <mergeCell ref="D101:H101"/>
    <mergeCell ref="J101:AF101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IO.01 - Příprava pozemku'!C2" display="/"/>
    <hyperlink ref="A96" location="'IO.02 - Pěstební opatření...'!C2" display="/"/>
    <hyperlink ref="A97" location="'IO.03 - Instalace mobiliáře'!C2" display="/"/>
    <hyperlink ref="A98" location="'IO.04 - Založení vegetace'!C2" display="/"/>
    <hyperlink ref="A99" location="'IO.05 - Rozvojová péče 1....'!C2" display="/"/>
    <hyperlink ref="A100" location="'IO.06 - Rozvojová péče 2....'!C2" display="/"/>
    <hyperlink ref="A101" location="'IO.07 - Rozvojové péče 3.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" style="1" customWidth="1"/>
    <col min="8" max="8" width="11.5" style="1" customWidth="1"/>
    <col min="9" max="9" width="20.16016" style="135" customWidth="1"/>
    <col min="10" max="10" width="20.16016" style="1" customWidth="1"/>
    <col min="11" max="11" width="20.16016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I2" s="13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88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8"/>
      <c r="J3" s="137"/>
      <c r="K3" s="137"/>
      <c r="L3" s="19"/>
      <c r="AT3" s="16" t="s">
        <v>89</v>
      </c>
    </row>
    <row r="4" s="1" customFormat="1" ht="24.96" customHeight="1">
      <c r="B4" s="19"/>
      <c r="D4" s="139" t="s">
        <v>108</v>
      </c>
      <c r="I4" s="135"/>
      <c r="L4" s="19"/>
      <c r="M4" s="140" t="s">
        <v>10</v>
      </c>
      <c r="AT4" s="16" t="s">
        <v>4</v>
      </c>
    </row>
    <row r="5" s="1" customFormat="1" ht="6.96" customHeight="1">
      <c r="B5" s="19"/>
      <c r="I5" s="135"/>
      <c r="L5" s="19"/>
    </row>
    <row r="6" s="1" customFormat="1" ht="12" customHeight="1">
      <c r="B6" s="19"/>
      <c r="D6" s="141" t="s">
        <v>16</v>
      </c>
      <c r="I6" s="135"/>
      <c r="L6" s="19"/>
    </row>
    <row r="7" s="1" customFormat="1" ht="16.5" customHeight="1">
      <c r="B7" s="19"/>
      <c r="E7" s="142" t="str">
        <f>'Rekapitulace stavby'!K6</f>
        <v>Host_sídl_3.-4.etapa - NEZPŮSOBILÉ VÝDAJE</v>
      </c>
      <c r="F7" s="141"/>
      <c r="G7" s="141"/>
      <c r="H7" s="141"/>
      <c r="I7" s="135"/>
      <c r="L7" s="19"/>
    </row>
    <row r="8" s="2" customFormat="1" ht="12" customHeight="1">
      <c r="A8" s="37"/>
      <c r="B8" s="43"/>
      <c r="C8" s="37"/>
      <c r="D8" s="141" t="s">
        <v>109</v>
      </c>
      <c r="E8" s="37"/>
      <c r="F8" s="37"/>
      <c r="G8" s="37"/>
      <c r="H8" s="37"/>
      <c r="I8" s="143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4" t="s">
        <v>110</v>
      </c>
      <c r="F9" s="37"/>
      <c r="G9" s="37"/>
      <c r="H9" s="37"/>
      <c r="I9" s="143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143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41" t="s">
        <v>18</v>
      </c>
      <c r="E11" s="37"/>
      <c r="F11" s="145" t="s">
        <v>1</v>
      </c>
      <c r="G11" s="37"/>
      <c r="H11" s="37"/>
      <c r="I11" s="146" t="s">
        <v>19</v>
      </c>
      <c r="J11" s="145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41" t="s">
        <v>20</v>
      </c>
      <c r="E12" s="37"/>
      <c r="F12" s="145" t="s">
        <v>21</v>
      </c>
      <c r="G12" s="37"/>
      <c r="H12" s="37"/>
      <c r="I12" s="146" t="s">
        <v>22</v>
      </c>
      <c r="J12" s="147" t="str">
        <f>'Rekapitulace stavby'!AN8</f>
        <v>17. 6. 2020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143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1" t="s">
        <v>24</v>
      </c>
      <c r="E14" s="37"/>
      <c r="F14" s="37"/>
      <c r="G14" s="37"/>
      <c r="H14" s="37"/>
      <c r="I14" s="146" t="s">
        <v>25</v>
      </c>
      <c r="J14" s="145" t="s">
        <v>26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5" t="s">
        <v>27</v>
      </c>
      <c r="F15" s="37"/>
      <c r="G15" s="37"/>
      <c r="H15" s="37"/>
      <c r="I15" s="146" t="s">
        <v>28</v>
      </c>
      <c r="J15" s="145" t="s">
        <v>29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143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41" t="s">
        <v>30</v>
      </c>
      <c r="E17" s="37"/>
      <c r="F17" s="37"/>
      <c r="G17" s="37"/>
      <c r="H17" s="37"/>
      <c r="I17" s="146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5"/>
      <c r="G18" s="145"/>
      <c r="H18" s="145"/>
      <c r="I18" s="146" t="s">
        <v>28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143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41" t="s">
        <v>32</v>
      </c>
      <c r="E20" s="37"/>
      <c r="F20" s="37"/>
      <c r="G20" s="37"/>
      <c r="H20" s="37"/>
      <c r="I20" s="146" t="s">
        <v>25</v>
      </c>
      <c r="J20" s="145" t="s">
        <v>33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5" t="s">
        <v>34</v>
      </c>
      <c r="F21" s="37"/>
      <c r="G21" s="37"/>
      <c r="H21" s="37"/>
      <c r="I21" s="146" t="s">
        <v>28</v>
      </c>
      <c r="J21" s="145" t="s">
        <v>35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143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41" t="s">
        <v>37</v>
      </c>
      <c r="E23" s="37"/>
      <c r="F23" s="37"/>
      <c r="G23" s="37"/>
      <c r="H23" s="37"/>
      <c r="I23" s="146" t="s">
        <v>25</v>
      </c>
      <c r="J23" s="145" t="s">
        <v>33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5" t="s">
        <v>34</v>
      </c>
      <c r="F24" s="37"/>
      <c r="G24" s="37"/>
      <c r="H24" s="37"/>
      <c r="I24" s="146" t="s">
        <v>28</v>
      </c>
      <c r="J24" s="145" t="s">
        <v>35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143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41" t="s">
        <v>38</v>
      </c>
      <c r="E26" s="37"/>
      <c r="F26" s="37"/>
      <c r="G26" s="37"/>
      <c r="H26" s="37"/>
      <c r="I26" s="143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51"/>
      <c r="J27" s="148"/>
      <c r="K27" s="148"/>
      <c r="L27" s="152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143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53"/>
      <c r="E29" s="153"/>
      <c r="F29" s="153"/>
      <c r="G29" s="153"/>
      <c r="H29" s="153"/>
      <c r="I29" s="154"/>
      <c r="J29" s="153"/>
      <c r="K29" s="153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55" t="s">
        <v>39</v>
      </c>
      <c r="E30" s="37"/>
      <c r="F30" s="37"/>
      <c r="G30" s="37"/>
      <c r="H30" s="37"/>
      <c r="I30" s="143"/>
      <c r="J30" s="156">
        <f>ROUND(J122,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3"/>
      <c r="E31" s="153"/>
      <c r="F31" s="153"/>
      <c r="G31" s="153"/>
      <c r="H31" s="153"/>
      <c r="I31" s="154"/>
      <c r="J31" s="153"/>
      <c r="K31" s="153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7" t="s">
        <v>41</v>
      </c>
      <c r="G32" s="37"/>
      <c r="H32" s="37"/>
      <c r="I32" s="158" t="s">
        <v>40</v>
      </c>
      <c r="J32" s="157" t="s">
        <v>42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9" t="s">
        <v>43</v>
      </c>
      <c r="E33" s="141" t="s">
        <v>44</v>
      </c>
      <c r="F33" s="160">
        <f>ROUND((SUM(BE122:BE147)),  2)</f>
        <v>0</v>
      </c>
      <c r="G33" s="37"/>
      <c r="H33" s="37"/>
      <c r="I33" s="161">
        <v>0.20999999999999999</v>
      </c>
      <c r="J33" s="160">
        <f>ROUND(((SUM(BE122:BE147))*I33),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41" t="s">
        <v>45</v>
      </c>
      <c r="F34" s="160">
        <f>ROUND((SUM(BF122:BF147)),  2)</f>
        <v>0</v>
      </c>
      <c r="G34" s="37"/>
      <c r="H34" s="37"/>
      <c r="I34" s="161">
        <v>0.14999999999999999</v>
      </c>
      <c r="J34" s="160">
        <f>ROUND(((SUM(BF122:BF147))*I34),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41" t="s">
        <v>46</v>
      </c>
      <c r="F35" s="160">
        <f>ROUND((SUM(BG122:BG147)),  2)</f>
        <v>0</v>
      </c>
      <c r="G35" s="37"/>
      <c r="H35" s="37"/>
      <c r="I35" s="161">
        <v>0.20999999999999999</v>
      </c>
      <c r="J35" s="160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41" t="s">
        <v>47</v>
      </c>
      <c r="F36" s="160">
        <f>ROUND((SUM(BH122:BH147)),  2)</f>
        <v>0</v>
      </c>
      <c r="G36" s="37"/>
      <c r="H36" s="37"/>
      <c r="I36" s="161">
        <v>0.14999999999999999</v>
      </c>
      <c r="J36" s="160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1" t="s">
        <v>48</v>
      </c>
      <c r="F37" s="160">
        <f>ROUND((SUM(BI122:BI147)),  2)</f>
        <v>0</v>
      </c>
      <c r="G37" s="37"/>
      <c r="H37" s="37"/>
      <c r="I37" s="161">
        <v>0</v>
      </c>
      <c r="J37" s="160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143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62"/>
      <c r="D39" s="163" t="s">
        <v>49</v>
      </c>
      <c r="E39" s="164"/>
      <c r="F39" s="164"/>
      <c r="G39" s="165" t="s">
        <v>50</v>
      </c>
      <c r="H39" s="166" t="s">
        <v>51</v>
      </c>
      <c r="I39" s="167"/>
      <c r="J39" s="168">
        <f>SUM(J30:J37)</f>
        <v>0</v>
      </c>
      <c r="K39" s="169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143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I41" s="135"/>
      <c r="L41" s="19"/>
    </row>
    <row r="42" s="1" customFormat="1" ht="14.4" customHeight="1">
      <c r="B42" s="19"/>
      <c r="I42" s="135"/>
      <c r="L42" s="19"/>
    </row>
    <row r="43" s="1" customFormat="1" ht="14.4" customHeight="1">
      <c r="B43" s="19"/>
      <c r="I43" s="135"/>
      <c r="L43" s="19"/>
    </row>
    <row r="44" s="1" customFormat="1" ht="14.4" customHeight="1">
      <c r="B44" s="19"/>
      <c r="I44" s="135"/>
      <c r="L44" s="19"/>
    </row>
    <row r="45" s="1" customFormat="1" ht="14.4" customHeight="1">
      <c r="B45" s="19"/>
      <c r="I45" s="135"/>
      <c r="L45" s="19"/>
    </row>
    <row r="46" s="1" customFormat="1" ht="14.4" customHeight="1">
      <c r="B46" s="19"/>
      <c r="I46" s="135"/>
      <c r="L46" s="19"/>
    </row>
    <row r="47" s="1" customFormat="1" ht="14.4" customHeight="1">
      <c r="B47" s="19"/>
      <c r="I47" s="135"/>
      <c r="L47" s="19"/>
    </row>
    <row r="48" s="1" customFormat="1" ht="14.4" customHeight="1">
      <c r="B48" s="19"/>
      <c r="I48" s="135"/>
      <c r="L48" s="19"/>
    </row>
    <row r="49" s="1" customFormat="1" ht="14.4" customHeight="1">
      <c r="B49" s="19"/>
      <c r="I49" s="135"/>
      <c r="L49" s="19"/>
    </row>
    <row r="50" s="2" customFormat="1" ht="14.4" customHeight="1">
      <c r="B50" s="62"/>
      <c r="D50" s="170" t="s">
        <v>52</v>
      </c>
      <c r="E50" s="171"/>
      <c r="F50" s="171"/>
      <c r="G50" s="170" t="s">
        <v>53</v>
      </c>
      <c r="H50" s="171"/>
      <c r="I50" s="172"/>
      <c r="J50" s="171"/>
      <c r="K50" s="171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73" t="s">
        <v>54</v>
      </c>
      <c r="E61" s="174"/>
      <c r="F61" s="175" t="s">
        <v>55</v>
      </c>
      <c r="G61" s="173" t="s">
        <v>54</v>
      </c>
      <c r="H61" s="174"/>
      <c r="I61" s="176"/>
      <c r="J61" s="177" t="s">
        <v>55</v>
      </c>
      <c r="K61" s="174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70" t="s">
        <v>56</v>
      </c>
      <c r="E65" s="178"/>
      <c r="F65" s="178"/>
      <c r="G65" s="170" t="s">
        <v>57</v>
      </c>
      <c r="H65" s="178"/>
      <c r="I65" s="179"/>
      <c r="J65" s="178"/>
      <c r="K65" s="17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73" t="s">
        <v>54</v>
      </c>
      <c r="E76" s="174"/>
      <c r="F76" s="175" t="s">
        <v>55</v>
      </c>
      <c r="G76" s="173" t="s">
        <v>54</v>
      </c>
      <c r="H76" s="174"/>
      <c r="I76" s="176"/>
      <c r="J76" s="177" t="s">
        <v>55</v>
      </c>
      <c r="K76" s="174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80"/>
      <c r="C77" s="181"/>
      <c r="D77" s="181"/>
      <c r="E77" s="181"/>
      <c r="F77" s="181"/>
      <c r="G77" s="181"/>
      <c r="H77" s="181"/>
      <c r="I77" s="182"/>
      <c r="J77" s="181"/>
      <c r="K77" s="181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3"/>
      <c r="C81" s="184"/>
      <c r="D81" s="184"/>
      <c r="E81" s="184"/>
      <c r="F81" s="184"/>
      <c r="G81" s="184"/>
      <c r="H81" s="184"/>
      <c r="I81" s="185"/>
      <c r="J81" s="184"/>
      <c r="K81" s="184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111</v>
      </c>
      <c r="D82" s="39"/>
      <c r="E82" s="39"/>
      <c r="F82" s="39"/>
      <c r="G82" s="39"/>
      <c r="H82" s="39"/>
      <c r="I82" s="143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143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143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6" t="str">
        <f>E7</f>
        <v>Host_sídl_3.-4.etapa - NEZPŮSOBILÉ VÝDAJE</v>
      </c>
      <c r="F85" s="31"/>
      <c r="G85" s="31"/>
      <c r="H85" s="31"/>
      <c r="I85" s="143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109</v>
      </c>
      <c r="D86" s="39"/>
      <c r="E86" s="39"/>
      <c r="F86" s="39"/>
      <c r="G86" s="39"/>
      <c r="H86" s="39"/>
      <c r="I86" s="143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IO.01 - Příprava pozemku</v>
      </c>
      <c r="F87" s="39"/>
      <c r="G87" s="39"/>
      <c r="H87" s="39"/>
      <c r="I87" s="143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143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Hostinné</v>
      </c>
      <c r="G89" s="39"/>
      <c r="H89" s="39"/>
      <c r="I89" s="146" t="s">
        <v>22</v>
      </c>
      <c r="J89" s="78" t="str">
        <f>IF(J12="","",J12)</f>
        <v>17. 6. 2020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143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5.65" customHeight="1">
      <c r="A91" s="37"/>
      <c r="B91" s="38"/>
      <c r="C91" s="31" t="s">
        <v>24</v>
      </c>
      <c r="D91" s="39"/>
      <c r="E91" s="39"/>
      <c r="F91" s="26" t="str">
        <f>E15</f>
        <v xml:space="preserve">Město Hostinné </v>
      </c>
      <c r="G91" s="39"/>
      <c r="H91" s="39"/>
      <c r="I91" s="146" t="s">
        <v>32</v>
      </c>
      <c r="J91" s="35" t="str">
        <f>E21</f>
        <v>Ing. Gabriela Mlatečková Čížková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25.65" customHeight="1">
      <c r="A92" s="37"/>
      <c r="B92" s="38"/>
      <c r="C92" s="31" t="s">
        <v>30</v>
      </c>
      <c r="D92" s="39"/>
      <c r="E92" s="39"/>
      <c r="F92" s="26" t="str">
        <f>IF(E18="","",E18)</f>
        <v>Vyplň údaj</v>
      </c>
      <c r="G92" s="39"/>
      <c r="H92" s="39"/>
      <c r="I92" s="146" t="s">
        <v>37</v>
      </c>
      <c r="J92" s="35" t="str">
        <f>E24</f>
        <v>Ing. Gabriela Mlatečková Čížková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143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87" t="s">
        <v>112</v>
      </c>
      <c r="D94" s="188"/>
      <c r="E94" s="188"/>
      <c r="F94" s="188"/>
      <c r="G94" s="188"/>
      <c r="H94" s="188"/>
      <c r="I94" s="189"/>
      <c r="J94" s="190" t="s">
        <v>113</v>
      </c>
      <c r="K94" s="188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143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91" t="s">
        <v>114</v>
      </c>
      <c r="D96" s="39"/>
      <c r="E96" s="39"/>
      <c r="F96" s="39"/>
      <c r="G96" s="39"/>
      <c r="H96" s="39"/>
      <c r="I96" s="143"/>
      <c r="J96" s="109">
        <f>J122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115</v>
      </c>
    </row>
    <row r="97" s="9" customFormat="1" ht="24.96" customHeight="1">
      <c r="A97" s="9"/>
      <c r="B97" s="192"/>
      <c r="C97" s="193"/>
      <c r="D97" s="194" t="s">
        <v>116</v>
      </c>
      <c r="E97" s="195"/>
      <c r="F97" s="195"/>
      <c r="G97" s="195"/>
      <c r="H97" s="195"/>
      <c r="I97" s="196"/>
      <c r="J97" s="197">
        <f>J123</f>
        <v>0</v>
      </c>
      <c r="K97" s="193"/>
      <c r="L97" s="198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9"/>
      <c r="C98" s="200"/>
      <c r="D98" s="201" t="s">
        <v>117</v>
      </c>
      <c r="E98" s="202"/>
      <c r="F98" s="202"/>
      <c r="G98" s="202"/>
      <c r="H98" s="202"/>
      <c r="I98" s="203"/>
      <c r="J98" s="204">
        <f>J124</f>
        <v>0</v>
      </c>
      <c r="K98" s="200"/>
      <c r="L98" s="205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9"/>
      <c r="C99" s="200"/>
      <c r="D99" s="201" t="s">
        <v>118</v>
      </c>
      <c r="E99" s="202"/>
      <c r="F99" s="202"/>
      <c r="G99" s="202"/>
      <c r="H99" s="202"/>
      <c r="I99" s="203"/>
      <c r="J99" s="204">
        <f>J125</f>
        <v>0</v>
      </c>
      <c r="K99" s="200"/>
      <c r="L99" s="205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9"/>
      <c r="C100" s="200"/>
      <c r="D100" s="201" t="s">
        <v>119</v>
      </c>
      <c r="E100" s="202"/>
      <c r="F100" s="202"/>
      <c r="G100" s="202"/>
      <c r="H100" s="202"/>
      <c r="I100" s="203"/>
      <c r="J100" s="204">
        <f>J138</f>
        <v>0</v>
      </c>
      <c r="K100" s="200"/>
      <c r="L100" s="20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92"/>
      <c r="C101" s="193"/>
      <c r="D101" s="194" t="s">
        <v>120</v>
      </c>
      <c r="E101" s="195"/>
      <c r="F101" s="195"/>
      <c r="G101" s="195"/>
      <c r="H101" s="195"/>
      <c r="I101" s="196"/>
      <c r="J101" s="197">
        <f>J145</f>
        <v>0</v>
      </c>
      <c r="K101" s="193"/>
      <c r="L101" s="198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99"/>
      <c r="C102" s="200"/>
      <c r="D102" s="201" t="s">
        <v>121</v>
      </c>
      <c r="E102" s="202"/>
      <c r="F102" s="202"/>
      <c r="G102" s="202"/>
      <c r="H102" s="202"/>
      <c r="I102" s="203"/>
      <c r="J102" s="204">
        <f>J146</f>
        <v>0</v>
      </c>
      <c r="K102" s="200"/>
      <c r="L102" s="205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7"/>
      <c r="B103" s="38"/>
      <c r="C103" s="39"/>
      <c r="D103" s="39"/>
      <c r="E103" s="39"/>
      <c r="F103" s="39"/>
      <c r="G103" s="39"/>
      <c r="H103" s="39"/>
      <c r="I103" s="143"/>
      <c r="J103" s="39"/>
      <c r="K103" s="39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6.96" customHeight="1">
      <c r="A104" s="37"/>
      <c r="B104" s="65"/>
      <c r="C104" s="66"/>
      <c r="D104" s="66"/>
      <c r="E104" s="66"/>
      <c r="F104" s="66"/>
      <c r="G104" s="66"/>
      <c r="H104" s="66"/>
      <c r="I104" s="182"/>
      <c r="J104" s="66"/>
      <c r="K104" s="66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8" s="2" customFormat="1" ht="6.96" customHeight="1">
      <c r="A108" s="37"/>
      <c r="B108" s="67"/>
      <c r="C108" s="68"/>
      <c r="D108" s="68"/>
      <c r="E108" s="68"/>
      <c r="F108" s="68"/>
      <c r="G108" s="68"/>
      <c r="H108" s="68"/>
      <c r="I108" s="185"/>
      <c r="J108" s="68"/>
      <c r="K108" s="68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24.96" customHeight="1">
      <c r="A109" s="37"/>
      <c r="B109" s="38"/>
      <c r="C109" s="22" t="s">
        <v>122</v>
      </c>
      <c r="D109" s="39"/>
      <c r="E109" s="39"/>
      <c r="F109" s="39"/>
      <c r="G109" s="39"/>
      <c r="H109" s="39"/>
      <c r="I109" s="143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38"/>
      <c r="C110" s="39"/>
      <c r="D110" s="39"/>
      <c r="E110" s="39"/>
      <c r="F110" s="39"/>
      <c r="G110" s="39"/>
      <c r="H110" s="39"/>
      <c r="I110" s="143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16</v>
      </c>
      <c r="D111" s="39"/>
      <c r="E111" s="39"/>
      <c r="F111" s="39"/>
      <c r="G111" s="39"/>
      <c r="H111" s="39"/>
      <c r="I111" s="143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6.5" customHeight="1">
      <c r="A112" s="37"/>
      <c r="B112" s="38"/>
      <c r="C112" s="39"/>
      <c r="D112" s="39"/>
      <c r="E112" s="186" t="str">
        <f>E7</f>
        <v>Host_sídl_3.-4.etapa - NEZPŮSOBILÉ VÝDAJE</v>
      </c>
      <c r="F112" s="31"/>
      <c r="G112" s="31"/>
      <c r="H112" s="31"/>
      <c r="I112" s="143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109</v>
      </c>
      <c r="D113" s="39"/>
      <c r="E113" s="39"/>
      <c r="F113" s="39"/>
      <c r="G113" s="39"/>
      <c r="H113" s="39"/>
      <c r="I113" s="143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9"/>
      <c r="D114" s="39"/>
      <c r="E114" s="75" t="str">
        <f>E9</f>
        <v>IO.01 - Příprava pozemku</v>
      </c>
      <c r="F114" s="39"/>
      <c r="G114" s="39"/>
      <c r="H114" s="39"/>
      <c r="I114" s="143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9"/>
      <c r="D115" s="39"/>
      <c r="E115" s="39"/>
      <c r="F115" s="39"/>
      <c r="G115" s="39"/>
      <c r="H115" s="39"/>
      <c r="I115" s="143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20</v>
      </c>
      <c r="D116" s="39"/>
      <c r="E116" s="39"/>
      <c r="F116" s="26" t="str">
        <f>F12</f>
        <v>Hostinné</v>
      </c>
      <c r="G116" s="39"/>
      <c r="H116" s="39"/>
      <c r="I116" s="146" t="s">
        <v>22</v>
      </c>
      <c r="J116" s="78" t="str">
        <f>IF(J12="","",J12)</f>
        <v>17. 6. 2020</v>
      </c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9"/>
      <c r="D117" s="39"/>
      <c r="E117" s="39"/>
      <c r="F117" s="39"/>
      <c r="G117" s="39"/>
      <c r="H117" s="39"/>
      <c r="I117" s="143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25.65" customHeight="1">
      <c r="A118" s="37"/>
      <c r="B118" s="38"/>
      <c r="C118" s="31" t="s">
        <v>24</v>
      </c>
      <c r="D118" s="39"/>
      <c r="E118" s="39"/>
      <c r="F118" s="26" t="str">
        <f>E15</f>
        <v xml:space="preserve">Město Hostinné </v>
      </c>
      <c r="G118" s="39"/>
      <c r="H118" s="39"/>
      <c r="I118" s="146" t="s">
        <v>32</v>
      </c>
      <c r="J118" s="35" t="str">
        <f>E21</f>
        <v>Ing. Gabriela Mlatečková Čížková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25.65" customHeight="1">
      <c r="A119" s="37"/>
      <c r="B119" s="38"/>
      <c r="C119" s="31" t="s">
        <v>30</v>
      </c>
      <c r="D119" s="39"/>
      <c r="E119" s="39"/>
      <c r="F119" s="26" t="str">
        <f>IF(E18="","",E18)</f>
        <v>Vyplň údaj</v>
      </c>
      <c r="G119" s="39"/>
      <c r="H119" s="39"/>
      <c r="I119" s="146" t="s">
        <v>37</v>
      </c>
      <c r="J119" s="35" t="str">
        <f>E24</f>
        <v>Ing. Gabriela Mlatečková Čížková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0.32" customHeight="1">
      <c r="A120" s="37"/>
      <c r="B120" s="38"/>
      <c r="C120" s="39"/>
      <c r="D120" s="39"/>
      <c r="E120" s="39"/>
      <c r="F120" s="39"/>
      <c r="G120" s="39"/>
      <c r="H120" s="39"/>
      <c r="I120" s="143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11" customFormat="1" ht="29.28" customHeight="1">
      <c r="A121" s="206"/>
      <c r="B121" s="207"/>
      <c r="C121" s="208" t="s">
        <v>123</v>
      </c>
      <c r="D121" s="209" t="s">
        <v>64</v>
      </c>
      <c r="E121" s="209" t="s">
        <v>60</v>
      </c>
      <c r="F121" s="209" t="s">
        <v>61</v>
      </c>
      <c r="G121" s="209" t="s">
        <v>124</v>
      </c>
      <c r="H121" s="209" t="s">
        <v>125</v>
      </c>
      <c r="I121" s="210" t="s">
        <v>126</v>
      </c>
      <c r="J121" s="211" t="s">
        <v>113</v>
      </c>
      <c r="K121" s="212" t="s">
        <v>127</v>
      </c>
      <c r="L121" s="213"/>
      <c r="M121" s="99" t="s">
        <v>1</v>
      </c>
      <c r="N121" s="100" t="s">
        <v>43</v>
      </c>
      <c r="O121" s="100" t="s">
        <v>128</v>
      </c>
      <c r="P121" s="100" t="s">
        <v>129</v>
      </c>
      <c r="Q121" s="100" t="s">
        <v>130</v>
      </c>
      <c r="R121" s="100" t="s">
        <v>131</v>
      </c>
      <c r="S121" s="100" t="s">
        <v>132</v>
      </c>
      <c r="T121" s="101" t="s">
        <v>133</v>
      </c>
      <c r="U121" s="206"/>
      <c r="V121" s="206"/>
      <c r="W121" s="206"/>
      <c r="X121" s="206"/>
      <c r="Y121" s="206"/>
      <c r="Z121" s="206"/>
      <c r="AA121" s="206"/>
      <c r="AB121" s="206"/>
      <c r="AC121" s="206"/>
      <c r="AD121" s="206"/>
      <c r="AE121" s="206"/>
    </row>
    <row r="122" s="2" customFormat="1" ht="22.8" customHeight="1">
      <c r="A122" s="37"/>
      <c r="B122" s="38"/>
      <c r="C122" s="106" t="s">
        <v>134</v>
      </c>
      <c r="D122" s="39"/>
      <c r="E122" s="39"/>
      <c r="F122" s="39"/>
      <c r="G122" s="39"/>
      <c r="H122" s="39"/>
      <c r="I122" s="143"/>
      <c r="J122" s="214">
        <f>BK122</f>
        <v>0</v>
      </c>
      <c r="K122" s="39"/>
      <c r="L122" s="43"/>
      <c r="M122" s="102"/>
      <c r="N122" s="215"/>
      <c r="O122" s="103"/>
      <c r="P122" s="216">
        <f>P123+P145</f>
        <v>0</v>
      </c>
      <c r="Q122" s="103"/>
      <c r="R122" s="216">
        <f>R123+R145</f>
        <v>0.162054</v>
      </c>
      <c r="S122" s="103"/>
      <c r="T122" s="217">
        <f>T123+T145</f>
        <v>5.0069499999999989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6" t="s">
        <v>78</v>
      </c>
      <c r="AU122" s="16" t="s">
        <v>115</v>
      </c>
      <c r="BK122" s="218">
        <f>BK123+BK145</f>
        <v>0</v>
      </c>
    </row>
    <row r="123" s="12" customFormat="1" ht="25.92" customHeight="1">
      <c r="A123" s="12"/>
      <c r="B123" s="219"/>
      <c r="C123" s="220"/>
      <c r="D123" s="221" t="s">
        <v>78</v>
      </c>
      <c r="E123" s="222" t="s">
        <v>135</v>
      </c>
      <c r="F123" s="222" t="s">
        <v>135</v>
      </c>
      <c r="G123" s="220"/>
      <c r="H123" s="220"/>
      <c r="I123" s="223"/>
      <c r="J123" s="224">
        <f>BK123</f>
        <v>0</v>
      </c>
      <c r="K123" s="220"/>
      <c r="L123" s="225"/>
      <c r="M123" s="226"/>
      <c r="N123" s="227"/>
      <c r="O123" s="227"/>
      <c r="P123" s="228">
        <f>P124+P125+P138</f>
        <v>0</v>
      </c>
      <c r="Q123" s="227"/>
      <c r="R123" s="228">
        <f>R124+R125+R138</f>
        <v>0.162054</v>
      </c>
      <c r="S123" s="227"/>
      <c r="T123" s="229">
        <f>T124+T125+T138</f>
        <v>5.0069499999999989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30" t="s">
        <v>87</v>
      </c>
      <c r="AT123" s="231" t="s">
        <v>78</v>
      </c>
      <c r="AU123" s="231" t="s">
        <v>79</v>
      </c>
      <c r="AY123" s="230" t="s">
        <v>136</v>
      </c>
      <c r="BK123" s="232">
        <f>BK124+BK125+BK138</f>
        <v>0</v>
      </c>
    </row>
    <row r="124" s="12" customFormat="1" ht="22.8" customHeight="1">
      <c r="A124" s="12"/>
      <c r="B124" s="219"/>
      <c r="C124" s="220"/>
      <c r="D124" s="221" t="s">
        <v>78</v>
      </c>
      <c r="E124" s="233" t="s">
        <v>87</v>
      </c>
      <c r="F124" s="233" t="s">
        <v>137</v>
      </c>
      <c r="G124" s="220"/>
      <c r="H124" s="220"/>
      <c r="I124" s="223"/>
      <c r="J124" s="234">
        <f>BK124</f>
        <v>0</v>
      </c>
      <c r="K124" s="220"/>
      <c r="L124" s="225"/>
      <c r="M124" s="226"/>
      <c r="N124" s="227"/>
      <c r="O124" s="227"/>
      <c r="P124" s="228">
        <v>0</v>
      </c>
      <c r="Q124" s="227"/>
      <c r="R124" s="228">
        <v>0</v>
      </c>
      <c r="S124" s="227"/>
      <c r="T124" s="229"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30" t="s">
        <v>87</v>
      </c>
      <c r="AT124" s="231" t="s">
        <v>78</v>
      </c>
      <c r="AU124" s="231" t="s">
        <v>87</v>
      </c>
      <c r="AY124" s="230" t="s">
        <v>136</v>
      </c>
      <c r="BK124" s="232">
        <v>0</v>
      </c>
    </row>
    <row r="125" s="12" customFormat="1" ht="22.8" customHeight="1">
      <c r="A125" s="12"/>
      <c r="B125" s="219"/>
      <c r="C125" s="220"/>
      <c r="D125" s="221" t="s">
        <v>78</v>
      </c>
      <c r="E125" s="233" t="s">
        <v>138</v>
      </c>
      <c r="F125" s="233" t="s">
        <v>139</v>
      </c>
      <c r="G125" s="220"/>
      <c r="H125" s="220"/>
      <c r="I125" s="223"/>
      <c r="J125" s="234">
        <f>BK125</f>
        <v>0</v>
      </c>
      <c r="K125" s="220"/>
      <c r="L125" s="225"/>
      <c r="M125" s="226"/>
      <c r="N125" s="227"/>
      <c r="O125" s="227"/>
      <c r="P125" s="228">
        <f>SUM(P126:P137)</f>
        <v>0</v>
      </c>
      <c r="Q125" s="227"/>
      <c r="R125" s="228">
        <f>SUM(R126:R137)</f>
        <v>5.4000000000000005E-05</v>
      </c>
      <c r="S125" s="227"/>
      <c r="T125" s="229">
        <f>SUM(T126:T137)</f>
        <v>5.0069499999999989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30" t="s">
        <v>87</v>
      </c>
      <c r="AT125" s="231" t="s">
        <v>78</v>
      </c>
      <c r="AU125" s="231" t="s">
        <v>87</v>
      </c>
      <c r="AY125" s="230" t="s">
        <v>136</v>
      </c>
      <c r="BK125" s="232">
        <f>SUM(BK126:BK137)</f>
        <v>0</v>
      </c>
    </row>
    <row r="126" s="2" customFormat="1" ht="16.5" customHeight="1">
      <c r="A126" s="37"/>
      <c r="B126" s="38"/>
      <c r="C126" s="235" t="s">
        <v>140</v>
      </c>
      <c r="D126" s="235" t="s">
        <v>141</v>
      </c>
      <c r="E126" s="236" t="s">
        <v>142</v>
      </c>
      <c r="F126" s="237" t="s">
        <v>143</v>
      </c>
      <c r="G126" s="238" t="s">
        <v>144</v>
      </c>
      <c r="H126" s="239">
        <v>3</v>
      </c>
      <c r="I126" s="240"/>
      <c r="J126" s="241">
        <f>ROUND(I126*H126,2)</f>
        <v>0</v>
      </c>
      <c r="K126" s="242"/>
      <c r="L126" s="43"/>
      <c r="M126" s="243" t="s">
        <v>1</v>
      </c>
      <c r="N126" s="244" t="s">
        <v>44</v>
      </c>
      <c r="O126" s="90"/>
      <c r="P126" s="245">
        <f>O126*H126</f>
        <v>0</v>
      </c>
      <c r="Q126" s="245">
        <v>0</v>
      </c>
      <c r="R126" s="245">
        <f>Q126*H126</f>
        <v>0</v>
      </c>
      <c r="S126" s="245">
        <v>0.0060000000000000001</v>
      </c>
      <c r="T126" s="246">
        <f>S126*H126</f>
        <v>0.018000000000000002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47" t="s">
        <v>145</v>
      </c>
      <c r="AT126" s="247" t="s">
        <v>141</v>
      </c>
      <c r="AU126" s="247" t="s">
        <v>89</v>
      </c>
      <c r="AY126" s="16" t="s">
        <v>136</v>
      </c>
      <c r="BE126" s="248">
        <f>IF(N126="základní",J126,0)</f>
        <v>0</v>
      </c>
      <c r="BF126" s="248">
        <f>IF(N126="snížená",J126,0)</f>
        <v>0</v>
      </c>
      <c r="BG126" s="248">
        <f>IF(N126="zákl. přenesená",J126,0)</f>
        <v>0</v>
      </c>
      <c r="BH126" s="248">
        <f>IF(N126="sníž. přenesená",J126,0)</f>
        <v>0</v>
      </c>
      <c r="BI126" s="248">
        <f>IF(N126="nulová",J126,0)</f>
        <v>0</v>
      </c>
      <c r="BJ126" s="16" t="s">
        <v>87</v>
      </c>
      <c r="BK126" s="248">
        <f>ROUND(I126*H126,2)</f>
        <v>0</v>
      </c>
      <c r="BL126" s="16" t="s">
        <v>145</v>
      </c>
      <c r="BM126" s="247" t="s">
        <v>146</v>
      </c>
    </row>
    <row r="127" s="2" customFormat="1" ht="16.5" customHeight="1">
      <c r="A127" s="37"/>
      <c r="B127" s="38"/>
      <c r="C127" s="235" t="s">
        <v>147</v>
      </c>
      <c r="D127" s="235" t="s">
        <v>141</v>
      </c>
      <c r="E127" s="236" t="s">
        <v>148</v>
      </c>
      <c r="F127" s="237" t="s">
        <v>149</v>
      </c>
      <c r="G127" s="238" t="s">
        <v>150</v>
      </c>
      <c r="H127" s="239">
        <v>31</v>
      </c>
      <c r="I127" s="240"/>
      <c r="J127" s="241">
        <f>ROUND(I127*H127,2)</f>
        <v>0</v>
      </c>
      <c r="K127" s="242"/>
      <c r="L127" s="43"/>
      <c r="M127" s="243" t="s">
        <v>1</v>
      </c>
      <c r="N127" s="244" t="s">
        <v>44</v>
      </c>
      <c r="O127" s="90"/>
      <c r="P127" s="245">
        <f>O127*H127</f>
        <v>0</v>
      </c>
      <c r="Q127" s="245">
        <v>0</v>
      </c>
      <c r="R127" s="245">
        <f>Q127*H127</f>
        <v>0</v>
      </c>
      <c r="S127" s="245">
        <v>0.0092499999999999995</v>
      </c>
      <c r="T127" s="246">
        <f>S127*H127</f>
        <v>0.28675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47" t="s">
        <v>145</v>
      </c>
      <c r="AT127" s="247" t="s">
        <v>141</v>
      </c>
      <c r="AU127" s="247" t="s">
        <v>89</v>
      </c>
      <c r="AY127" s="16" t="s">
        <v>136</v>
      </c>
      <c r="BE127" s="248">
        <f>IF(N127="základní",J127,0)</f>
        <v>0</v>
      </c>
      <c r="BF127" s="248">
        <f>IF(N127="snížená",J127,0)</f>
        <v>0</v>
      </c>
      <c r="BG127" s="248">
        <f>IF(N127="zákl. přenesená",J127,0)</f>
        <v>0</v>
      </c>
      <c r="BH127" s="248">
        <f>IF(N127="sníž. přenesená",J127,0)</f>
        <v>0</v>
      </c>
      <c r="BI127" s="248">
        <f>IF(N127="nulová",J127,0)</f>
        <v>0</v>
      </c>
      <c r="BJ127" s="16" t="s">
        <v>87</v>
      </c>
      <c r="BK127" s="248">
        <f>ROUND(I127*H127,2)</f>
        <v>0</v>
      </c>
      <c r="BL127" s="16" t="s">
        <v>145</v>
      </c>
      <c r="BM127" s="247" t="s">
        <v>151</v>
      </c>
    </row>
    <row r="128" s="13" customFormat="1">
      <c r="A128" s="13"/>
      <c r="B128" s="249"/>
      <c r="C128" s="250"/>
      <c r="D128" s="251" t="s">
        <v>152</v>
      </c>
      <c r="E128" s="252" t="s">
        <v>1</v>
      </c>
      <c r="F128" s="253" t="s">
        <v>153</v>
      </c>
      <c r="G128" s="250"/>
      <c r="H128" s="254">
        <v>31</v>
      </c>
      <c r="I128" s="255"/>
      <c r="J128" s="250"/>
      <c r="K128" s="250"/>
      <c r="L128" s="256"/>
      <c r="M128" s="257"/>
      <c r="N128" s="258"/>
      <c r="O128" s="258"/>
      <c r="P128" s="258"/>
      <c r="Q128" s="258"/>
      <c r="R128" s="258"/>
      <c r="S128" s="258"/>
      <c r="T128" s="259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60" t="s">
        <v>152</v>
      </c>
      <c r="AU128" s="260" t="s">
        <v>89</v>
      </c>
      <c r="AV128" s="13" t="s">
        <v>89</v>
      </c>
      <c r="AW128" s="13" t="s">
        <v>36</v>
      </c>
      <c r="AX128" s="13" t="s">
        <v>87</v>
      </c>
      <c r="AY128" s="260" t="s">
        <v>136</v>
      </c>
    </row>
    <row r="129" s="2" customFormat="1" ht="21.75" customHeight="1">
      <c r="A129" s="37"/>
      <c r="B129" s="38"/>
      <c r="C129" s="235" t="s">
        <v>154</v>
      </c>
      <c r="D129" s="235" t="s">
        <v>141</v>
      </c>
      <c r="E129" s="236" t="s">
        <v>155</v>
      </c>
      <c r="F129" s="237" t="s">
        <v>156</v>
      </c>
      <c r="G129" s="238" t="s">
        <v>144</v>
      </c>
      <c r="H129" s="239">
        <v>44</v>
      </c>
      <c r="I129" s="240"/>
      <c r="J129" s="241">
        <f>ROUND(I129*H129,2)</f>
        <v>0</v>
      </c>
      <c r="K129" s="242"/>
      <c r="L129" s="43"/>
      <c r="M129" s="243" t="s">
        <v>1</v>
      </c>
      <c r="N129" s="244" t="s">
        <v>44</v>
      </c>
      <c r="O129" s="90"/>
      <c r="P129" s="245">
        <f>O129*H129</f>
        <v>0</v>
      </c>
      <c r="Q129" s="245">
        <v>0</v>
      </c>
      <c r="R129" s="245">
        <f>Q129*H129</f>
        <v>0</v>
      </c>
      <c r="S129" s="245">
        <v>0.065699999999999995</v>
      </c>
      <c r="T129" s="246">
        <f>S129*H129</f>
        <v>2.8907999999999996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47" t="s">
        <v>145</v>
      </c>
      <c r="AT129" s="247" t="s">
        <v>141</v>
      </c>
      <c r="AU129" s="247" t="s">
        <v>89</v>
      </c>
      <c r="AY129" s="16" t="s">
        <v>136</v>
      </c>
      <c r="BE129" s="248">
        <f>IF(N129="základní",J129,0)</f>
        <v>0</v>
      </c>
      <c r="BF129" s="248">
        <f>IF(N129="snížená",J129,0)</f>
        <v>0</v>
      </c>
      <c r="BG129" s="248">
        <f>IF(N129="zákl. přenesená",J129,0)</f>
        <v>0</v>
      </c>
      <c r="BH129" s="248">
        <f>IF(N129="sníž. přenesená",J129,0)</f>
        <v>0</v>
      </c>
      <c r="BI129" s="248">
        <f>IF(N129="nulová",J129,0)</f>
        <v>0</v>
      </c>
      <c r="BJ129" s="16" t="s">
        <v>87</v>
      </c>
      <c r="BK129" s="248">
        <f>ROUND(I129*H129,2)</f>
        <v>0</v>
      </c>
      <c r="BL129" s="16" t="s">
        <v>145</v>
      </c>
      <c r="BM129" s="247" t="s">
        <v>157</v>
      </c>
    </row>
    <row r="130" s="13" customFormat="1">
      <c r="A130" s="13"/>
      <c r="B130" s="249"/>
      <c r="C130" s="250"/>
      <c r="D130" s="251" t="s">
        <v>152</v>
      </c>
      <c r="E130" s="252" t="s">
        <v>1</v>
      </c>
      <c r="F130" s="253" t="s">
        <v>158</v>
      </c>
      <c r="G130" s="250"/>
      <c r="H130" s="254">
        <v>26</v>
      </c>
      <c r="I130" s="255"/>
      <c r="J130" s="250"/>
      <c r="K130" s="250"/>
      <c r="L130" s="256"/>
      <c r="M130" s="257"/>
      <c r="N130" s="258"/>
      <c r="O130" s="258"/>
      <c r="P130" s="258"/>
      <c r="Q130" s="258"/>
      <c r="R130" s="258"/>
      <c r="S130" s="258"/>
      <c r="T130" s="259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60" t="s">
        <v>152</v>
      </c>
      <c r="AU130" s="260" t="s">
        <v>89</v>
      </c>
      <c r="AV130" s="13" t="s">
        <v>89</v>
      </c>
      <c r="AW130" s="13" t="s">
        <v>36</v>
      </c>
      <c r="AX130" s="13" t="s">
        <v>79</v>
      </c>
      <c r="AY130" s="260" t="s">
        <v>136</v>
      </c>
    </row>
    <row r="131" s="13" customFormat="1">
      <c r="A131" s="13"/>
      <c r="B131" s="249"/>
      <c r="C131" s="250"/>
      <c r="D131" s="251" t="s">
        <v>152</v>
      </c>
      <c r="E131" s="252" t="s">
        <v>1</v>
      </c>
      <c r="F131" s="253" t="s">
        <v>159</v>
      </c>
      <c r="G131" s="250"/>
      <c r="H131" s="254">
        <v>6</v>
      </c>
      <c r="I131" s="255"/>
      <c r="J131" s="250"/>
      <c r="K131" s="250"/>
      <c r="L131" s="256"/>
      <c r="M131" s="257"/>
      <c r="N131" s="258"/>
      <c r="O131" s="258"/>
      <c r="P131" s="258"/>
      <c r="Q131" s="258"/>
      <c r="R131" s="258"/>
      <c r="S131" s="258"/>
      <c r="T131" s="259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60" t="s">
        <v>152</v>
      </c>
      <c r="AU131" s="260" t="s">
        <v>89</v>
      </c>
      <c r="AV131" s="13" t="s">
        <v>89</v>
      </c>
      <c r="AW131" s="13" t="s">
        <v>36</v>
      </c>
      <c r="AX131" s="13" t="s">
        <v>79</v>
      </c>
      <c r="AY131" s="260" t="s">
        <v>136</v>
      </c>
    </row>
    <row r="132" s="13" customFormat="1">
      <c r="A132" s="13"/>
      <c r="B132" s="249"/>
      <c r="C132" s="250"/>
      <c r="D132" s="251" t="s">
        <v>152</v>
      </c>
      <c r="E132" s="252" t="s">
        <v>1</v>
      </c>
      <c r="F132" s="253" t="s">
        <v>160</v>
      </c>
      <c r="G132" s="250"/>
      <c r="H132" s="254">
        <v>12</v>
      </c>
      <c r="I132" s="255"/>
      <c r="J132" s="250"/>
      <c r="K132" s="250"/>
      <c r="L132" s="256"/>
      <c r="M132" s="257"/>
      <c r="N132" s="258"/>
      <c r="O132" s="258"/>
      <c r="P132" s="258"/>
      <c r="Q132" s="258"/>
      <c r="R132" s="258"/>
      <c r="S132" s="258"/>
      <c r="T132" s="259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60" t="s">
        <v>152</v>
      </c>
      <c r="AU132" s="260" t="s">
        <v>89</v>
      </c>
      <c r="AV132" s="13" t="s">
        <v>89</v>
      </c>
      <c r="AW132" s="13" t="s">
        <v>36</v>
      </c>
      <c r="AX132" s="13" t="s">
        <v>79</v>
      </c>
      <c r="AY132" s="260" t="s">
        <v>136</v>
      </c>
    </row>
    <row r="133" s="14" customFormat="1">
      <c r="A133" s="14"/>
      <c r="B133" s="261"/>
      <c r="C133" s="262"/>
      <c r="D133" s="251" t="s">
        <v>152</v>
      </c>
      <c r="E133" s="263" t="s">
        <v>1</v>
      </c>
      <c r="F133" s="264" t="s">
        <v>161</v>
      </c>
      <c r="G133" s="262"/>
      <c r="H133" s="265">
        <v>44</v>
      </c>
      <c r="I133" s="266"/>
      <c r="J133" s="262"/>
      <c r="K133" s="262"/>
      <c r="L133" s="267"/>
      <c r="M133" s="268"/>
      <c r="N133" s="269"/>
      <c r="O133" s="269"/>
      <c r="P133" s="269"/>
      <c r="Q133" s="269"/>
      <c r="R133" s="269"/>
      <c r="S133" s="269"/>
      <c r="T133" s="270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71" t="s">
        <v>152</v>
      </c>
      <c r="AU133" s="271" t="s">
        <v>89</v>
      </c>
      <c r="AV133" s="14" t="s">
        <v>145</v>
      </c>
      <c r="AW133" s="14" t="s">
        <v>36</v>
      </c>
      <c r="AX133" s="14" t="s">
        <v>87</v>
      </c>
      <c r="AY133" s="271" t="s">
        <v>136</v>
      </c>
    </row>
    <row r="134" s="2" customFormat="1" ht="21.75" customHeight="1">
      <c r="A134" s="37"/>
      <c r="B134" s="38"/>
      <c r="C134" s="235" t="s">
        <v>162</v>
      </c>
      <c r="D134" s="235" t="s">
        <v>141</v>
      </c>
      <c r="E134" s="236" t="s">
        <v>163</v>
      </c>
      <c r="F134" s="237" t="s">
        <v>164</v>
      </c>
      <c r="G134" s="238" t="s">
        <v>165</v>
      </c>
      <c r="H134" s="239">
        <v>0.54000000000000004</v>
      </c>
      <c r="I134" s="240"/>
      <c r="J134" s="241">
        <f>ROUND(I134*H134,2)</f>
        <v>0</v>
      </c>
      <c r="K134" s="242"/>
      <c r="L134" s="43"/>
      <c r="M134" s="243" t="s">
        <v>1</v>
      </c>
      <c r="N134" s="244" t="s">
        <v>44</v>
      </c>
      <c r="O134" s="90"/>
      <c r="P134" s="245">
        <f>O134*H134</f>
        <v>0</v>
      </c>
      <c r="Q134" s="245">
        <v>0.00010000000000000001</v>
      </c>
      <c r="R134" s="245">
        <f>Q134*H134</f>
        <v>5.4000000000000005E-05</v>
      </c>
      <c r="S134" s="245">
        <v>2.4100000000000001</v>
      </c>
      <c r="T134" s="246">
        <f>S134*H134</f>
        <v>1.3014000000000001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47" t="s">
        <v>145</v>
      </c>
      <c r="AT134" s="247" t="s">
        <v>141</v>
      </c>
      <c r="AU134" s="247" t="s">
        <v>89</v>
      </c>
      <c r="AY134" s="16" t="s">
        <v>136</v>
      </c>
      <c r="BE134" s="248">
        <f>IF(N134="základní",J134,0)</f>
        <v>0</v>
      </c>
      <c r="BF134" s="248">
        <f>IF(N134="snížená",J134,0)</f>
        <v>0</v>
      </c>
      <c r="BG134" s="248">
        <f>IF(N134="zákl. přenesená",J134,0)</f>
        <v>0</v>
      </c>
      <c r="BH134" s="248">
        <f>IF(N134="sníž. přenesená",J134,0)</f>
        <v>0</v>
      </c>
      <c r="BI134" s="248">
        <f>IF(N134="nulová",J134,0)</f>
        <v>0</v>
      </c>
      <c r="BJ134" s="16" t="s">
        <v>87</v>
      </c>
      <c r="BK134" s="248">
        <f>ROUND(I134*H134,2)</f>
        <v>0</v>
      </c>
      <c r="BL134" s="16" t="s">
        <v>145</v>
      </c>
      <c r="BM134" s="247" t="s">
        <v>166</v>
      </c>
    </row>
    <row r="135" s="13" customFormat="1">
      <c r="A135" s="13"/>
      <c r="B135" s="249"/>
      <c r="C135" s="250"/>
      <c r="D135" s="251" t="s">
        <v>152</v>
      </c>
      <c r="E135" s="252" t="s">
        <v>1</v>
      </c>
      <c r="F135" s="253" t="s">
        <v>167</v>
      </c>
      <c r="G135" s="250"/>
      <c r="H135" s="254">
        <v>0.54000000000000004</v>
      </c>
      <c r="I135" s="255"/>
      <c r="J135" s="250"/>
      <c r="K135" s="250"/>
      <c r="L135" s="256"/>
      <c r="M135" s="257"/>
      <c r="N135" s="258"/>
      <c r="O135" s="258"/>
      <c r="P135" s="258"/>
      <c r="Q135" s="258"/>
      <c r="R135" s="258"/>
      <c r="S135" s="258"/>
      <c r="T135" s="259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60" t="s">
        <v>152</v>
      </c>
      <c r="AU135" s="260" t="s">
        <v>89</v>
      </c>
      <c r="AV135" s="13" t="s">
        <v>89</v>
      </c>
      <c r="AW135" s="13" t="s">
        <v>36</v>
      </c>
      <c r="AX135" s="13" t="s">
        <v>87</v>
      </c>
      <c r="AY135" s="260" t="s">
        <v>136</v>
      </c>
    </row>
    <row r="136" s="2" customFormat="1" ht="21.75" customHeight="1">
      <c r="A136" s="37"/>
      <c r="B136" s="38"/>
      <c r="C136" s="235" t="s">
        <v>168</v>
      </c>
      <c r="D136" s="235" t="s">
        <v>141</v>
      </c>
      <c r="E136" s="236" t="s">
        <v>169</v>
      </c>
      <c r="F136" s="237" t="s">
        <v>170</v>
      </c>
      <c r="G136" s="238" t="s">
        <v>171</v>
      </c>
      <c r="H136" s="239">
        <v>2</v>
      </c>
      <c r="I136" s="240"/>
      <c r="J136" s="241">
        <f>ROUND(I136*H136,2)</f>
        <v>0</v>
      </c>
      <c r="K136" s="242"/>
      <c r="L136" s="43"/>
      <c r="M136" s="243" t="s">
        <v>1</v>
      </c>
      <c r="N136" s="244" t="s">
        <v>44</v>
      </c>
      <c r="O136" s="90"/>
      <c r="P136" s="245">
        <f>O136*H136</f>
        <v>0</v>
      </c>
      <c r="Q136" s="245">
        <v>0</v>
      </c>
      <c r="R136" s="245">
        <f>Q136*H136</f>
        <v>0</v>
      </c>
      <c r="S136" s="245">
        <v>0.255</v>
      </c>
      <c r="T136" s="246">
        <f>S136*H136</f>
        <v>0.51000000000000001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47" t="s">
        <v>145</v>
      </c>
      <c r="AT136" s="247" t="s">
        <v>141</v>
      </c>
      <c r="AU136" s="247" t="s">
        <v>89</v>
      </c>
      <c r="AY136" s="16" t="s">
        <v>136</v>
      </c>
      <c r="BE136" s="248">
        <f>IF(N136="základní",J136,0)</f>
        <v>0</v>
      </c>
      <c r="BF136" s="248">
        <f>IF(N136="snížená",J136,0)</f>
        <v>0</v>
      </c>
      <c r="BG136" s="248">
        <f>IF(N136="zákl. přenesená",J136,0)</f>
        <v>0</v>
      </c>
      <c r="BH136" s="248">
        <f>IF(N136="sníž. přenesená",J136,0)</f>
        <v>0</v>
      </c>
      <c r="BI136" s="248">
        <f>IF(N136="nulová",J136,0)</f>
        <v>0</v>
      </c>
      <c r="BJ136" s="16" t="s">
        <v>87</v>
      </c>
      <c r="BK136" s="248">
        <f>ROUND(I136*H136,2)</f>
        <v>0</v>
      </c>
      <c r="BL136" s="16" t="s">
        <v>145</v>
      </c>
      <c r="BM136" s="247" t="s">
        <v>172</v>
      </c>
    </row>
    <row r="137" s="2" customFormat="1" ht="16.5" customHeight="1">
      <c r="A137" s="37"/>
      <c r="B137" s="38"/>
      <c r="C137" s="235" t="s">
        <v>173</v>
      </c>
      <c r="D137" s="235" t="s">
        <v>141</v>
      </c>
      <c r="E137" s="236" t="s">
        <v>174</v>
      </c>
      <c r="F137" s="237" t="s">
        <v>175</v>
      </c>
      <c r="G137" s="238" t="s">
        <v>176</v>
      </c>
      <c r="H137" s="239">
        <v>5.0069999999999997</v>
      </c>
      <c r="I137" s="240"/>
      <c r="J137" s="241">
        <f>ROUND(I137*H137,2)</f>
        <v>0</v>
      </c>
      <c r="K137" s="242"/>
      <c r="L137" s="43"/>
      <c r="M137" s="243" t="s">
        <v>1</v>
      </c>
      <c r="N137" s="244" t="s">
        <v>44</v>
      </c>
      <c r="O137" s="90"/>
      <c r="P137" s="245">
        <f>O137*H137</f>
        <v>0</v>
      </c>
      <c r="Q137" s="245">
        <v>0</v>
      </c>
      <c r="R137" s="245">
        <f>Q137*H137</f>
        <v>0</v>
      </c>
      <c r="S137" s="245">
        <v>0</v>
      </c>
      <c r="T137" s="246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47" t="s">
        <v>145</v>
      </c>
      <c r="AT137" s="247" t="s">
        <v>141</v>
      </c>
      <c r="AU137" s="247" t="s">
        <v>89</v>
      </c>
      <c r="AY137" s="16" t="s">
        <v>136</v>
      </c>
      <c r="BE137" s="248">
        <f>IF(N137="základní",J137,0)</f>
        <v>0</v>
      </c>
      <c r="BF137" s="248">
        <f>IF(N137="snížená",J137,0)</f>
        <v>0</v>
      </c>
      <c r="BG137" s="248">
        <f>IF(N137="zákl. přenesená",J137,0)</f>
        <v>0</v>
      </c>
      <c r="BH137" s="248">
        <f>IF(N137="sníž. přenesená",J137,0)</f>
        <v>0</v>
      </c>
      <c r="BI137" s="248">
        <f>IF(N137="nulová",J137,0)</f>
        <v>0</v>
      </c>
      <c r="BJ137" s="16" t="s">
        <v>87</v>
      </c>
      <c r="BK137" s="248">
        <f>ROUND(I137*H137,2)</f>
        <v>0</v>
      </c>
      <c r="BL137" s="16" t="s">
        <v>145</v>
      </c>
      <c r="BM137" s="247" t="s">
        <v>177</v>
      </c>
    </row>
    <row r="138" s="12" customFormat="1" ht="22.8" customHeight="1">
      <c r="A138" s="12"/>
      <c r="B138" s="219"/>
      <c r="C138" s="220"/>
      <c r="D138" s="221" t="s">
        <v>78</v>
      </c>
      <c r="E138" s="233" t="s">
        <v>178</v>
      </c>
      <c r="F138" s="233" t="s">
        <v>179</v>
      </c>
      <c r="G138" s="220"/>
      <c r="H138" s="220"/>
      <c r="I138" s="223"/>
      <c r="J138" s="234">
        <f>BK138</f>
        <v>0</v>
      </c>
      <c r="K138" s="220"/>
      <c r="L138" s="225"/>
      <c r="M138" s="226"/>
      <c r="N138" s="227"/>
      <c r="O138" s="227"/>
      <c r="P138" s="228">
        <f>SUM(P139:P144)</f>
        <v>0</v>
      </c>
      <c r="Q138" s="227"/>
      <c r="R138" s="228">
        <f>SUM(R139:R144)</f>
        <v>0.16200000000000001</v>
      </c>
      <c r="S138" s="227"/>
      <c r="T138" s="229">
        <f>SUM(T139:T144)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30" t="s">
        <v>87</v>
      </c>
      <c r="AT138" s="231" t="s">
        <v>78</v>
      </c>
      <c r="AU138" s="231" t="s">
        <v>87</v>
      </c>
      <c r="AY138" s="230" t="s">
        <v>136</v>
      </c>
      <c r="BK138" s="232">
        <f>SUM(BK139:BK144)</f>
        <v>0</v>
      </c>
    </row>
    <row r="139" s="2" customFormat="1" ht="16.5" customHeight="1">
      <c r="A139" s="37"/>
      <c r="B139" s="38"/>
      <c r="C139" s="235" t="s">
        <v>180</v>
      </c>
      <c r="D139" s="235" t="s">
        <v>141</v>
      </c>
      <c r="E139" s="236" t="s">
        <v>181</v>
      </c>
      <c r="F139" s="237" t="s">
        <v>182</v>
      </c>
      <c r="G139" s="238" t="s">
        <v>171</v>
      </c>
      <c r="H139" s="239">
        <v>0.38500000000000001</v>
      </c>
      <c r="I139" s="240"/>
      <c r="J139" s="241">
        <f>ROUND(I139*H139,2)</f>
        <v>0</v>
      </c>
      <c r="K139" s="242"/>
      <c r="L139" s="43"/>
      <c r="M139" s="243" t="s">
        <v>1</v>
      </c>
      <c r="N139" s="244" t="s">
        <v>44</v>
      </c>
      <c r="O139" s="90"/>
      <c r="P139" s="245">
        <f>O139*H139</f>
        <v>0</v>
      </c>
      <c r="Q139" s="245">
        <v>0</v>
      </c>
      <c r="R139" s="245">
        <f>Q139*H139</f>
        <v>0</v>
      </c>
      <c r="S139" s="245">
        <v>0</v>
      </c>
      <c r="T139" s="246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47" t="s">
        <v>145</v>
      </c>
      <c r="AT139" s="247" t="s">
        <v>141</v>
      </c>
      <c r="AU139" s="247" t="s">
        <v>89</v>
      </c>
      <c r="AY139" s="16" t="s">
        <v>136</v>
      </c>
      <c r="BE139" s="248">
        <f>IF(N139="základní",J139,0)</f>
        <v>0</v>
      </c>
      <c r="BF139" s="248">
        <f>IF(N139="snížená",J139,0)</f>
        <v>0</v>
      </c>
      <c r="BG139" s="248">
        <f>IF(N139="zákl. přenesená",J139,0)</f>
        <v>0</v>
      </c>
      <c r="BH139" s="248">
        <f>IF(N139="sníž. přenesená",J139,0)</f>
        <v>0</v>
      </c>
      <c r="BI139" s="248">
        <f>IF(N139="nulová",J139,0)</f>
        <v>0</v>
      </c>
      <c r="BJ139" s="16" t="s">
        <v>87</v>
      </c>
      <c r="BK139" s="248">
        <f>ROUND(I139*H139,2)</f>
        <v>0</v>
      </c>
      <c r="BL139" s="16" t="s">
        <v>145</v>
      </c>
      <c r="BM139" s="247" t="s">
        <v>183</v>
      </c>
    </row>
    <row r="140" s="13" customFormat="1">
      <c r="A140" s="13"/>
      <c r="B140" s="249"/>
      <c r="C140" s="250"/>
      <c r="D140" s="251" t="s">
        <v>152</v>
      </c>
      <c r="E140" s="252" t="s">
        <v>1</v>
      </c>
      <c r="F140" s="253" t="s">
        <v>184</v>
      </c>
      <c r="G140" s="250"/>
      <c r="H140" s="254">
        <v>0.38500000000000001</v>
      </c>
      <c r="I140" s="255"/>
      <c r="J140" s="250"/>
      <c r="K140" s="250"/>
      <c r="L140" s="256"/>
      <c r="M140" s="257"/>
      <c r="N140" s="258"/>
      <c r="O140" s="258"/>
      <c r="P140" s="258"/>
      <c r="Q140" s="258"/>
      <c r="R140" s="258"/>
      <c r="S140" s="258"/>
      <c r="T140" s="259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60" t="s">
        <v>152</v>
      </c>
      <c r="AU140" s="260" t="s">
        <v>89</v>
      </c>
      <c r="AV140" s="13" t="s">
        <v>89</v>
      </c>
      <c r="AW140" s="13" t="s">
        <v>36</v>
      </c>
      <c r="AX140" s="13" t="s">
        <v>87</v>
      </c>
      <c r="AY140" s="260" t="s">
        <v>136</v>
      </c>
    </row>
    <row r="141" s="2" customFormat="1" ht="16.5" customHeight="1">
      <c r="A141" s="37"/>
      <c r="B141" s="38"/>
      <c r="C141" s="235" t="s">
        <v>185</v>
      </c>
      <c r="D141" s="235" t="s">
        <v>141</v>
      </c>
      <c r="E141" s="236" t="s">
        <v>186</v>
      </c>
      <c r="F141" s="237" t="s">
        <v>187</v>
      </c>
      <c r="G141" s="238" t="s">
        <v>171</v>
      </c>
      <c r="H141" s="239">
        <v>0.38500000000000001</v>
      </c>
      <c r="I141" s="240"/>
      <c r="J141" s="241">
        <f>ROUND(I141*H141,2)</f>
        <v>0</v>
      </c>
      <c r="K141" s="242"/>
      <c r="L141" s="43"/>
      <c r="M141" s="243" t="s">
        <v>1</v>
      </c>
      <c r="N141" s="244" t="s">
        <v>44</v>
      </c>
      <c r="O141" s="90"/>
      <c r="P141" s="245">
        <f>O141*H141</f>
        <v>0</v>
      </c>
      <c r="Q141" s="245">
        <v>0</v>
      </c>
      <c r="R141" s="245">
        <f>Q141*H141</f>
        <v>0</v>
      </c>
      <c r="S141" s="245">
        <v>0</v>
      </c>
      <c r="T141" s="246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47" t="s">
        <v>145</v>
      </c>
      <c r="AT141" s="247" t="s">
        <v>141</v>
      </c>
      <c r="AU141" s="247" t="s">
        <v>89</v>
      </c>
      <c r="AY141" s="16" t="s">
        <v>136</v>
      </c>
      <c r="BE141" s="248">
        <f>IF(N141="základní",J141,0)</f>
        <v>0</v>
      </c>
      <c r="BF141" s="248">
        <f>IF(N141="snížená",J141,0)</f>
        <v>0</v>
      </c>
      <c r="BG141" s="248">
        <f>IF(N141="zákl. přenesená",J141,0)</f>
        <v>0</v>
      </c>
      <c r="BH141" s="248">
        <f>IF(N141="sníž. přenesená",J141,0)</f>
        <v>0</v>
      </c>
      <c r="BI141" s="248">
        <f>IF(N141="nulová",J141,0)</f>
        <v>0</v>
      </c>
      <c r="BJ141" s="16" t="s">
        <v>87</v>
      </c>
      <c r="BK141" s="248">
        <f>ROUND(I141*H141,2)</f>
        <v>0</v>
      </c>
      <c r="BL141" s="16" t="s">
        <v>145</v>
      </c>
      <c r="BM141" s="247" t="s">
        <v>188</v>
      </c>
    </row>
    <row r="142" s="2" customFormat="1" ht="16.5" customHeight="1">
      <c r="A142" s="37"/>
      <c r="B142" s="38"/>
      <c r="C142" s="272" t="s">
        <v>189</v>
      </c>
      <c r="D142" s="272" t="s">
        <v>190</v>
      </c>
      <c r="E142" s="273" t="s">
        <v>191</v>
      </c>
      <c r="F142" s="274" t="s">
        <v>192</v>
      </c>
      <c r="G142" s="275" t="s">
        <v>176</v>
      </c>
      <c r="H142" s="276">
        <v>0.16200000000000001</v>
      </c>
      <c r="I142" s="277"/>
      <c r="J142" s="278">
        <f>ROUND(I142*H142,2)</f>
        <v>0</v>
      </c>
      <c r="K142" s="279"/>
      <c r="L142" s="280"/>
      <c r="M142" s="281" t="s">
        <v>1</v>
      </c>
      <c r="N142" s="282" t="s">
        <v>44</v>
      </c>
      <c r="O142" s="90"/>
      <c r="P142" s="245">
        <f>O142*H142</f>
        <v>0</v>
      </c>
      <c r="Q142" s="245">
        <v>1</v>
      </c>
      <c r="R142" s="245">
        <f>Q142*H142</f>
        <v>0.16200000000000001</v>
      </c>
      <c r="S142" s="245">
        <v>0</v>
      </c>
      <c r="T142" s="246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47" t="s">
        <v>193</v>
      </c>
      <c r="AT142" s="247" t="s">
        <v>190</v>
      </c>
      <c r="AU142" s="247" t="s">
        <v>89</v>
      </c>
      <c r="AY142" s="16" t="s">
        <v>136</v>
      </c>
      <c r="BE142" s="248">
        <f>IF(N142="základní",J142,0)</f>
        <v>0</v>
      </c>
      <c r="BF142" s="248">
        <f>IF(N142="snížená",J142,0)</f>
        <v>0</v>
      </c>
      <c r="BG142" s="248">
        <f>IF(N142="zákl. přenesená",J142,0)</f>
        <v>0</v>
      </c>
      <c r="BH142" s="248">
        <f>IF(N142="sníž. přenesená",J142,0)</f>
        <v>0</v>
      </c>
      <c r="BI142" s="248">
        <f>IF(N142="nulová",J142,0)</f>
        <v>0</v>
      </c>
      <c r="BJ142" s="16" t="s">
        <v>87</v>
      </c>
      <c r="BK142" s="248">
        <f>ROUND(I142*H142,2)</f>
        <v>0</v>
      </c>
      <c r="BL142" s="16" t="s">
        <v>145</v>
      </c>
      <c r="BM142" s="247" t="s">
        <v>194</v>
      </c>
    </row>
    <row r="143" s="13" customFormat="1">
      <c r="A143" s="13"/>
      <c r="B143" s="249"/>
      <c r="C143" s="250"/>
      <c r="D143" s="251" t="s">
        <v>152</v>
      </c>
      <c r="E143" s="250"/>
      <c r="F143" s="253" t="s">
        <v>195</v>
      </c>
      <c r="G143" s="250"/>
      <c r="H143" s="254">
        <v>0.16200000000000001</v>
      </c>
      <c r="I143" s="255"/>
      <c r="J143" s="250"/>
      <c r="K143" s="250"/>
      <c r="L143" s="256"/>
      <c r="M143" s="257"/>
      <c r="N143" s="258"/>
      <c r="O143" s="258"/>
      <c r="P143" s="258"/>
      <c r="Q143" s="258"/>
      <c r="R143" s="258"/>
      <c r="S143" s="258"/>
      <c r="T143" s="259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60" t="s">
        <v>152</v>
      </c>
      <c r="AU143" s="260" t="s">
        <v>89</v>
      </c>
      <c r="AV143" s="13" t="s">
        <v>89</v>
      </c>
      <c r="AW143" s="13" t="s">
        <v>4</v>
      </c>
      <c r="AX143" s="13" t="s">
        <v>87</v>
      </c>
      <c r="AY143" s="260" t="s">
        <v>136</v>
      </c>
    </row>
    <row r="144" s="2" customFormat="1" ht="16.5" customHeight="1">
      <c r="A144" s="37"/>
      <c r="B144" s="38"/>
      <c r="C144" s="235" t="s">
        <v>196</v>
      </c>
      <c r="D144" s="235" t="s">
        <v>141</v>
      </c>
      <c r="E144" s="236" t="s">
        <v>197</v>
      </c>
      <c r="F144" s="237" t="s">
        <v>198</v>
      </c>
      <c r="G144" s="238" t="s">
        <v>171</v>
      </c>
      <c r="H144" s="239">
        <v>17</v>
      </c>
      <c r="I144" s="240"/>
      <c r="J144" s="241">
        <f>ROUND(I144*H144,2)</f>
        <v>0</v>
      </c>
      <c r="K144" s="242"/>
      <c r="L144" s="43"/>
      <c r="M144" s="243" t="s">
        <v>1</v>
      </c>
      <c r="N144" s="244" t="s">
        <v>44</v>
      </c>
      <c r="O144" s="90"/>
      <c r="P144" s="245">
        <f>O144*H144</f>
        <v>0</v>
      </c>
      <c r="Q144" s="245">
        <v>0</v>
      </c>
      <c r="R144" s="245">
        <f>Q144*H144</f>
        <v>0</v>
      </c>
      <c r="S144" s="245">
        <v>0</v>
      </c>
      <c r="T144" s="246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47" t="s">
        <v>145</v>
      </c>
      <c r="AT144" s="247" t="s">
        <v>141</v>
      </c>
      <c r="AU144" s="247" t="s">
        <v>89</v>
      </c>
      <c r="AY144" s="16" t="s">
        <v>136</v>
      </c>
      <c r="BE144" s="248">
        <f>IF(N144="základní",J144,0)</f>
        <v>0</v>
      </c>
      <c r="BF144" s="248">
        <f>IF(N144="snížená",J144,0)</f>
        <v>0</v>
      </c>
      <c r="BG144" s="248">
        <f>IF(N144="zákl. přenesená",J144,0)</f>
        <v>0</v>
      </c>
      <c r="BH144" s="248">
        <f>IF(N144="sníž. přenesená",J144,0)</f>
        <v>0</v>
      </c>
      <c r="BI144" s="248">
        <f>IF(N144="nulová",J144,0)</f>
        <v>0</v>
      </c>
      <c r="BJ144" s="16" t="s">
        <v>87</v>
      </c>
      <c r="BK144" s="248">
        <f>ROUND(I144*H144,2)</f>
        <v>0</v>
      </c>
      <c r="BL144" s="16" t="s">
        <v>145</v>
      </c>
      <c r="BM144" s="247" t="s">
        <v>199</v>
      </c>
    </row>
    <row r="145" s="12" customFormat="1" ht="25.92" customHeight="1">
      <c r="A145" s="12"/>
      <c r="B145" s="219"/>
      <c r="C145" s="220"/>
      <c r="D145" s="221" t="s">
        <v>78</v>
      </c>
      <c r="E145" s="222" t="s">
        <v>200</v>
      </c>
      <c r="F145" s="222" t="s">
        <v>201</v>
      </c>
      <c r="G145" s="220"/>
      <c r="H145" s="220"/>
      <c r="I145" s="223"/>
      <c r="J145" s="224">
        <f>BK145</f>
        <v>0</v>
      </c>
      <c r="K145" s="220"/>
      <c r="L145" s="225"/>
      <c r="M145" s="226"/>
      <c r="N145" s="227"/>
      <c r="O145" s="227"/>
      <c r="P145" s="228">
        <f>P146</f>
        <v>0</v>
      </c>
      <c r="Q145" s="227"/>
      <c r="R145" s="228">
        <f>R146</f>
        <v>0</v>
      </c>
      <c r="S145" s="227"/>
      <c r="T145" s="229">
        <f>T146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30" t="s">
        <v>202</v>
      </c>
      <c r="AT145" s="231" t="s">
        <v>78</v>
      </c>
      <c r="AU145" s="231" t="s">
        <v>79</v>
      </c>
      <c r="AY145" s="230" t="s">
        <v>136</v>
      </c>
      <c r="BK145" s="232">
        <f>BK146</f>
        <v>0</v>
      </c>
    </row>
    <row r="146" s="12" customFormat="1" ht="22.8" customHeight="1">
      <c r="A146" s="12"/>
      <c r="B146" s="219"/>
      <c r="C146" s="220"/>
      <c r="D146" s="221" t="s">
        <v>78</v>
      </c>
      <c r="E146" s="233" t="s">
        <v>203</v>
      </c>
      <c r="F146" s="233" t="s">
        <v>204</v>
      </c>
      <c r="G146" s="220"/>
      <c r="H146" s="220"/>
      <c r="I146" s="223"/>
      <c r="J146" s="234">
        <f>BK146</f>
        <v>0</v>
      </c>
      <c r="K146" s="220"/>
      <c r="L146" s="225"/>
      <c r="M146" s="226"/>
      <c r="N146" s="227"/>
      <c r="O146" s="227"/>
      <c r="P146" s="228">
        <f>P147</f>
        <v>0</v>
      </c>
      <c r="Q146" s="227"/>
      <c r="R146" s="228">
        <f>R147</f>
        <v>0</v>
      </c>
      <c r="S146" s="227"/>
      <c r="T146" s="229">
        <f>T147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30" t="s">
        <v>202</v>
      </c>
      <c r="AT146" s="231" t="s">
        <v>78</v>
      </c>
      <c r="AU146" s="231" t="s">
        <v>87</v>
      </c>
      <c r="AY146" s="230" t="s">
        <v>136</v>
      </c>
      <c r="BK146" s="232">
        <f>BK147</f>
        <v>0</v>
      </c>
    </row>
    <row r="147" s="2" customFormat="1" ht="16.5" customHeight="1">
      <c r="A147" s="37"/>
      <c r="B147" s="38"/>
      <c r="C147" s="235" t="s">
        <v>205</v>
      </c>
      <c r="D147" s="235" t="s">
        <v>141</v>
      </c>
      <c r="E147" s="236" t="s">
        <v>206</v>
      </c>
      <c r="F147" s="237" t="s">
        <v>207</v>
      </c>
      <c r="G147" s="238" t="s">
        <v>208</v>
      </c>
      <c r="H147" s="239">
        <v>1</v>
      </c>
      <c r="I147" s="240"/>
      <c r="J147" s="241">
        <f>ROUND(I147*H147,2)</f>
        <v>0</v>
      </c>
      <c r="K147" s="242"/>
      <c r="L147" s="43"/>
      <c r="M147" s="283" t="s">
        <v>1</v>
      </c>
      <c r="N147" s="284" t="s">
        <v>44</v>
      </c>
      <c r="O147" s="285"/>
      <c r="P147" s="286">
        <f>O147*H147</f>
        <v>0</v>
      </c>
      <c r="Q147" s="286">
        <v>0</v>
      </c>
      <c r="R147" s="286">
        <f>Q147*H147</f>
        <v>0</v>
      </c>
      <c r="S147" s="286">
        <v>0</v>
      </c>
      <c r="T147" s="287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47" t="s">
        <v>209</v>
      </c>
      <c r="AT147" s="247" t="s">
        <v>141</v>
      </c>
      <c r="AU147" s="247" t="s">
        <v>89</v>
      </c>
      <c r="AY147" s="16" t="s">
        <v>136</v>
      </c>
      <c r="BE147" s="248">
        <f>IF(N147="základní",J147,0)</f>
        <v>0</v>
      </c>
      <c r="BF147" s="248">
        <f>IF(N147="snížená",J147,0)</f>
        <v>0</v>
      </c>
      <c r="BG147" s="248">
        <f>IF(N147="zákl. přenesená",J147,0)</f>
        <v>0</v>
      </c>
      <c r="BH147" s="248">
        <f>IF(N147="sníž. přenesená",J147,0)</f>
        <v>0</v>
      </c>
      <c r="BI147" s="248">
        <f>IF(N147="nulová",J147,0)</f>
        <v>0</v>
      </c>
      <c r="BJ147" s="16" t="s">
        <v>87</v>
      </c>
      <c r="BK147" s="248">
        <f>ROUND(I147*H147,2)</f>
        <v>0</v>
      </c>
      <c r="BL147" s="16" t="s">
        <v>209</v>
      </c>
      <c r="BM147" s="247" t="s">
        <v>210</v>
      </c>
    </row>
    <row r="148" s="2" customFormat="1" ht="6.96" customHeight="1">
      <c r="A148" s="37"/>
      <c r="B148" s="65"/>
      <c r="C148" s="66"/>
      <c r="D148" s="66"/>
      <c r="E148" s="66"/>
      <c r="F148" s="66"/>
      <c r="G148" s="66"/>
      <c r="H148" s="66"/>
      <c r="I148" s="182"/>
      <c r="J148" s="66"/>
      <c r="K148" s="66"/>
      <c r="L148" s="43"/>
      <c r="M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</row>
  </sheetData>
  <sheetProtection sheet="1" autoFilter="0" formatColumns="0" formatRows="0" objects="1" scenarios="1" spinCount="100000" saltValue="EeMzndUUuJkN32IYdxMHRl1MOCaUmsdhVKqZNnQw4Bt7CIlqQVupk6RQYW9P44w3LWhrGaGM48+VZ4QaJ1tlXg==" hashValue="21StD6w4/0aTJil/TylWdi/WtGeY+eOYSElWWxiWMporlZTZtDkN3VzWUl7xCERgjgQIBWjrtrybDW9dR3eBjg==" algorithmName="SHA-512" password="B510"/>
  <autoFilter ref="C121:K147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" style="1" customWidth="1"/>
    <col min="8" max="8" width="11.5" style="1" customWidth="1"/>
    <col min="9" max="9" width="20.16016" style="135" customWidth="1"/>
    <col min="10" max="10" width="20.16016" style="1" customWidth="1"/>
    <col min="11" max="11" width="20.16016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I2" s="13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92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8"/>
      <c r="J3" s="137"/>
      <c r="K3" s="137"/>
      <c r="L3" s="19"/>
      <c r="AT3" s="16" t="s">
        <v>89</v>
      </c>
    </row>
    <row r="4" s="1" customFormat="1" ht="24.96" customHeight="1">
      <c r="B4" s="19"/>
      <c r="D4" s="139" t="s">
        <v>108</v>
      </c>
      <c r="I4" s="135"/>
      <c r="L4" s="19"/>
      <c r="M4" s="140" t="s">
        <v>10</v>
      </c>
      <c r="AT4" s="16" t="s">
        <v>4</v>
      </c>
    </row>
    <row r="5" s="1" customFormat="1" ht="6.96" customHeight="1">
      <c r="B5" s="19"/>
      <c r="I5" s="135"/>
      <c r="L5" s="19"/>
    </row>
    <row r="6" s="1" customFormat="1" ht="12" customHeight="1">
      <c r="B6" s="19"/>
      <c r="D6" s="141" t="s">
        <v>16</v>
      </c>
      <c r="I6" s="135"/>
      <c r="L6" s="19"/>
    </row>
    <row r="7" s="1" customFormat="1" ht="16.5" customHeight="1">
      <c r="B7" s="19"/>
      <c r="E7" s="142" t="str">
        <f>'Rekapitulace stavby'!K6</f>
        <v>Host_sídl_3.-4.etapa - NEZPŮSOBILÉ VÝDAJE</v>
      </c>
      <c r="F7" s="141"/>
      <c r="G7" s="141"/>
      <c r="H7" s="141"/>
      <c r="I7" s="135"/>
      <c r="L7" s="19"/>
    </row>
    <row r="8" s="2" customFormat="1" ht="12" customHeight="1">
      <c r="A8" s="37"/>
      <c r="B8" s="43"/>
      <c r="C8" s="37"/>
      <c r="D8" s="141" t="s">
        <v>109</v>
      </c>
      <c r="E8" s="37"/>
      <c r="F8" s="37"/>
      <c r="G8" s="37"/>
      <c r="H8" s="37"/>
      <c r="I8" s="143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4" t="s">
        <v>211</v>
      </c>
      <c r="F9" s="37"/>
      <c r="G9" s="37"/>
      <c r="H9" s="37"/>
      <c r="I9" s="143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143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41" t="s">
        <v>18</v>
      </c>
      <c r="E11" s="37"/>
      <c r="F11" s="145" t="s">
        <v>1</v>
      </c>
      <c r="G11" s="37"/>
      <c r="H11" s="37"/>
      <c r="I11" s="146" t="s">
        <v>19</v>
      </c>
      <c r="J11" s="145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41" t="s">
        <v>20</v>
      </c>
      <c r="E12" s="37"/>
      <c r="F12" s="145" t="s">
        <v>21</v>
      </c>
      <c r="G12" s="37"/>
      <c r="H12" s="37"/>
      <c r="I12" s="146" t="s">
        <v>22</v>
      </c>
      <c r="J12" s="147" t="str">
        <f>'Rekapitulace stavby'!AN8</f>
        <v>17. 6. 2020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143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1" t="s">
        <v>24</v>
      </c>
      <c r="E14" s="37"/>
      <c r="F14" s="37"/>
      <c r="G14" s="37"/>
      <c r="H14" s="37"/>
      <c r="I14" s="146" t="s">
        <v>25</v>
      </c>
      <c r="J14" s="145" t="s">
        <v>26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5" t="s">
        <v>27</v>
      </c>
      <c r="F15" s="37"/>
      <c r="G15" s="37"/>
      <c r="H15" s="37"/>
      <c r="I15" s="146" t="s">
        <v>28</v>
      </c>
      <c r="J15" s="145" t="s">
        <v>29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143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41" t="s">
        <v>30</v>
      </c>
      <c r="E17" s="37"/>
      <c r="F17" s="37"/>
      <c r="G17" s="37"/>
      <c r="H17" s="37"/>
      <c r="I17" s="146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5"/>
      <c r="G18" s="145"/>
      <c r="H18" s="145"/>
      <c r="I18" s="146" t="s">
        <v>28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143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41" t="s">
        <v>32</v>
      </c>
      <c r="E20" s="37"/>
      <c r="F20" s="37"/>
      <c r="G20" s="37"/>
      <c r="H20" s="37"/>
      <c r="I20" s="146" t="s">
        <v>25</v>
      </c>
      <c r="J20" s="145" t="s">
        <v>33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5" t="s">
        <v>34</v>
      </c>
      <c r="F21" s="37"/>
      <c r="G21" s="37"/>
      <c r="H21" s="37"/>
      <c r="I21" s="146" t="s">
        <v>28</v>
      </c>
      <c r="J21" s="145" t="s">
        <v>35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143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41" t="s">
        <v>37</v>
      </c>
      <c r="E23" s="37"/>
      <c r="F23" s="37"/>
      <c r="G23" s="37"/>
      <c r="H23" s="37"/>
      <c r="I23" s="146" t="s">
        <v>25</v>
      </c>
      <c r="J23" s="145" t="s">
        <v>33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5" t="s">
        <v>34</v>
      </c>
      <c r="F24" s="37"/>
      <c r="G24" s="37"/>
      <c r="H24" s="37"/>
      <c r="I24" s="146" t="s">
        <v>28</v>
      </c>
      <c r="J24" s="145" t="s">
        <v>35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143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41" t="s">
        <v>38</v>
      </c>
      <c r="E26" s="37"/>
      <c r="F26" s="37"/>
      <c r="G26" s="37"/>
      <c r="H26" s="37"/>
      <c r="I26" s="143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51"/>
      <c r="J27" s="148"/>
      <c r="K27" s="148"/>
      <c r="L27" s="152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143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53"/>
      <c r="E29" s="153"/>
      <c r="F29" s="153"/>
      <c r="G29" s="153"/>
      <c r="H29" s="153"/>
      <c r="I29" s="154"/>
      <c r="J29" s="153"/>
      <c r="K29" s="153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55" t="s">
        <v>39</v>
      </c>
      <c r="E30" s="37"/>
      <c r="F30" s="37"/>
      <c r="G30" s="37"/>
      <c r="H30" s="37"/>
      <c r="I30" s="143"/>
      <c r="J30" s="156">
        <f>ROUND(J123,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3"/>
      <c r="E31" s="153"/>
      <c r="F31" s="153"/>
      <c r="G31" s="153"/>
      <c r="H31" s="153"/>
      <c r="I31" s="154"/>
      <c r="J31" s="153"/>
      <c r="K31" s="153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7" t="s">
        <v>41</v>
      </c>
      <c r="G32" s="37"/>
      <c r="H32" s="37"/>
      <c r="I32" s="158" t="s">
        <v>40</v>
      </c>
      <c r="J32" s="157" t="s">
        <v>42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9" t="s">
        <v>43</v>
      </c>
      <c r="E33" s="141" t="s">
        <v>44</v>
      </c>
      <c r="F33" s="160">
        <f>ROUND((SUM(BE123:BE143)),  2)</f>
        <v>0</v>
      </c>
      <c r="G33" s="37"/>
      <c r="H33" s="37"/>
      <c r="I33" s="161">
        <v>0.20999999999999999</v>
      </c>
      <c r="J33" s="160">
        <f>ROUND(((SUM(BE123:BE143))*I33),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41" t="s">
        <v>45</v>
      </c>
      <c r="F34" s="160">
        <f>ROUND((SUM(BF123:BF143)),  2)</f>
        <v>0</v>
      </c>
      <c r="G34" s="37"/>
      <c r="H34" s="37"/>
      <c r="I34" s="161">
        <v>0.14999999999999999</v>
      </c>
      <c r="J34" s="160">
        <f>ROUND(((SUM(BF123:BF143))*I34),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41" t="s">
        <v>46</v>
      </c>
      <c r="F35" s="160">
        <f>ROUND((SUM(BG123:BG143)),  2)</f>
        <v>0</v>
      </c>
      <c r="G35" s="37"/>
      <c r="H35" s="37"/>
      <c r="I35" s="161">
        <v>0.20999999999999999</v>
      </c>
      <c r="J35" s="160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41" t="s">
        <v>47</v>
      </c>
      <c r="F36" s="160">
        <f>ROUND((SUM(BH123:BH143)),  2)</f>
        <v>0</v>
      </c>
      <c r="G36" s="37"/>
      <c r="H36" s="37"/>
      <c r="I36" s="161">
        <v>0.14999999999999999</v>
      </c>
      <c r="J36" s="160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1" t="s">
        <v>48</v>
      </c>
      <c r="F37" s="160">
        <f>ROUND((SUM(BI123:BI143)),  2)</f>
        <v>0</v>
      </c>
      <c r="G37" s="37"/>
      <c r="H37" s="37"/>
      <c r="I37" s="161">
        <v>0</v>
      </c>
      <c r="J37" s="160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143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62"/>
      <c r="D39" s="163" t="s">
        <v>49</v>
      </c>
      <c r="E39" s="164"/>
      <c r="F39" s="164"/>
      <c r="G39" s="165" t="s">
        <v>50</v>
      </c>
      <c r="H39" s="166" t="s">
        <v>51</v>
      </c>
      <c r="I39" s="167"/>
      <c r="J39" s="168">
        <f>SUM(J30:J37)</f>
        <v>0</v>
      </c>
      <c r="K39" s="169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143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I41" s="135"/>
      <c r="L41" s="19"/>
    </row>
    <row r="42" s="1" customFormat="1" ht="14.4" customHeight="1">
      <c r="B42" s="19"/>
      <c r="I42" s="135"/>
      <c r="L42" s="19"/>
    </row>
    <row r="43" s="1" customFormat="1" ht="14.4" customHeight="1">
      <c r="B43" s="19"/>
      <c r="I43" s="135"/>
      <c r="L43" s="19"/>
    </row>
    <row r="44" s="1" customFormat="1" ht="14.4" customHeight="1">
      <c r="B44" s="19"/>
      <c r="I44" s="135"/>
      <c r="L44" s="19"/>
    </row>
    <row r="45" s="1" customFormat="1" ht="14.4" customHeight="1">
      <c r="B45" s="19"/>
      <c r="I45" s="135"/>
      <c r="L45" s="19"/>
    </row>
    <row r="46" s="1" customFormat="1" ht="14.4" customHeight="1">
      <c r="B46" s="19"/>
      <c r="I46" s="135"/>
      <c r="L46" s="19"/>
    </row>
    <row r="47" s="1" customFormat="1" ht="14.4" customHeight="1">
      <c r="B47" s="19"/>
      <c r="I47" s="135"/>
      <c r="L47" s="19"/>
    </row>
    <row r="48" s="1" customFormat="1" ht="14.4" customHeight="1">
      <c r="B48" s="19"/>
      <c r="I48" s="135"/>
      <c r="L48" s="19"/>
    </row>
    <row r="49" s="1" customFormat="1" ht="14.4" customHeight="1">
      <c r="B49" s="19"/>
      <c r="I49" s="135"/>
      <c r="L49" s="19"/>
    </row>
    <row r="50" s="2" customFormat="1" ht="14.4" customHeight="1">
      <c r="B50" s="62"/>
      <c r="D50" s="170" t="s">
        <v>52</v>
      </c>
      <c r="E50" s="171"/>
      <c r="F50" s="171"/>
      <c r="G50" s="170" t="s">
        <v>53</v>
      </c>
      <c r="H50" s="171"/>
      <c r="I50" s="172"/>
      <c r="J50" s="171"/>
      <c r="K50" s="171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73" t="s">
        <v>54</v>
      </c>
      <c r="E61" s="174"/>
      <c r="F61" s="175" t="s">
        <v>55</v>
      </c>
      <c r="G61" s="173" t="s">
        <v>54</v>
      </c>
      <c r="H61" s="174"/>
      <c r="I61" s="176"/>
      <c r="J61" s="177" t="s">
        <v>55</v>
      </c>
      <c r="K61" s="174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70" t="s">
        <v>56</v>
      </c>
      <c r="E65" s="178"/>
      <c r="F65" s="178"/>
      <c r="G65" s="170" t="s">
        <v>57</v>
      </c>
      <c r="H65" s="178"/>
      <c r="I65" s="179"/>
      <c r="J65" s="178"/>
      <c r="K65" s="17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73" t="s">
        <v>54</v>
      </c>
      <c r="E76" s="174"/>
      <c r="F76" s="175" t="s">
        <v>55</v>
      </c>
      <c r="G76" s="173" t="s">
        <v>54</v>
      </c>
      <c r="H76" s="174"/>
      <c r="I76" s="176"/>
      <c r="J76" s="177" t="s">
        <v>55</v>
      </c>
      <c r="K76" s="174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80"/>
      <c r="C77" s="181"/>
      <c r="D77" s="181"/>
      <c r="E77" s="181"/>
      <c r="F77" s="181"/>
      <c r="G77" s="181"/>
      <c r="H77" s="181"/>
      <c r="I77" s="182"/>
      <c r="J77" s="181"/>
      <c r="K77" s="181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3"/>
      <c r="C81" s="184"/>
      <c r="D81" s="184"/>
      <c r="E81" s="184"/>
      <c r="F81" s="184"/>
      <c r="G81" s="184"/>
      <c r="H81" s="184"/>
      <c r="I81" s="185"/>
      <c r="J81" s="184"/>
      <c r="K81" s="184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111</v>
      </c>
      <c r="D82" s="39"/>
      <c r="E82" s="39"/>
      <c r="F82" s="39"/>
      <c r="G82" s="39"/>
      <c r="H82" s="39"/>
      <c r="I82" s="143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143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143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6" t="str">
        <f>E7</f>
        <v>Host_sídl_3.-4.etapa - NEZPŮSOBILÉ VÝDAJE</v>
      </c>
      <c r="F85" s="31"/>
      <c r="G85" s="31"/>
      <c r="H85" s="31"/>
      <c r="I85" s="143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109</v>
      </c>
      <c r="D86" s="39"/>
      <c r="E86" s="39"/>
      <c r="F86" s="39"/>
      <c r="G86" s="39"/>
      <c r="H86" s="39"/>
      <c r="I86" s="143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IO.02 - Pěstební opatření na stávající zeleni</v>
      </c>
      <c r="F87" s="39"/>
      <c r="G87" s="39"/>
      <c r="H87" s="39"/>
      <c r="I87" s="143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143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Hostinné</v>
      </c>
      <c r="G89" s="39"/>
      <c r="H89" s="39"/>
      <c r="I89" s="146" t="s">
        <v>22</v>
      </c>
      <c r="J89" s="78" t="str">
        <f>IF(J12="","",J12)</f>
        <v>17. 6. 2020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143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5.65" customHeight="1">
      <c r="A91" s="37"/>
      <c r="B91" s="38"/>
      <c r="C91" s="31" t="s">
        <v>24</v>
      </c>
      <c r="D91" s="39"/>
      <c r="E91" s="39"/>
      <c r="F91" s="26" t="str">
        <f>E15</f>
        <v xml:space="preserve">Město Hostinné </v>
      </c>
      <c r="G91" s="39"/>
      <c r="H91" s="39"/>
      <c r="I91" s="146" t="s">
        <v>32</v>
      </c>
      <c r="J91" s="35" t="str">
        <f>E21</f>
        <v>Ing. Gabriela Mlatečková Čížková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25.65" customHeight="1">
      <c r="A92" s="37"/>
      <c r="B92" s="38"/>
      <c r="C92" s="31" t="s">
        <v>30</v>
      </c>
      <c r="D92" s="39"/>
      <c r="E92" s="39"/>
      <c r="F92" s="26" t="str">
        <f>IF(E18="","",E18)</f>
        <v>Vyplň údaj</v>
      </c>
      <c r="G92" s="39"/>
      <c r="H92" s="39"/>
      <c r="I92" s="146" t="s">
        <v>37</v>
      </c>
      <c r="J92" s="35" t="str">
        <f>E24</f>
        <v>Ing. Gabriela Mlatečková Čížková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143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87" t="s">
        <v>112</v>
      </c>
      <c r="D94" s="188"/>
      <c r="E94" s="188"/>
      <c r="F94" s="188"/>
      <c r="G94" s="188"/>
      <c r="H94" s="188"/>
      <c r="I94" s="189"/>
      <c r="J94" s="190" t="s">
        <v>113</v>
      </c>
      <c r="K94" s="188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143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91" t="s">
        <v>114</v>
      </c>
      <c r="D96" s="39"/>
      <c r="E96" s="39"/>
      <c r="F96" s="39"/>
      <c r="G96" s="39"/>
      <c r="H96" s="39"/>
      <c r="I96" s="143"/>
      <c r="J96" s="109">
        <f>J123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115</v>
      </c>
    </row>
    <row r="97" s="9" customFormat="1" ht="24.96" customHeight="1">
      <c r="A97" s="9"/>
      <c r="B97" s="192"/>
      <c r="C97" s="193"/>
      <c r="D97" s="194" t="s">
        <v>116</v>
      </c>
      <c r="E97" s="195"/>
      <c r="F97" s="195"/>
      <c r="G97" s="195"/>
      <c r="H97" s="195"/>
      <c r="I97" s="196"/>
      <c r="J97" s="197">
        <f>J124</f>
        <v>0</v>
      </c>
      <c r="K97" s="193"/>
      <c r="L97" s="198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9"/>
      <c r="C98" s="200"/>
      <c r="D98" s="201" t="s">
        <v>212</v>
      </c>
      <c r="E98" s="202"/>
      <c r="F98" s="202"/>
      <c r="G98" s="202"/>
      <c r="H98" s="202"/>
      <c r="I98" s="203"/>
      <c r="J98" s="204">
        <f>J125</f>
        <v>0</v>
      </c>
      <c r="K98" s="200"/>
      <c r="L98" s="205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9"/>
      <c r="C99" s="200"/>
      <c r="D99" s="201" t="s">
        <v>213</v>
      </c>
      <c r="E99" s="202"/>
      <c r="F99" s="202"/>
      <c r="G99" s="202"/>
      <c r="H99" s="202"/>
      <c r="I99" s="203"/>
      <c r="J99" s="204">
        <f>J135</f>
        <v>0</v>
      </c>
      <c r="K99" s="200"/>
      <c r="L99" s="205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92"/>
      <c r="C100" s="193"/>
      <c r="D100" s="194" t="s">
        <v>120</v>
      </c>
      <c r="E100" s="195"/>
      <c r="F100" s="195"/>
      <c r="G100" s="195"/>
      <c r="H100" s="195"/>
      <c r="I100" s="196"/>
      <c r="J100" s="197">
        <f>J137</f>
        <v>0</v>
      </c>
      <c r="K100" s="193"/>
      <c r="L100" s="198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99"/>
      <c r="C101" s="200"/>
      <c r="D101" s="201" t="s">
        <v>214</v>
      </c>
      <c r="E101" s="202"/>
      <c r="F101" s="202"/>
      <c r="G101" s="202"/>
      <c r="H101" s="202"/>
      <c r="I101" s="203"/>
      <c r="J101" s="204">
        <f>J138</f>
        <v>0</v>
      </c>
      <c r="K101" s="200"/>
      <c r="L101" s="205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9"/>
      <c r="C102" s="200"/>
      <c r="D102" s="201" t="s">
        <v>215</v>
      </c>
      <c r="E102" s="202"/>
      <c r="F102" s="202"/>
      <c r="G102" s="202"/>
      <c r="H102" s="202"/>
      <c r="I102" s="203"/>
      <c r="J102" s="204">
        <f>J140</f>
        <v>0</v>
      </c>
      <c r="K102" s="200"/>
      <c r="L102" s="205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9"/>
      <c r="C103" s="200"/>
      <c r="D103" s="201" t="s">
        <v>121</v>
      </c>
      <c r="E103" s="202"/>
      <c r="F103" s="202"/>
      <c r="G103" s="202"/>
      <c r="H103" s="202"/>
      <c r="I103" s="203"/>
      <c r="J103" s="204">
        <f>J142</f>
        <v>0</v>
      </c>
      <c r="K103" s="200"/>
      <c r="L103" s="205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7"/>
      <c r="B104" s="38"/>
      <c r="C104" s="39"/>
      <c r="D104" s="39"/>
      <c r="E104" s="39"/>
      <c r="F104" s="39"/>
      <c r="G104" s="39"/>
      <c r="H104" s="39"/>
      <c r="I104" s="143"/>
      <c r="J104" s="39"/>
      <c r="K104" s="39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6.96" customHeight="1">
      <c r="A105" s="37"/>
      <c r="B105" s="65"/>
      <c r="C105" s="66"/>
      <c r="D105" s="66"/>
      <c r="E105" s="66"/>
      <c r="F105" s="66"/>
      <c r="G105" s="66"/>
      <c r="H105" s="66"/>
      <c r="I105" s="182"/>
      <c r="J105" s="66"/>
      <c r="K105" s="66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9" s="2" customFormat="1" ht="6.96" customHeight="1">
      <c r="A109" s="37"/>
      <c r="B109" s="67"/>
      <c r="C109" s="68"/>
      <c r="D109" s="68"/>
      <c r="E109" s="68"/>
      <c r="F109" s="68"/>
      <c r="G109" s="68"/>
      <c r="H109" s="68"/>
      <c r="I109" s="185"/>
      <c r="J109" s="68"/>
      <c r="K109" s="68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24.96" customHeight="1">
      <c r="A110" s="37"/>
      <c r="B110" s="38"/>
      <c r="C110" s="22" t="s">
        <v>122</v>
      </c>
      <c r="D110" s="39"/>
      <c r="E110" s="39"/>
      <c r="F110" s="39"/>
      <c r="G110" s="39"/>
      <c r="H110" s="39"/>
      <c r="I110" s="143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38"/>
      <c r="C111" s="39"/>
      <c r="D111" s="39"/>
      <c r="E111" s="39"/>
      <c r="F111" s="39"/>
      <c r="G111" s="39"/>
      <c r="H111" s="39"/>
      <c r="I111" s="143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16</v>
      </c>
      <c r="D112" s="39"/>
      <c r="E112" s="39"/>
      <c r="F112" s="39"/>
      <c r="G112" s="39"/>
      <c r="H112" s="39"/>
      <c r="I112" s="143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6.5" customHeight="1">
      <c r="A113" s="37"/>
      <c r="B113" s="38"/>
      <c r="C113" s="39"/>
      <c r="D113" s="39"/>
      <c r="E113" s="186" t="str">
        <f>E7</f>
        <v>Host_sídl_3.-4.etapa - NEZPŮSOBILÉ VÝDAJE</v>
      </c>
      <c r="F113" s="31"/>
      <c r="G113" s="31"/>
      <c r="H113" s="31"/>
      <c r="I113" s="143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109</v>
      </c>
      <c r="D114" s="39"/>
      <c r="E114" s="39"/>
      <c r="F114" s="39"/>
      <c r="G114" s="39"/>
      <c r="H114" s="39"/>
      <c r="I114" s="143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6.5" customHeight="1">
      <c r="A115" s="37"/>
      <c r="B115" s="38"/>
      <c r="C115" s="39"/>
      <c r="D115" s="39"/>
      <c r="E115" s="75" t="str">
        <f>E9</f>
        <v>IO.02 - Pěstební opatření na stávající zeleni</v>
      </c>
      <c r="F115" s="39"/>
      <c r="G115" s="39"/>
      <c r="H115" s="39"/>
      <c r="I115" s="143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143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1" t="s">
        <v>20</v>
      </c>
      <c r="D117" s="39"/>
      <c r="E117" s="39"/>
      <c r="F117" s="26" t="str">
        <f>F12</f>
        <v>Hostinné</v>
      </c>
      <c r="G117" s="39"/>
      <c r="H117" s="39"/>
      <c r="I117" s="146" t="s">
        <v>22</v>
      </c>
      <c r="J117" s="78" t="str">
        <f>IF(J12="","",J12)</f>
        <v>17. 6. 2020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9"/>
      <c r="D118" s="39"/>
      <c r="E118" s="39"/>
      <c r="F118" s="39"/>
      <c r="G118" s="39"/>
      <c r="H118" s="39"/>
      <c r="I118" s="143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25.65" customHeight="1">
      <c r="A119" s="37"/>
      <c r="B119" s="38"/>
      <c r="C119" s="31" t="s">
        <v>24</v>
      </c>
      <c r="D119" s="39"/>
      <c r="E119" s="39"/>
      <c r="F119" s="26" t="str">
        <f>E15</f>
        <v xml:space="preserve">Město Hostinné </v>
      </c>
      <c r="G119" s="39"/>
      <c r="H119" s="39"/>
      <c r="I119" s="146" t="s">
        <v>32</v>
      </c>
      <c r="J119" s="35" t="str">
        <f>E21</f>
        <v>Ing. Gabriela Mlatečková Čížková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25.65" customHeight="1">
      <c r="A120" s="37"/>
      <c r="B120" s="38"/>
      <c r="C120" s="31" t="s">
        <v>30</v>
      </c>
      <c r="D120" s="39"/>
      <c r="E120" s="39"/>
      <c r="F120" s="26" t="str">
        <f>IF(E18="","",E18)</f>
        <v>Vyplň údaj</v>
      </c>
      <c r="G120" s="39"/>
      <c r="H120" s="39"/>
      <c r="I120" s="146" t="s">
        <v>37</v>
      </c>
      <c r="J120" s="35" t="str">
        <f>E24</f>
        <v>Ing. Gabriela Mlatečková Čížková</v>
      </c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0.32" customHeight="1">
      <c r="A121" s="37"/>
      <c r="B121" s="38"/>
      <c r="C121" s="39"/>
      <c r="D121" s="39"/>
      <c r="E121" s="39"/>
      <c r="F121" s="39"/>
      <c r="G121" s="39"/>
      <c r="H121" s="39"/>
      <c r="I121" s="143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11" customFormat="1" ht="29.28" customHeight="1">
      <c r="A122" s="206"/>
      <c r="B122" s="207"/>
      <c r="C122" s="208" t="s">
        <v>123</v>
      </c>
      <c r="D122" s="209" t="s">
        <v>64</v>
      </c>
      <c r="E122" s="209" t="s">
        <v>60</v>
      </c>
      <c r="F122" s="209" t="s">
        <v>61</v>
      </c>
      <c r="G122" s="209" t="s">
        <v>124</v>
      </c>
      <c r="H122" s="209" t="s">
        <v>125</v>
      </c>
      <c r="I122" s="210" t="s">
        <v>126</v>
      </c>
      <c r="J122" s="211" t="s">
        <v>113</v>
      </c>
      <c r="K122" s="212" t="s">
        <v>127</v>
      </c>
      <c r="L122" s="213"/>
      <c r="M122" s="99" t="s">
        <v>1</v>
      </c>
      <c r="N122" s="100" t="s">
        <v>43</v>
      </c>
      <c r="O122" s="100" t="s">
        <v>128</v>
      </c>
      <c r="P122" s="100" t="s">
        <v>129</v>
      </c>
      <c r="Q122" s="100" t="s">
        <v>130</v>
      </c>
      <c r="R122" s="100" t="s">
        <v>131</v>
      </c>
      <c r="S122" s="100" t="s">
        <v>132</v>
      </c>
      <c r="T122" s="101" t="s">
        <v>133</v>
      </c>
      <c r="U122" s="206"/>
      <c r="V122" s="206"/>
      <c r="W122" s="206"/>
      <c r="X122" s="206"/>
      <c r="Y122" s="206"/>
      <c r="Z122" s="206"/>
      <c r="AA122" s="206"/>
      <c r="AB122" s="206"/>
      <c r="AC122" s="206"/>
      <c r="AD122" s="206"/>
      <c r="AE122" s="206"/>
    </row>
    <row r="123" s="2" customFormat="1" ht="22.8" customHeight="1">
      <c r="A123" s="37"/>
      <c r="B123" s="38"/>
      <c r="C123" s="106" t="s">
        <v>134</v>
      </c>
      <c r="D123" s="39"/>
      <c r="E123" s="39"/>
      <c r="F123" s="39"/>
      <c r="G123" s="39"/>
      <c r="H123" s="39"/>
      <c r="I123" s="143"/>
      <c r="J123" s="214">
        <f>BK123</f>
        <v>0</v>
      </c>
      <c r="K123" s="39"/>
      <c r="L123" s="43"/>
      <c r="M123" s="102"/>
      <c r="N123" s="215"/>
      <c r="O123" s="103"/>
      <c r="P123" s="216">
        <f>P124+P137</f>
        <v>0</v>
      </c>
      <c r="Q123" s="103"/>
      <c r="R123" s="216">
        <f>R124+R137</f>
        <v>0</v>
      </c>
      <c r="S123" s="103"/>
      <c r="T123" s="217">
        <f>T124+T137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16" t="s">
        <v>78</v>
      </c>
      <c r="AU123" s="16" t="s">
        <v>115</v>
      </c>
      <c r="BK123" s="218">
        <f>BK124+BK137</f>
        <v>0</v>
      </c>
    </row>
    <row r="124" s="12" customFormat="1" ht="25.92" customHeight="1">
      <c r="A124" s="12"/>
      <c r="B124" s="219"/>
      <c r="C124" s="220"/>
      <c r="D124" s="221" t="s">
        <v>78</v>
      </c>
      <c r="E124" s="222" t="s">
        <v>135</v>
      </c>
      <c r="F124" s="222" t="s">
        <v>135</v>
      </c>
      <c r="G124" s="220"/>
      <c r="H124" s="220"/>
      <c r="I124" s="223"/>
      <c r="J124" s="224">
        <f>BK124</f>
        <v>0</v>
      </c>
      <c r="K124" s="220"/>
      <c r="L124" s="225"/>
      <c r="M124" s="226"/>
      <c r="N124" s="227"/>
      <c r="O124" s="227"/>
      <c r="P124" s="228">
        <f>P125+P135</f>
        <v>0</v>
      </c>
      <c r="Q124" s="227"/>
      <c r="R124" s="228">
        <f>R125+R135</f>
        <v>0</v>
      </c>
      <c r="S124" s="227"/>
      <c r="T124" s="229">
        <f>T125+T135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30" t="s">
        <v>87</v>
      </c>
      <c r="AT124" s="231" t="s">
        <v>78</v>
      </c>
      <c r="AU124" s="231" t="s">
        <v>79</v>
      </c>
      <c r="AY124" s="230" t="s">
        <v>136</v>
      </c>
      <c r="BK124" s="232">
        <f>BK125+BK135</f>
        <v>0</v>
      </c>
    </row>
    <row r="125" s="12" customFormat="1" ht="22.8" customHeight="1">
      <c r="A125" s="12"/>
      <c r="B125" s="219"/>
      <c r="C125" s="220"/>
      <c r="D125" s="221" t="s">
        <v>78</v>
      </c>
      <c r="E125" s="233" t="s">
        <v>178</v>
      </c>
      <c r="F125" s="233" t="s">
        <v>216</v>
      </c>
      <c r="G125" s="220"/>
      <c r="H125" s="220"/>
      <c r="I125" s="223"/>
      <c r="J125" s="234">
        <f>BK125</f>
        <v>0</v>
      </c>
      <c r="K125" s="220"/>
      <c r="L125" s="225"/>
      <c r="M125" s="226"/>
      <c r="N125" s="227"/>
      <c r="O125" s="227"/>
      <c r="P125" s="228">
        <f>SUM(P126:P134)</f>
        <v>0</v>
      </c>
      <c r="Q125" s="227"/>
      <c r="R125" s="228">
        <f>SUM(R126:R134)</f>
        <v>0</v>
      </c>
      <c r="S125" s="227"/>
      <c r="T125" s="229">
        <f>SUM(T126:T134)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30" t="s">
        <v>87</v>
      </c>
      <c r="AT125" s="231" t="s">
        <v>78</v>
      </c>
      <c r="AU125" s="231" t="s">
        <v>87</v>
      </c>
      <c r="AY125" s="230" t="s">
        <v>136</v>
      </c>
      <c r="BK125" s="232">
        <f>SUM(BK126:BK134)</f>
        <v>0</v>
      </c>
    </row>
    <row r="126" s="2" customFormat="1" ht="16.5" customHeight="1">
      <c r="A126" s="37"/>
      <c r="B126" s="38"/>
      <c r="C126" s="235" t="s">
        <v>217</v>
      </c>
      <c r="D126" s="235" t="s">
        <v>141</v>
      </c>
      <c r="E126" s="236" t="s">
        <v>218</v>
      </c>
      <c r="F126" s="237" t="s">
        <v>219</v>
      </c>
      <c r="G126" s="238" t="s">
        <v>144</v>
      </c>
      <c r="H126" s="239">
        <v>1</v>
      </c>
      <c r="I126" s="240"/>
      <c r="J126" s="241">
        <f>ROUND(I126*H126,2)</f>
        <v>0</v>
      </c>
      <c r="K126" s="242"/>
      <c r="L126" s="43"/>
      <c r="M126" s="243" t="s">
        <v>1</v>
      </c>
      <c r="N126" s="244" t="s">
        <v>44</v>
      </c>
      <c r="O126" s="90"/>
      <c r="P126" s="245">
        <f>O126*H126</f>
        <v>0</v>
      </c>
      <c r="Q126" s="245">
        <v>0</v>
      </c>
      <c r="R126" s="245">
        <f>Q126*H126</f>
        <v>0</v>
      </c>
      <c r="S126" s="245">
        <v>0</v>
      </c>
      <c r="T126" s="246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47" t="s">
        <v>145</v>
      </c>
      <c r="AT126" s="247" t="s">
        <v>141</v>
      </c>
      <c r="AU126" s="247" t="s">
        <v>89</v>
      </c>
      <c r="AY126" s="16" t="s">
        <v>136</v>
      </c>
      <c r="BE126" s="248">
        <f>IF(N126="základní",J126,0)</f>
        <v>0</v>
      </c>
      <c r="BF126" s="248">
        <f>IF(N126="snížená",J126,0)</f>
        <v>0</v>
      </c>
      <c r="BG126" s="248">
        <f>IF(N126="zákl. přenesená",J126,0)</f>
        <v>0</v>
      </c>
      <c r="BH126" s="248">
        <f>IF(N126="sníž. přenesená",J126,0)</f>
        <v>0</v>
      </c>
      <c r="BI126" s="248">
        <f>IF(N126="nulová",J126,0)</f>
        <v>0</v>
      </c>
      <c r="BJ126" s="16" t="s">
        <v>87</v>
      </c>
      <c r="BK126" s="248">
        <f>ROUND(I126*H126,2)</f>
        <v>0</v>
      </c>
      <c r="BL126" s="16" t="s">
        <v>145</v>
      </c>
      <c r="BM126" s="247" t="s">
        <v>220</v>
      </c>
    </row>
    <row r="127" s="2" customFormat="1" ht="16.5" customHeight="1">
      <c r="A127" s="37"/>
      <c r="B127" s="38"/>
      <c r="C127" s="235" t="s">
        <v>202</v>
      </c>
      <c r="D127" s="235" t="s">
        <v>141</v>
      </c>
      <c r="E127" s="236" t="s">
        <v>221</v>
      </c>
      <c r="F127" s="237" t="s">
        <v>222</v>
      </c>
      <c r="G127" s="238" t="s">
        <v>144</v>
      </c>
      <c r="H127" s="239">
        <v>4</v>
      </c>
      <c r="I127" s="240"/>
      <c r="J127" s="241">
        <f>ROUND(I127*H127,2)</f>
        <v>0</v>
      </c>
      <c r="K127" s="242"/>
      <c r="L127" s="43"/>
      <c r="M127" s="243" t="s">
        <v>1</v>
      </c>
      <c r="N127" s="244" t="s">
        <v>44</v>
      </c>
      <c r="O127" s="90"/>
      <c r="P127" s="245">
        <f>O127*H127</f>
        <v>0</v>
      </c>
      <c r="Q127" s="245">
        <v>0</v>
      </c>
      <c r="R127" s="245">
        <f>Q127*H127</f>
        <v>0</v>
      </c>
      <c r="S127" s="245">
        <v>0</v>
      </c>
      <c r="T127" s="246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47" t="s">
        <v>145</v>
      </c>
      <c r="AT127" s="247" t="s">
        <v>141</v>
      </c>
      <c r="AU127" s="247" t="s">
        <v>89</v>
      </c>
      <c r="AY127" s="16" t="s">
        <v>136</v>
      </c>
      <c r="BE127" s="248">
        <f>IF(N127="základní",J127,0)</f>
        <v>0</v>
      </c>
      <c r="BF127" s="248">
        <f>IF(N127="snížená",J127,0)</f>
        <v>0</v>
      </c>
      <c r="BG127" s="248">
        <f>IF(N127="zákl. přenesená",J127,0)</f>
        <v>0</v>
      </c>
      <c r="BH127" s="248">
        <f>IF(N127="sníž. přenesená",J127,0)</f>
        <v>0</v>
      </c>
      <c r="BI127" s="248">
        <f>IF(N127="nulová",J127,0)</f>
        <v>0</v>
      </c>
      <c r="BJ127" s="16" t="s">
        <v>87</v>
      </c>
      <c r="BK127" s="248">
        <f>ROUND(I127*H127,2)</f>
        <v>0</v>
      </c>
      <c r="BL127" s="16" t="s">
        <v>145</v>
      </c>
      <c r="BM127" s="247" t="s">
        <v>223</v>
      </c>
    </row>
    <row r="128" s="2" customFormat="1" ht="21.75" customHeight="1">
      <c r="A128" s="37"/>
      <c r="B128" s="38"/>
      <c r="C128" s="235" t="s">
        <v>224</v>
      </c>
      <c r="D128" s="235" t="s">
        <v>141</v>
      </c>
      <c r="E128" s="236" t="s">
        <v>225</v>
      </c>
      <c r="F128" s="237" t="s">
        <v>226</v>
      </c>
      <c r="G128" s="238" t="s">
        <v>171</v>
      </c>
      <c r="H128" s="239">
        <v>21</v>
      </c>
      <c r="I128" s="240"/>
      <c r="J128" s="241">
        <f>ROUND(I128*H128,2)</f>
        <v>0</v>
      </c>
      <c r="K128" s="242"/>
      <c r="L128" s="43"/>
      <c r="M128" s="243" t="s">
        <v>1</v>
      </c>
      <c r="N128" s="244" t="s">
        <v>44</v>
      </c>
      <c r="O128" s="90"/>
      <c r="P128" s="245">
        <f>O128*H128</f>
        <v>0</v>
      </c>
      <c r="Q128" s="245">
        <v>0</v>
      </c>
      <c r="R128" s="245">
        <f>Q128*H128</f>
        <v>0</v>
      </c>
      <c r="S128" s="245">
        <v>0</v>
      </c>
      <c r="T128" s="246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47" t="s">
        <v>145</v>
      </c>
      <c r="AT128" s="247" t="s">
        <v>141</v>
      </c>
      <c r="AU128" s="247" t="s">
        <v>89</v>
      </c>
      <c r="AY128" s="16" t="s">
        <v>136</v>
      </c>
      <c r="BE128" s="248">
        <f>IF(N128="základní",J128,0)</f>
        <v>0</v>
      </c>
      <c r="BF128" s="248">
        <f>IF(N128="snížená",J128,0)</f>
        <v>0</v>
      </c>
      <c r="BG128" s="248">
        <f>IF(N128="zákl. přenesená",J128,0)</f>
        <v>0</v>
      </c>
      <c r="BH128" s="248">
        <f>IF(N128="sníž. přenesená",J128,0)</f>
        <v>0</v>
      </c>
      <c r="BI128" s="248">
        <f>IF(N128="nulová",J128,0)</f>
        <v>0</v>
      </c>
      <c r="BJ128" s="16" t="s">
        <v>87</v>
      </c>
      <c r="BK128" s="248">
        <f>ROUND(I128*H128,2)</f>
        <v>0</v>
      </c>
      <c r="BL128" s="16" t="s">
        <v>145</v>
      </c>
      <c r="BM128" s="247" t="s">
        <v>227</v>
      </c>
    </row>
    <row r="129" s="13" customFormat="1">
      <c r="A129" s="13"/>
      <c r="B129" s="249"/>
      <c r="C129" s="250"/>
      <c r="D129" s="251" t="s">
        <v>152</v>
      </c>
      <c r="E129" s="252" t="s">
        <v>1</v>
      </c>
      <c r="F129" s="253" t="s">
        <v>228</v>
      </c>
      <c r="G129" s="250"/>
      <c r="H129" s="254">
        <v>21</v>
      </c>
      <c r="I129" s="255"/>
      <c r="J129" s="250"/>
      <c r="K129" s="250"/>
      <c r="L129" s="256"/>
      <c r="M129" s="257"/>
      <c r="N129" s="258"/>
      <c r="O129" s="258"/>
      <c r="P129" s="258"/>
      <c r="Q129" s="258"/>
      <c r="R129" s="258"/>
      <c r="S129" s="258"/>
      <c r="T129" s="259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60" t="s">
        <v>152</v>
      </c>
      <c r="AU129" s="260" t="s">
        <v>89</v>
      </c>
      <c r="AV129" s="13" t="s">
        <v>89</v>
      </c>
      <c r="AW129" s="13" t="s">
        <v>36</v>
      </c>
      <c r="AX129" s="13" t="s">
        <v>87</v>
      </c>
      <c r="AY129" s="260" t="s">
        <v>136</v>
      </c>
    </row>
    <row r="130" s="2" customFormat="1" ht="21.75" customHeight="1">
      <c r="A130" s="37"/>
      <c r="B130" s="38"/>
      <c r="C130" s="235" t="s">
        <v>229</v>
      </c>
      <c r="D130" s="235" t="s">
        <v>141</v>
      </c>
      <c r="E130" s="236" t="s">
        <v>230</v>
      </c>
      <c r="F130" s="237" t="s">
        <v>231</v>
      </c>
      <c r="G130" s="238" t="s">
        <v>171</v>
      </c>
      <c r="H130" s="239">
        <v>74</v>
      </c>
      <c r="I130" s="240"/>
      <c r="J130" s="241">
        <f>ROUND(I130*H130,2)</f>
        <v>0</v>
      </c>
      <c r="K130" s="242"/>
      <c r="L130" s="43"/>
      <c r="M130" s="243" t="s">
        <v>1</v>
      </c>
      <c r="N130" s="244" t="s">
        <v>44</v>
      </c>
      <c r="O130" s="90"/>
      <c r="P130" s="245">
        <f>O130*H130</f>
        <v>0</v>
      </c>
      <c r="Q130" s="245">
        <v>0</v>
      </c>
      <c r="R130" s="245">
        <f>Q130*H130</f>
        <v>0</v>
      </c>
      <c r="S130" s="245">
        <v>0</v>
      </c>
      <c r="T130" s="246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47" t="s">
        <v>145</v>
      </c>
      <c r="AT130" s="247" t="s">
        <v>141</v>
      </c>
      <c r="AU130" s="247" t="s">
        <v>89</v>
      </c>
      <c r="AY130" s="16" t="s">
        <v>136</v>
      </c>
      <c r="BE130" s="248">
        <f>IF(N130="základní",J130,0)</f>
        <v>0</v>
      </c>
      <c r="BF130" s="248">
        <f>IF(N130="snížená",J130,0)</f>
        <v>0</v>
      </c>
      <c r="BG130" s="248">
        <f>IF(N130="zákl. přenesená",J130,0)</f>
        <v>0</v>
      </c>
      <c r="BH130" s="248">
        <f>IF(N130="sníž. přenesená",J130,0)</f>
        <v>0</v>
      </c>
      <c r="BI130" s="248">
        <f>IF(N130="nulová",J130,0)</f>
        <v>0</v>
      </c>
      <c r="BJ130" s="16" t="s">
        <v>87</v>
      </c>
      <c r="BK130" s="248">
        <f>ROUND(I130*H130,2)</f>
        <v>0</v>
      </c>
      <c r="BL130" s="16" t="s">
        <v>145</v>
      </c>
      <c r="BM130" s="247" t="s">
        <v>232</v>
      </c>
    </row>
    <row r="131" s="13" customFormat="1">
      <c r="A131" s="13"/>
      <c r="B131" s="249"/>
      <c r="C131" s="250"/>
      <c r="D131" s="251" t="s">
        <v>152</v>
      </c>
      <c r="E131" s="252" t="s">
        <v>1</v>
      </c>
      <c r="F131" s="253" t="s">
        <v>233</v>
      </c>
      <c r="G131" s="250"/>
      <c r="H131" s="254">
        <v>74</v>
      </c>
      <c r="I131" s="255"/>
      <c r="J131" s="250"/>
      <c r="K131" s="250"/>
      <c r="L131" s="256"/>
      <c r="M131" s="257"/>
      <c r="N131" s="258"/>
      <c r="O131" s="258"/>
      <c r="P131" s="258"/>
      <c r="Q131" s="258"/>
      <c r="R131" s="258"/>
      <c r="S131" s="258"/>
      <c r="T131" s="259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60" t="s">
        <v>152</v>
      </c>
      <c r="AU131" s="260" t="s">
        <v>89</v>
      </c>
      <c r="AV131" s="13" t="s">
        <v>89</v>
      </c>
      <c r="AW131" s="13" t="s">
        <v>36</v>
      </c>
      <c r="AX131" s="13" t="s">
        <v>87</v>
      </c>
      <c r="AY131" s="260" t="s">
        <v>136</v>
      </c>
    </row>
    <row r="132" s="2" customFormat="1" ht="16.5" customHeight="1">
      <c r="A132" s="37"/>
      <c r="B132" s="38"/>
      <c r="C132" s="235" t="s">
        <v>234</v>
      </c>
      <c r="D132" s="235" t="s">
        <v>141</v>
      </c>
      <c r="E132" s="236" t="s">
        <v>235</v>
      </c>
      <c r="F132" s="237" t="s">
        <v>236</v>
      </c>
      <c r="G132" s="238" t="s">
        <v>144</v>
      </c>
      <c r="H132" s="239">
        <v>1</v>
      </c>
      <c r="I132" s="240"/>
      <c r="J132" s="241">
        <f>ROUND(I132*H132,2)</f>
        <v>0</v>
      </c>
      <c r="K132" s="242"/>
      <c r="L132" s="43"/>
      <c r="M132" s="243" t="s">
        <v>1</v>
      </c>
      <c r="N132" s="244" t="s">
        <v>44</v>
      </c>
      <c r="O132" s="90"/>
      <c r="P132" s="245">
        <f>O132*H132</f>
        <v>0</v>
      </c>
      <c r="Q132" s="245">
        <v>0</v>
      </c>
      <c r="R132" s="245">
        <f>Q132*H132</f>
        <v>0</v>
      </c>
      <c r="S132" s="245">
        <v>0</v>
      </c>
      <c r="T132" s="246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47" t="s">
        <v>145</v>
      </c>
      <c r="AT132" s="247" t="s">
        <v>141</v>
      </c>
      <c r="AU132" s="247" t="s">
        <v>89</v>
      </c>
      <c r="AY132" s="16" t="s">
        <v>136</v>
      </c>
      <c r="BE132" s="248">
        <f>IF(N132="základní",J132,0)</f>
        <v>0</v>
      </c>
      <c r="BF132" s="248">
        <f>IF(N132="snížená",J132,0)</f>
        <v>0</v>
      </c>
      <c r="BG132" s="248">
        <f>IF(N132="zákl. přenesená",J132,0)</f>
        <v>0</v>
      </c>
      <c r="BH132" s="248">
        <f>IF(N132="sníž. přenesená",J132,0)</f>
        <v>0</v>
      </c>
      <c r="BI132" s="248">
        <f>IF(N132="nulová",J132,0)</f>
        <v>0</v>
      </c>
      <c r="BJ132" s="16" t="s">
        <v>87</v>
      </c>
      <c r="BK132" s="248">
        <f>ROUND(I132*H132,2)</f>
        <v>0</v>
      </c>
      <c r="BL132" s="16" t="s">
        <v>145</v>
      </c>
      <c r="BM132" s="247" t="s">
        <v>237</v>
      </c>
    </row>
    <row r="133" s="2" customFormat="1" ht="16.5" customHeight="1">
      <c r="A133" s="37"/>
      <c r="B133" s="38"/>
      <c r="C133" s="235" t="s">
        <v>238</v>
      </c>
      <c r="D133" s="235" t="s">
        <v>141</v>
      </c>
      <c r="E133" s="236" t="s">
        <v>239</v>
      </c>
      <c r="F133" s="237" t="s">
        <v>240</v>
      </c>
      <c r="G133" s="238" t="s">
        <v>144</v>
      </c>
      <c r="H133" s="239">
        <v>1</v>
      </c>
      <c r="I133" s="240"/>
      <c r="J133" s="241">
        <f>ROUND(I133*H133,2)</f>
        <v>0</v>
      </c>
      <c r="K133" s="242"/>
      <c r="L133" s="43"/>
      <c r="M133" s="243" t="s">
        <v>1</v>
      </c>
      <c r="N133" s="244" t="s">
        <v>44</v>
      </c>
      <c r="O133" s="90"/>
      <c r="P133" s="245">
        <f>O133*H133</f>
        <v>0</v>
      </c>
      <c r="Q133" s="245">
        <v>0</v>
      </c>
      <c r="R133" s="245">
        <f>Q133*H133</f>
        <v>0</v>
      </c>
      <c r="S133" s="245">
        <v>0</v>
      </c>
      <c r="T133" s="246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47" t="s">
        <v>145</v>
      </c>
      <c r="AT133" s="247" t="s">
        <v>141</v>
      </c>
      <c r="AU133" s="247" t="s">
        <v>89</v>
      </c>
      <c r="AY133" s="16" t="s">
        <v>136</v>
      </c>
      <c r="BE133" s="248">
        <f>IF(N133="základní",J133,0)</f>
        <v>0</v>
      </c>
      <c r="BF133" s="248">
        <f>IF(N133="snížená",J133,0)</f>
        <v>0</v>
      </c>
      <c r="BG133" s="248">
        <f>IF(N133="zákl. přenesená",J133,0)</f>
        <v>0</v>
      </c>
      <c r="BH133" s="248">
        <f>IF(N133="sníž. přenesená",J133,0)</f>
        <v>0</v>
      </c>
      <c r="BI133" s="248">
        <f>IF(N133="nulová",J133,0)</f>
        <v>0</v>
      </c>
      <c r="BJ133" s="16" t="s">
        <v>87</v>
      </c>
      <c r="BK133" s="248">
        <f>ROUND(I133*H133,2)</f>
        <v>0</v>
      </c>
      <c r="BL133" s="16" t="s">
        <v>145</v>
      </c>
      <c r="BM133" s="247" t="s">
        <v>241</v>
      </c>
    </row>
    <row r="134" s="2" customFormat="1" ht="21.75" customHeight="1">
      <c r="A134" s="37"/>
      <c r="B134" s="38"/>
      <c r="C134" s="235" t="s">
        <v>242</v>
      </c>
      <c r="D134" s="235" t="s">
        <v>141</v>
      </c>
      <c r="E134" s="236" t="s">
        <v>243</v>
      </c>
      <c r="F134" s="237" t="s">
        <v>244</v>
      </c>
      <c r="G134" s="238" t="s">
        <v>171</v>
      </c>
      <c r="H134" s="239">
        <v>160</v>
      </c>
      <c r="I134" s="240"/>
      <c r="J134" s="241">
        <f>ROUND(I134*H134,2)</f>
        <v>0</v>
      </c>
      <c r="K134" s="242"/>
      <c r="L134" s="43"/>
      <c r="M134" s="243" t="s">
        <v>1</v>
      </c>
      <c r="N134" s="244" t="s">
        <v>44</v>
      </c>
      <c r="O134" s="90"/>
      <c r="P134" s="245">
        <f>O134*H134</f>
        <v>0</v>
      </c>
      <c r="Q134" s="245">
        <v>0</v>
      </c>
      <c r="R134" s="245">
        <f>Q134*H134</f>
        <v>0</v>
      </c>
      <c r="S134" s="245">
        <v>0</v>
      </c>
      <c r="T134" s="246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47" t="s">
        <v>145</v>
      </c>
      <c r="AT134" s="247" t="s">
        <v>141</v>
      </c>
      <c r="AU134" s="247" t="s">
        <v>89</v>
      </c>
      <c r="AY134" s="16" t="s">
        <v>136</v>
      </c>
      <c r="BE134" s="248">
        <f>IF(N134="základní",J134,0)</f>
        <v>0</v>
      </c>
      <c r="BF134" s="248">
        <f>IF(N134="snížená",J134,0)</f>
        <v>0</v>
      </c>
      <c r="BG134" s="248">
        <f>IF(N134="zákl. přenesená",J134,0)</f>
        <v>0</v>
      </c>
      <c r="BH134" s="248">
        <f>IF(N134="sníž. přenesená",J134,0)</f>
        <v>0</v>
      </c>
      <c r="BI134" s="248">
        <f>IF(N134="nulová",J134,0)</f>
        <v>0</v>
      </c>
      <c r="BJ134" s="16" t="s">
        <v>87</v>
      </c>
      <c r="BK134" s="248">
        <f>ROUND(I134*H134,2)</f>
        <v>0</v>
      </c>
      <c r="BL134" s="16" t="s">
        <v>145</v>
      </c>
      <c r="BM134" s="247" t="s">
        <v>245</v>
      </c>
    </row>
    <row r="135" s="12" customFormat="1" ht="22.8" customHeight="1">
      <c r="A135" s="12"/>
      <c r="B135" s="219"/>
      <c r="C135" s="220"/>
      <c r="D135" s="221" t="s">
        <v>78</v>
      </c>
      <c r="E135" s="233" t="s">
        <v>246</v>
      </c>
      <c r="F135" s="233" t="s">
        <v>247</v>
      </c>
      <c r="G135" s="220"/>
      <c r="H135" s="220"/>
      <c r="I135" s="223"/>
      <c r="J135" s="234">
        <f>BK135</f>
        <v>0</v>
      </c>
      <c r="K135" s="220"/>
      <c r="L135" s="225"/>
      <c r="M135" s="226"/>
      <c r="N135" s="227"/>
      <c r="O135" s="227"/>
      <c r="P135" s="228">
        <f>P136</f>
        <v>0</v>
      </c>
      <c r="Q135" s="227"/>
      <c r="R135" s="228">
        <f>R136</f>
        <v>0</v>
      </c>
      <c r="S135" s="227"/>
      <c r="T135" s="229">
        <f>T136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30" t="s">
        <v>87</v>
      </c>
      <c r="AT135" s="231" t="s">
        <v>78</v>
      </c>
      <c r="AU135" s="231" t="s">
        <v>87</v>
      </c>
      <c r="AY135" s="230" t="s">
        <v>136</v>
      </c>
      <c r="BK135" s="232">
        <f>BK136</f>
        <v>0</v>
      </c>
    </row>
    <row r="136" s="2" customFormat="1" ht="21.75" customHeight="1">
      <c r="A136" s="37"/>
      <c r="B136" s="38"/>
      <c r="C136" s="235" t="s">
        <v>248</v>
      </c>
      <c r="D136" s="235" t="s">
        <v>141</v>
      </c>
      <c r="E136" s="236" t="s">
        <v>249</v>
      </c>
      <c r="F136" s="237" t="s">
        <v>250</v>
      </c>
      <c r="G136" s="238" t="s">
        <v>171</v>
      </c>
      <c r="H136" s="239">
        <v>45</v>
      </c>
      <c r="I136" s="240"/>
      <c r="J136" s="241">
        <f>ROUND(I136*H136,2)</f>
        <v>0</v>
      </c>
      <c r="K136" s="242"/>
      <c r="L136" s="43"/>
      <c r="M136" s="243" t="s">
        <v>1</v>
      </c>
      <c r="N136" s="244" t="s">
        <v>44</v>
      </c>
      <c r="O136" s="90"/>
      <c r="P136" s="245">
        <f>O136*H136</f>
        <v>0</v>
      </c>
      <c r="Q136" s="245">
        <v>0</v>
      </c>
      <c r="R136" s="245">
        <f>Q136*H136</f>
        <v>0</v>
      </c>
      <c r="S136" s="245">
        <v>0</v>
      </c>
      <c r="T136" s="246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47" t="s">
        <v>145</v>
      </c>
      <c r="AT136" s="247" t="s">
        <v>141</v>
      </c>
      <c r="AU136" s="247" t="s">
        <v>89</v>
      </c>
      <c r="AY136" s="16" t="s">
        <v>136</v>
      </c>
      <c r="BE136" s="248">
        <f>IF(N136="základní",J136,0)</f>
        <v>0</v>
      </c>
      <c r="BF136" s="248">
        <f>IF(N136="snížená",J136,0)</f>
        <v>0</v>
      </c>
      <c r="BG136" s="248">
        <f>IF(N136="zákl. přenesená",J136,0)</f>
        <v>0</v>
      </c>
      <c r="BH136" s="248">
        <f>IF(N136="sníž. přenesená",J136,0)</f>
        <v>0</v>
      </c>
      <c r="BI136" s="248">
        <f>IF(N136="nulová",J136,0)</f>
        <v>0</v>
      </c>
      <c r="BJ136" s="16" t="s">
        <v>87</v>
      </c>
      <c r="BK136" s="248">
        <f>ROUND(I136*H136,2)</f>
        <v>0</v>
      </c>
      <c r="BL136" s="16" t="s">
        <v>145</v>
      </c>
      <c r="BM136" s="247" t="s">
        <v>251</v>
      </c>
    </row>
    <row r="137" s="12" customFormat="1" ht="25.92" customHeight="1">
      <c r="A137" s="12"/>
      <c r="B137" s="219"/>
      <c r="C137" s="220"/>
      <c r="D137" s="221" t="s">
        <v>78</v>
      </c>
      <c r="E137" s="222" t="s">
        <v>200</v>
      </c>
      <c r="F137" s="222" t="s">
        <v>201</v>
      </c>
      <c r="G137" s="220"/>
      <c r="H137" s="220"/>
      <c r="I137" s="223"/>
      <c r="J137" s="224">
        <f>BK137</f>
        <v>0</v>
      </c>
      <c r="K137" s="220"/>
      <c r="L137" s="225"/>
      <c r="M137" s="226"/>
      <c r="N137" s="227"/>
      <c r="O137" s="227"/>
      <c r="P137" s="228">
        <f>P138+P140+P142</f>
        <v>0</v>
      </c>
      <c r="Q137" s="227"/>
      <c r="R137" s="228">
        <f>R138+R140+R142</f>
        <v>0</v>
      </c>
      <c r="S137" s="227"/>
      <c r="T137" s="229">
        <f>T138+T140+T142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30" t="s">
        <v>87</v>
      </c>
      <c r="AT137" s="231" t="s">
        <v>78</v>
      </c>
      <c r="AU137" s="231" t="s">
        <v>79</v>
      </c>
      <c r="AY137" s="230" t="s">
        <v>136</v>
      </c>
      <c r="BK137" s="232">
        <f>BK138+BK140+BK142</f>
        <v>0</v>
      </c>
    </row>
    <row r="138" s="12" customFormat="1" ht="22.8" customHeight="1">
      <c r="A138" s="12"/>
      <c r="B138" s="219"/>
      <c r="C138" s="220"/>
      <c r="D138" s="221" t="s">
        <v>78</v>
      </c>
      <c r="E138" s="233" t="s">
        <v>252</v>
      </c>
      <c r="F138" s="233" t="s">
        <v>253</v>
      </c>
      <c r="G138" s="220"/>
      <c r="H138" s="220"/>
      <c r="I138" s="223"/>
      <c r="J138" s="234">
        <f>BK138</f>
        <v>0</v>
      </c>
      <c r="K138" s="220"/>
      <c r="L138" s="225"/>
      <c r="M138" s="226"/>
      <c r="N138" s="227"/>
      <c r="O138" s="227"/>
      <c r="P138" s="228">
        <f>P139</f>
        <v>0</v>
      </c>
      <c r="Q138" s="227"/>
      <c r="R138" s="228">
        <f>R139</f>
        <v>0</v>
      </c>
      <c r="S138" s="227"/>
      <c r="T138" s="229">
        <f>T139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30" t="s">
        <v>87</v>
      </c>
      <c r="AT138" s="231" t="s">
        <v>78</v>
      </c>
      <c r="AU138" s="231" t="s">
        <v>87</v>
      </c>
      <c r="AY138" s="230" t="s">
        <v>136</v>
      </c>
      <c r="BK138" s="232">
        <f>BK139</f>
        <v>0</v>
      </c>
    </row>
    <row r="139" s="2" customFormat="1" ht="16.5" customHeight="1">
      <c r="A139" s="37"/>
      <c r="B139" s="38"/>
      <c r="C139" s="235" t="s">
        <v>7</v>
      </c>
      <c r="D139" s="235" t="s">
        <v>141</v>
      </c>
      <c r="E139" s="236" t="s">
        <v>254</v>
      </c>
      <c r="F139" s="237" t="s">
        <v>255</v>
      </c>
      <c r="G139" s="238" t="s">
        <v>176</v>
      </c>
      <c r="H139" s="239">
        <v>0.20000000000000001</v>
      </c>
      <c r="I139" s="240"/>
      <c r="J139" s="241">
        <f>ROUND(I139*H139,2)</f>
        <v>0</v>
      </c>
      <c r="K139" s="242"/>
      <c r="L139" s="43"/>
      <c r="M139" s="243" t="s">
        <v>1</v>
      </c>
      <c r="N139" s="244" t="s">
        <v>44</v>
      </c>
      <c r="O139" s="90"/>
      <c r="P139" s="245">
        <f>O139*H139</f>
        <v>0</v>
      </c>
      <c r="Q139" s="245">
        <v>0</v>
      </c>
      <c r="R139" s="245">
        <f>Q139*H139</f>
        <v>0</v>
      </c>
      <c r="S139" s="245">
        <v>0</v>
      </c>
      <c r="T139" s="246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47" t="s">
        <v>145</v>
      </c>
      <c r="AT139" s="247" t="s">
        <v>141</v>
      </c>
      <c r="AU139" s="247" t="s">
        <v>89</v>
      </c>
      <c r="AY139" s="16" t="s">
        <v>136</v>
      </c>
      <c r="BE139" s="248">
        <f>IF(N139="základní",J139,0)</f>
        <v>0</v>
      </c>
      <c r="BF139" s="248">
        <f>IF(N139="snížená",J139,0)</f>
        <v>0</v>
      </c>
      <c r="BG139" s="248">
        <f>IF(N139="zákl. přenesená",J139,0)</f>
        <v>0</v>
      </c>
      <c r="BH139" s="248">
        <f>IF(N139="sníž. přenesená",J139,0)</f>
        <v>0</v>
      </c>
      <c r="BI139" s="248">
        <f>IF(N139="nulová",J139,0)</f>
        <v>0</v>
      </c>
      <c r="BJ139" s="16" t="s">
        <v>87</v>
      </c>
      <c r="BK139" s="248">
        <f>ROUND(I139*H139,2)</f>
        <v>0</v>
      </c>
      <c r="BL139" s="16" t="s">
        <v>145</v>
      </c>
      <c r="BM139" s="247" t="s">
        <v>256</v>
      </c>
    </row>
    <row r="140" s="12" customFormat="1" ht="22.8" customHeight="1">
      <c r="A140" s="12"/>
      <c r="B140" s="219"/>
      <c r="C140" s="220"/>
      <c r="D140" s="221" t="s">
        <v>78</v>
      </c>
      <c r="E140" s="233" t="s">
        <v>257</v>
      </c>
      <c r="F140" s="233" t="s">
        <v>258</v>
      </c>
      <c r="G140" s="220"/>
      <c r="H140" s="220"/>
      <c r="I140" s="223"/>
      <c r="J140" s="234">
        <f>BK140</f>
        <v>0</v>
      </c>
      <c r="K140" s="220"/>
      <c r="L140" s="225"/>
      <c r="M140" s="226"/>
      <c r="N140" s="227"/>
      <c r="O140" s="227"/>
      <c r="P140" s="228">
        <f>P141</f>
        <v>0</v>
      </c>
      <c r="Q140" s="227"/>
      <c r="R140" s="228">
        <f>R141</f>
        <v>0</v>
      </c>
      <c r="S140" s="227"/>
      <c r="T140" s="229">
        <f>T141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30" t="s">
        <v>202</v>
      </c>
      <c r="AT140" s="231" t="s">
        <v>78</v>
      </c>
      <c r="AU140" s="231" t="s">
        <v>87</v>
      </c>
      <c r="AY140" s="230" t="s">
        <v>136</v>
      </c>
      <c r="BK140" s="232">
        <f>BK141</f>
        <v>0</v>
      </c>
    </row>
    <row r="141" s="2" customFormat="1" ht="16.5" customHeight="1">
      <c r="A141" s="37"/>
      <c r="B141" s="38"/>
      <c r="C141" s="235" t="s">
        <v>259</v>
      </c>
      <c r="D141" s="235" t="s">
        <v>141</v>
      </c>
      <c r="E141" s="236" t="s">
        <v>260</v>
      </c>
      <c r="F141" s="237" t="s">
        <v>261</v>
      </c>
      <c r="G141" s="238" t="s">
        <v>262</v>
      </c>
      <c r="H141" s="239">
        <v>1</v>
      </c>
      <c r="I141" s="240"/>
      <c r="J141" s="241">
        <f>ROUND(I141*H141,2)</f>
        <v>0</v>
      </c>
      <c r="K141" s="242"/>
      <c r="L141" s="43"/>
      <c r="M141" s="243" t="s">
        <v>1</v>
      </c>
      <c r="N141" s="244" t="s">
        <v>44</v>
      </c>
      <c r="O141" s="90"/>
      <c r="P141" s="245">
        <f>O141*H141</f>
        <v>0</v>
      </c>
      <c r="Q141" s="245">
        <v>0</v>
      </c>
      <c r="R141" s="245">
        <f>Q141*H141</f>
        <v>0</v>
      </c>
      <c r="S141" s="245">
        <v>0</v>
      </c>
      <c r="T141" s="246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47" t="s">
        <v>145</v>
      </c>
      <c r="AT141" s="247" t="s">
        <v>141</v>
      </c>
      <c r="AU141" s="247" t="s">
        <v>89</v>
      </c>
      <c r="AY141" s="16" t="s">
        <v>136</v>
      </c>
      <c r="BE141" s="248">
        <f>IF(N141="základní",J141,0)</f>
        <v>0</v>
      </c>
      <c r="BF141" s="248">
        <f>IF(N141="snížená",J141,0)</f>
        <v>0</v>
      </c>
      <c r="BG141" s="248">
        <f>IF(N141="zákl. přenesená",J141,0)</f>
        <v>0</v>
      </c>
      <c r="BH141" s="248">
        <f>IF(N141="sníž. přenesená",J141,0)</f>
        <v>0</v>
      </c>
      <c r="BI141" s="248">
        <f>IF(N141="nulová",J141,0)</f>
        <v>0</v>
      </c>
      <c r="BJ141" s="16" t="s">
        <v>87</v>
      </c>
      <c r="BK141" s="248">
        <f>ROUND(I141*H141,2)</f>
        <v>0</v>
      </c>
      <c r="BL141" s="16" t="s">
        <v>145</v>
      </c>
      <c r="BM141" s="247" t="s">
        <v>263</v>
      </c>
    </row>
    <row r="142" s="12" customFormat="1" ht="22.8" customHeight="1">
      <c r="A142" s="12"/>
      <c r="B142" s="219"/>
      <c r="C142" s="220"/>
      <c r="D142" s="221" t="s">
        <v>78</v>
      </c>
      <c r="E142" s="233" t="s">
        <v>203</v>
      </c>
      <c r="F142" s="233" t="s">
        <v>204</v>
      </c>
      <c r="G142" s="220"/>
      <c r="H142" s="220"/>
      <c r="I142" s="223"/>
      <c r="J142" s="234">
        <f>BK142</f>
        <v>0</v>
      </c>
      <c r="K142" s="220"/>
      <c r="L142" s="225"/>
      <c r="M142" s="226"/>
      <c r="N142" s="227"/>
      <c r="O142" s="227"/>
      <c r="P142" s="228">
        <f>P143</f>
        <v>0</v>
      </c>
      <c r="Q142" s="227"/>
      <c r="R142" s="228">
        <f>R143</f>
        <v>0</v>
      </c>
      <c r="S142" s="227"/>
      <c r="T142" s="229">
        <f>T143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30" t="s">
        <v>202</v>
      </c>
      <c r="AT142" s="231" t="s">
        <v>78</v>
      </c>
      <c r="AU142" s="231" t="s">
        <v>87</v>
      </c>
      <c r="AY142" s="230" t="s">
        <v>136</v>
      </c>
      <c r="BK142" s="232">
        <f>BK143</f>
        <v>0</v>
      </c>
    </row>
    <row r="143" s="2" customFormat="1" ht="16.5" customHeight="1">
      <c r="A143" s="37"/>
      <c r="B143" s="38"/>
      <c r="C143" s="235" t="s">
        <v>264</v>
      </c>
      <c r="D143" s="235" t="s">
        <v>141</v>
      </c>
      <c r="E143" s="236" t="s">
        <v>265</v>
      </c>
      <c r="F143" s="237" t="s">
        <v>266</v>
      </c>
      <c r="G143" s="238" t="s">
        <v>262</v>
      </c>
      <c r="H143" s="239">
        <v>1</v>
      </c>
      <c r="I143" s="240"/>
      <c r="J143" s="241">
        <f>ROUND(I143*H143,2)</f>
        <v>0</v>
      </c>
      <c r="K143" s="242"/>
      <c r="L143" s="43"/>
      <c r="M143" s="283" t="s">
        <v>1</v>
      </c>
      <c r="N143" s="284" t="s">
        <v>44</v>
      </c>
      <c r="O143" s="285"/>
      <c r="P143" s="286">
        <f>O143*H143</f>
        <v>0</v>
      </c>
      <c r="Q143" s="286">
        <v>0</v>
      </c>
      <c r="R143" s="286">
        <f>Q143*H143</f>
        <v>0</v>
      </c>
      <c r="S143" s="286">
        <v>0</v>
      </c>
      <c r="T143" s="287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47" t="s">
        <v>145</v>
      </c>
      <c r="AT143" s="247" t="s">
        <v>141</v>
      </c>
      <c r="AU143" s="247" t="s">
        <v>89</v>
      </c>
      <c r="AY143" s="16" t="s">
        <v>136</v>
      </c>
      <c r="BE143" s="248">
        <f>IF(N143="základní",J143,0)</f>
        <v>0</v>
      </c>
      <c r="BF143" s="248">
        <f>IF(N143="snížená",J143,0)</f>
        <v>0</v>
      </c>
      <c r="BG143" s="248">
        <f>IF(N143="zákl. přenesená",J143,0)</f>
        <v>0</v>
      </c>
      <c r="BH143" s="248">
        <f>IF(N143="sníž. přenesená",J143,0)</f>
        <v>0</v>
      </c>
      <c r="BI143" s="248">
        <f>IF(N143="nulová",J143,0)</f>
        <v>0</v>
      </c>
      <c r="BJ143" s="16" t="s">
        <v>87</v>
      </c>
      <c r="BK143" s="248">
        <f>ROUND(I143*H143,2)</f>
        <v>0</v>
      </c>
      <c r="BL143" s="16" t="s">
        <v>145</v>
      </c>
      <c r="BM143" s="247" t="s">
        <v>267</v>
      </c>
    </row>
    <row r="144" s="2" customFormat="1" ht="6.96" customHeight="1">
      <c r="A144" s="37"/>
      <c r="B144" s="65"/>
      <c r="C144" s="66"/>
      <c r="D144" s="66"/>
      <c r="E144" s="66"/>
      <c r="F144" s="66"/>
      <c r="G144" s="66"/>
      <c r="H144" s="66"/>
      <c r="I144" s="182"/>
      <c r="J144" s="66"/>
      <c r="K144" s="66"/>
      <c r="L144" s="43"/>
      <c r="M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</row>
  </sheetData>
  <sheetProtection sheet="1" autoFilter="0" formatColumns="0" formatRows="0" objects="1" scenarios="1" spinCount="100000" saltValue="LasYnKFerXczoTVAqVA9MZ/HA5ZHF+2yOimiTST8Hs5+LGVPNOQx7q8L9YqRPym0ixU7BQ6qdok6jroG3qVAVw==" hashValue="4OeIAjiq3oOKpuRUWSJj/GrH5KAMSJOE/1p4CfJY0oK9GmVCS+ZfkU8mUlFsX4KxBMJxhXsptUo/KP/cuCQHiA==" algorithmName="SHA-512" password="B510"/>
  <autoFilter ref="C122:K143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" style="1" customWidth="1"/>
    <col min="8" max="8" width="11.5" style="1" customWidth="1"/>
    <col min="9" max="9" width="20.16016" style="135" customWidth="1"/>
    <col min="10" max="10" width="20.16016" style="1" customWidth="1"/>
    <col min="11" max="11" width="20.16016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I2" s="13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95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8"/>
      <c r="J3" s="137"/>
      <c r="K3" s="137"/>
      <c r="L3" s="19"/>
      <c r="AT3" s="16" t="s">
        <v>89</v>
      </c>
    </row>
    <row r="4" s="1" customFormat="1" ht="24.96" customHeight="1">
      <c r="B4" s="19"/>
      <c r="D4" s="139" t="s">
        <v>108</v>
      </c>
      <c r="I4" s="135"/>
      <c r="L4" s="19"/>
      <c r="M4" s="140" t="s">
        <v>10</v>
      </c>
      <c r="AT4" s="16" t="s">
        <v>4</v>
      </c>
    </row>
    <row r="5" s="1" customFormat="1" ht="6.96" customHeight="1">
      <c r="B5" s="19"/>
      <c r="I5" s="135"/>
      <c r="L5" s="19"/>
    </row>
    <row r="6" s="1" customFormat="1" ht="12" customHeight="1">
      <c r="B6" s="19"/>
      <c r="D6" s="141" t="s">
        <v>16</v>
      </c>
      <c r="I6" s="135"/>
      <c r="L6" s="19"/>
    </row>
    <row r="7" s="1" customFormat="1" ht="16.5" customHeight="1">
      <c r="B7" s="19"/>
      <c r="E7" s="142" t="str">
        <f>'Rekapitulace stavby'!K6</f>
        <v>Host_sídl_3.-4.etapa - NEZPŮSOBILÉ VÝDAJE</v>
      </c>
      <c r="F7" s="141"/>
      <c r="G7" s="141"/>
      <c r="H7" s="141"/>
      <c r="I7" s="135"/>
      <c r="L7" s="19"/>
    </row>
    <row r="8" s="2" customFormat="1" ht="12" customHeight="1">
      <c r="A8" s="37"/>
      <c r="B8" s="43"/>
      <c r="C8" s="37"/>
      <c r="D8" s="141" t="s">
        <v>109</v>
      </c>
      <c r="E8" s="37"/>
      <c r="F8" s="37"/>
      <c r="G8" s="37"/>
      <c r="H8" s="37"/>
      <c r="I8" s="143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4" t="s">
        <v>268</v>
      </c>
      <c r="F9" s="37"/>
      <c r="G9" s="37"/>
      <c r="H9" s="37"/>
      <c r="I9" s="143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143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41" t="s">
        <v>18</v>
      </c>
      <c r="E11" s="37"/>
      <c r="F11" s="145" t="s">
        <v>1</v>
      </c>
      <c r="G11" s="37"/>
      <c r="H11" s="37"/>
      <c r="I11" s="146" t="s">
        <v>19</v>
      </c>
      <c r="J11" s="145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41" t="s">
        <v>20</v>
      </c>
      <c r="E12" s="37"/>
      <c r="F12" s="145" t="s">
        <v>21</v>
      </c>
      <c r="G12" s="37"/>
      <c r="H12" s="37"/>
      <c r="I12" s="146" t="s">
        <v>22</v>
      </c>
      <c r="J12" s="147" t="str">
        <f>'Rekapitulace stavby'!AN8</f>
        <v>17. 6. 2020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143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1" t="s">
        <v>24</v>
      </c>
      <c r="E14" s="37"/>
      <c r="F14" s="37"/>
      <c r="G14" s="37"/>
      <c r="H14" s="37"/>
      <c r="I14" s="146" t="s">
        <v>25</v>
      </c>
      <c r="J14" s="145" t="s">
        <v>26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5" t="s">
        <v>27</v>
      </c>
      <c r="F15" s="37"/>
      <c r="G15" s="37"/>
      <c r="H15" s="37"/>
      <c r="I15" s="146" t="s">
        <v>28</v>
      </c>
      <c r="J15" s="145" t="s">
        <v>29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143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41" t="s">
        <v>30</v>
      </c>
      <c r="E17" s="37"/>
      <c r="F17" s="37"/>
      <c r="G17" s="37"/>
      <c r="H17" s="37"/>
      <c r="I17" s="146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5"/>
      <c r="G18" s="145"/>
      <c r="H18" s="145"/>
      <c r="I18" s="146" t="s">
        <v>28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143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41" t="s">
        <v>32</v>
      </c>
      <c r="E20" s="37"/>
      <c r="F20" s="37"/>
      <c r="G20" s="37"/>
      <c r="H20" s="37"/>
      <c r="I20" s="146" t="s">
        <v>25</v>
      </c>
      <c r="J20" s="145" t="s">
        <v>33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5" t="s">
        <v>34</v>
      </c>
      <c r="F21" s="37"/>
      <c r="G21" s="37"/>
      <c r="H21" s="37"/>
      <c r="I21" s="146" t="s">
        <v>28</v>
      </c>
      <c r="J21" s="145" t="s">
        <v>35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143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41" t="s">
        <v>37</v>
      </c>
      <c r="E23" s="37"/>
      <c r="F23" s="37"/>
      <c r="G23" s="37"/>
      <c r="H23" s="37"/>
      <c r="I23" s="146" t="s">
        <v>25</v>
      </c>
      <c r="J23" s="145" t="s">
        <v>33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5" t="s">
        <v>34</v>
      </c>
      <c r="F24" s="37"/>
      <c r="G24" s="37"/>
      <c r="H24" s="37"/>
      <c r="I24" s="146" t="s">
        <v>28</v>
      </c>
      <c r="J24" s="145" t="s">
        <v>35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143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41" t="s">
        <v>38</v>
      </c>
      <c r="E26" s="37"/>
      <c r="F26" s="37"/>
      <c r="G26" s="37"/>
      <c r="H26" s="37"/>
      <c r="I26" s="143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51"/>
      <c r="J27" s="148"/>
      <c r="K27" s="148"/>
      <c r="L27" s="152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143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53"/>
      <c r="E29" s="153"/>
      <c r="F29" s="153"/>
      <c r="G29" s="153"/>
      <c r="H29" s="153"/>
      <c r="I29" s="154"/>
      <c r="J29" s="153"/>
      <c r="K29" s="153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55" t="s">
        <v>39</v>
      </c>
      <c r="E30" s="37"/>
      <c r="F30" s="37"/>
      <c r="G30" s="37"/>
      <c r="H30" s="37"/>
      <c r="I30" s="143"/>
      <c r="J30" s="156">
        <f>ROUND(J125,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3"/>
      <c r="E31" s="153"/>
      <c r="F31" s="153"/>
      <c r="G31" s="153"/>
      <c r="H31" s="153"/>
      <c r="I31" s="154"/>
      <c r="J31" s="153"/>
      <c r="K31" s="153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7" t="s">
        <v>41</v>
      </c>
      <c r="G32" s="37"/>
      <c r="H32" s="37"/>
      <c r="I32" s="158" t="s">
        <v>40</v>
      </c>
      <c r="J32" s="157" t="s">
        <v>42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9" t="s">
        <v>43</v>
      </c>
      <c r="E33" s="141" t="s">
        <v>44</v>
      </c>
      <c r="F33" s="160">
        <f>ROUND((SUM(BE125:BE172)),  2)</f>
        <v>0</v>
      </c>
      <c r="G33" s="37"/>
      <c r="H33" s="37"/>
      <c r="I33" s="161">
        <v>0.20999999999999999</v>
      </c>
      <c r="J33" s="160">
        <f>ROUND(((SUM(BE125:BE172))*I33),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41" t="s">
        <v>45</v>
      </c>
      <c r="F34" s="160">
        <f>ROUND((SUM(BF125:BF172)),  2)</f>
        <v>0</v>
      </c>
      <c r="G34" s="37"/>
      <c r="H34" s="37"/>
      <c r="I34" s="161">
        <v>0.14999999999999999</v>
      </c>
      <c r="J34" s="160">
        <f>ROUND(((SUM(BF125:BF172))*I34),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41" t="s">
        <v>46</v>
      </c>
      <c r="F35" s="160">
        <f>ROUND((SUM(BG125:BG172)),  2)</f>
        <v>0</v>
      </c>
      <c r="G35" s="37"/>
      <c r="H35" s="37"/>
      <c r="I35" s="161">
        <v>0.20999999999999999</v>
      </c>
      <c r="J35" s="160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41" t="s">
        <v>47</v>
      </c>
      <c r="F36" s="160">
        <f>ROUND((SUM(BH125:BH172)),  2)</f>
        <v>0</v>
      </c>
      <c r="G36" s="37"/>
      <c r="H36" s="37"/>
      <c r="I36" s="161">
        <v>0.14999999999999999</v>
      </c>
      <c r="J36" s="160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1" t="s">
        <v>48</v>
      </c>
      <c r="F37" s="160">
        <f>ROUND((SUM(BI125:BI172)),  2)</f>
        <v>0</v>
      </c>
      <c r="G37" s="37"/>
      <c r="H37" s="37"/>
      <c r="I37" s="161">
        <v>0</v>
      </c>
      <c r="J37" s="160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143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62"/>
      <c r="D39" s="163" t="s">
        <v>49</v>
      </c>
      <c r="E39" s="164"/>
      <c r="F39" s="164"/>
      <c r="G39" s="165" t="s">
        <v>50</v>
      </c>
      <c r="H39" s="166" t="s">
        <v>51</v>
      </c>
      <c r="I39" s="167"/>
      <c r="J39" s="168">
        <f>SUM(J30:J37)</f>
        <v>0</v>
      </c>
      <c r="K39" s="169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143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I41" s="135"/>
      <c r="L41" s="19"/>
    </row>
    <row r="42" s="1" customFormat="1" ht="14.4" customHeight="1">
      <c r="B42" s="19"/>
      <c r="I42" s="135"/>
      <c r="L42" s="19"/>
    </row>
    <row r="43" s="1" customFormat="1" ht="14.4" customHeight="1">
      <c r="B43" s="19"/>
      <c r="I43" s="135"/>
      <c r="L43" s="19"/>
    </row>
    <row r="44" s="1" customFormat="1" ht="14.4" customHeight="1">
      <c r="B44" s="19"/>
      <c r="I44" s="135"/>
      <c r="L44" s="19"/>
    </row>
    <row r="45" s="1" customFormat="1" ht="14.4" customHeight="1">
      <c r="B45" s="19"/>
      <c r="I45" s="135"/>
      <c r="L45" s="19"/>
    </row>
    <row r="46" s="1" customFormat="1" ht="14.4" customHeight="1">
      <c r="B46" s="19"/>
      <c r="I46" s="135"/>
      <c r="L46" s="19"/>
    </row>
    <row r="47" s="1" customFormat="1" ht="14.4" customHeight="1">
      <c r="B47" s="19"/>
      <c r="I47" s="135"/>
      <c r="L47" s="19"/>
    </row>
    <row r="48" s="1" customFormat="1" ht="14.4" customHeight="1">
      <c r="B48" s="19"/>
      <c r="I48" s="135"/>
      <c r="L48" s="19"/>
    </row>
    <row r="49" s="1" customFormat="1" ht="14.4" customHeight="1">
      <c r="B49" s="19"/>
      <c r="I49" s="135"/>
      <c r="L49" s="19"/>
    </row>
    <row r="50" s="2" customFormat="1" ht="14.4" customHeight="1">
      <c r="B50" s="62"/>
      <c r="D50" s="170" t="s">
        <v>52</v>
      </c>
      <c r="E50" s="171"/>
      <c r="F50" s="171"/>
      <c r="G50" s="170" t="s">
        <v>53</v>
      </c>
      <c r="H50" s="171"/>
      <c r="I50" s="172"/>
      <c r="J50" s="171"/>
      <c r="K50" s="171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73" t="s">
        <v>54</v>
      </c>
      <c r="E61" s="174"/>
      <c r="F61" s="175" t="s">
        <v>55</v>
      </c>
      <c r="G61" s="173" t="s">
        <v>54</v>
      </c>
      <c r="H61" s="174"/>
      <c r="I61" s="176"/>
      <c r="J61" s="177" t="s">
        <v>55</v>
      </c>
      <c r="K61" s="174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70" t="s">
        <v>56</v>
      </c>
      <c r="E65" s="178"/>
      <c r="F65" s="178"/>
      <c r="G65" s="170" t="s">
        <v>57</v>
      </c>
      <c r="H65" s="178"/>
      <c r="I65" s="179"/>
      <c r="J65" s="178"/>
      <c r="K65" s="17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73" t="s">
        <v>54</v>
      </c>
      <c r="E76" s="174"/>
      <c r="F76" s="175" t="s">
        <v>55</v>
      </c>
      <c r="G76" s="173" t="s">
        <v>54</v>
      </c>
      <c r="H76" s="174"/>
      <c r="I76" s="176"/>
      <c r="J76" s="177" t="s">
        <v>55</v>
      </c>
      <c r="K76" s="174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80"/>
      <c r="C77" s="181"/>
      <c r="D77" s="181"/>
      <c r="E77" s="181"/>
      <c r="F77" s="181"/>
      <c r="G77" s="181"/>
      <c r="H77" s="181"/>
      <c r="I77" s="182"/>
      <c r="J77" s="181"/>
      <c r="K77" s="181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3"/>
      <c r="C81" s="184"/>
      <c r="D81" s="184"/>
      <c r="E81" s="184"/>
      <c r="F81" s="184"/>
      <c r="G81" s="184"/>
      <c r="H81" s="184"/>
      <c r="I81" s="185"/>
      <c r="J81" s="184"/>
      <c r="K81" s="184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111</v>
      </c>
      <c r="D82" s="39"/>
      <c r="E82" s="39"/>
      <c r="F82" s="39"/>
      <c r="G82" s="39"/>
      <c r="H82" s="39"/>
      <c r="I82" s="143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143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143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6" t="str">
        <f>E7</f>
        <v>Host_sídl_3.-4.etapa - NEZPŮSOBILÉ VÝDAJE</v>
      </c>
      <c r="F85" s="31"/>
      <c r="G85" s="31"/>
      <c r="H85" s="31"/>
      <c r="I85" s="143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109</v>
      </c>
      <c r="D86" s="39"/>
      <c r="E86" s="39"/>
      <c r="F86" s="39"/>
      <c r="G86" s="39"/>
      <c r="H86" s="39"/>
      <c r="I86" s="143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IO.03 - Instalace mobiliáře</v>
      </c>
      <c r="F87" s="39"/>
      <c r="G87" s="39"/>
      <c r="H87" s="39"/>
      <c r="I87" s="143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143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Hostinné</v>
      </c>
      <c r="G89" s="39"/>
      <c r="H89" s="39"/>
      <c r="I89" s="146" t="s">
        <v>22</v>
      </c>
      <c r="J89" s="78" t="str">
        <f>IF(J12="","",J12)</f>
        <v>17. 6. 2020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143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5.65" customHeight="1">
      <c r="A91" s="37"/>
      <c r="B91" s="38"/>
      <c r="C91" s="31" t="s">
        <v>24</v>
      </c>
      <c r="D91" s="39"/>
      <c r="E91" s="39"/>
      <c r="F91" s="26" t="str">
        <f>E15</f>
        <v xml:space="preserve">Město Hostinné </v>
      </c>
      <c r="G91" s="39"/>
      <c r="H91" s="39"/>
      <c r="I91" s="146" t="s">
        <v>32</v>
      </c>
      <c r="J91" s="35" t="str">
        <f>E21</f>
        <v>Ing. Gabriela Mlatečková Čížková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25.65" customHeight="1">
      <c r="A92" s="37"/>
      <c r="B92" s="38"/>
      <c r="C92" s="31" t="s">
        <v>30</v>
      </c>
      <c r="D92" s="39"/>
      <c r="E92" s="39"/>
      <c r="F92" s="26" t="str">
        <f>IF(E18="","",E18)</f>
        <v>Vyplň údaj</v>
      </c>
      <c r="G92" s="39"/>
      <c r="H92" s="39"/>
      <c r="I92" s="146" t="s">
        <v>37</v>
      </c>
      <c r="J92" s="35" t="str">
        <f>E24</f>
        <v>Ing. Gabriela Mlatečková Čížková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143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87" t="s">
        <v>112</v>
      </c>
      <c r="D94" s="188"/>
      <c r="E94" s="188"/>
      <c r="F94" s="188"/>
      <c r="G94" s="188"/>
      <c r="H94" s="188"/>
      <c r="I94" s="189"/>
      <c r="J94" s="190" t="s">
        <v>113</v>
      </c>
      <c r="K94" s="188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143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91" t="s">
        <v>114</v>
      </c>
      <c r="D96" s="39"/>
      <c r="E96" s="39"/>
      <c r="F96" s="39"/>
      <c r="G96" s="39"/>
      <c r="H96" s="39"/>
      <c r="I96" s="143"/>
      <c r="J96" s="109">
        <f>J125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115</v>
      </c>
    </row>
    <row r="97" s="9" customFormat="1" ht="24.96" customHeight="1">
      <c r="A97" s="9"/>
      <c r="B97" s="192"/>
      <c r="C97" s="193"/>
      <c r="D97" s="194" t="s">
        <v>116</v>
      </c>
      <c r="E97" s="195"/>
      <c r="F97" s="195"/>
      <c r="G97" s="195"/>
      <c r="H97" s="195"/>
      <c r="I97" s="196"/>
      <c r="J97" s="197">
        <f>J126</f>
        <v>0</v>
      </c>
      <c r="K97" s="193"/>
      <c r="L97" s="198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9"/>
      <c r="C98" s="200"/>
      <c r="D98" s="201" t="s">
        <v>269</v>
      </c>
      <c r="E98" s="202"/>
      <c r="F98" s="202"/>
      <c r="G98" s="202"/>
      <c r="H98" s="202"/>
      <c r="I98" s="203"/>
      <c r="J98" s="204">
        <f>J127</f>
        <v>0</v>
      </c>
      <c r="K98" s="200"/>
      <c r="L98" s="205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9"/>
      <c r="C99" s="200"/>
      <c r="D99" s="201" t="s">
        <v>270</v>
      </c>
      <c r="E99" s="202"/>
      <c r="F99" s="202"/>
      <c r="G99" s="202"/>
      <c r="H99" s="202"/>
      <c r="I99" s="203"/>
      <c r="J99" s="204">
        <f>J139</f>
        <v>0</v>
      </c>
      <c r="K99" s="200"/>
      <c r="L99" s="205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9"/>
      <c r="C100" s="200"/>
      <c r="D100" s="201" t="s">
        <v>271</v>
      </c>
      <c r="E100" s="202"/>
      <c r="F100" s="202"/>
      <c r="G100" s="202"/>
      <c r="H100" s="202"/>
      <c r="I100" s="203"/>
      <c r="J100" s="204">
        <f>J146</f>
        <v>0</v>
      </c>
      <c r="K100" s="200"/>
      <c r="L100" s="20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9"/>
      <c r="C101" s="200"/>
      <c r="D101" s="201" t="s">
        <v>272</v>
      </c>
      <c r="E101" s="202"/>
      <c r="F101" s="202"/>
      <c r="G101" s="202"/>
      <c r="H101" s="202"/>
      <c r="I101" s="203"/>
      <c r="J101" s="204">
        <f>J153</f>
        <v>0</v>
      </c>
      <c r="K101" s="200"/>
      <c r="L101" s="205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92"/>
      <c r="C102" s="193"/>
      <c r="D102" s="194" t="s">
        <v>120</v>
      </c>
      <c r="E102" s="195"/>
      <c r="F102" s="195"/>
      <c r="G102" s="195"/>
      <c r="H102" s="195"/>
      <c r="I102" s="196"/>
      <c r="J102" s="197">
        <f>J166</f>
        <v>0</v>
      </c>
      <c r="K102" s="193"/>
      <c r="L102" s="198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99"/>
      <c r="C103" s="200"/>
      <c r="D103" s="201" t="s">
        <v>214</v>
      </c>
      <c r="E103" s="202"/>
      <c r="F103" s="202"/>
      <c r="G103" s="202"/>
      <c r="H103" s="202"/>
      <c r="I103" s="203"/>
      <c r="J103" s="204">
        <f>J167</f>
        <v>0</v>
      </c>
      <c r="K103" s="200"/>
      <c r="L103" s="205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9"/>
      <c r="C104" s="200"/>
      <c r="D104" s="201" t="s">
        <v>215</v>
      </c>
      <c r="E104" s="202"/>
      <c r="F104" s="202"/>
      <c r="G104" s="202"/>
      <c r="H104" s="202"/>
      <c r="I104" s="203"/>
      <c r="J104" s="204">
        <f>J169</f>
        <v>0</v>
      </c>
      <c r="K104" s="200"/>
      <c r="L104" s="205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9"/>
      <c r="C105" s="200"/>
      <c r="D105" s="201" t="s">
        <v>121</v>
      </c>
      <c r="E105" s="202"/>
      <c r="F105" s="202"/>
      <c r="G105" s="202"/>
      <c r="H105" s="202"/>
      <c r="I105" s="203"/>
      <c r="J105" s="204">
        <f>J171</f>
        <v>0</v>
      </c>
      <c r="K105" s="200"/>
      <c r="L105" s="205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7"/>
      <c r="B106" s="38"/>
      <c r="C106" s="39"/>
      <c r="D106" s="39"/>
      <c r="E106" s="39"/>
      <c r="F106" s="39"/>
      <c r="G106" s="39"/>
      <c r="H106" s="39"/>
      <c r="I106" s="143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6.96" customHeight="1">
      <c r="A107" s="37"/>
      <c r="B107" s="65"/>
      <c r="C107" s="66"/>
      <c r="D107" s="66"/>
      <c r="E107" s="66"/>
      <c r="F107" s="66"/>
      <c r="G107" s="66"/>
      <c r="H107" s="66"/>
      <c r="I107" s="182"/>
      <c r="J107" s="66"/>
      <c r="K107" s="66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11" s="2" customFormat="1" ht="6.96" customHeight="1">
      <c r="A111" s="37"/>
      <c r="B111" s="67"/>
      <c r="C111" s="68"/>
      <c r="D111" s="68"/>
      <c r="E111" s="68"/>
      <c r="F111" s="68"/>
      <c r="G111" s="68"/>
      <c r="H111" s="68"/>
      <c r="I111" s="185"/>
      <c r="J111" s="68"/>
      <c r="K111" s="68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24.96" customHeight="1">
      <c r="A112" s="37"/>
      <c r="B112" s="38"/>
      <c r="C112" s="22" t="s">
        <v>122</v>
      </c>
      <c r="D112" s="39"/>
      <c r="E112" s="39"/>
      <c r="F112" s="39"/>
      <c r="G112" s="39"/>
      <c r="H112" s="39"/>
      <c r="I112" s="143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9"/>
      <c r="D113" s="39"/>
      <c r="E113" s="39"/>
      <c r="F113" s="39"/>
      <c r="G113" s="39"/>
      <c r="H113" s="39"/>
      <c r="I113" s="143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16</v>
      </c>
      <c r="D114" s="39"/>
      <c r="E114" s="39"/>
      <c r="F114" s="39"/>
      <c r="G114" s="39"/>
      <c r="H114" s="39"/>
      <c r="I114" s="143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6.5" customHeight="1">
      <c r="A115" s="37"/>
      <c r="B115" s="38"/>
      <c r="C115" s="39"/>
      <c r="D115" s="39"/>
      <c r="E115" s="186" t="str">
        <f>E7</f>
        <v>Host_sídl_3.-4.etapa - NEZPŮSOBILÉ VÝDAJE</v>
      </c>
      <c r="F115" s="31"/>
      <c r="G115" s="31"/>
      <c r="H115" s="31"/>
      <c r="I115" s="143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109</v>
      </c>
      <c r="D116" s="39"/>
      <c r="E116" s="39"/>
      <c r="F116" s="39"/>
      <c r="G116" s="39"/>
      <c r="H116" s="39"/>
      <c r="I116" s="143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6.5" customHeight="1">
      <c r="A117" s="37"/>
      <c r="B117" s="38"/>
      <c r="C117" s="39"/>
      <c r="D117" s="39"/>
      <c r="E117" s="75" t="str">
        <f>E9</f>
        <v>IO.03 - Instalace mobiliáře</v>
      </c>
      <c r="F117" s="39"/>
      <c r="G117" s="39"/>
      <c r="H117" s="39"/>
      <c r="I117" s="143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9"/>
      <c r="D118" s="39"/>
      <c r="E118" s="39"/>
      <c r="F118" s="39"/>
      <c r="G118" s="39"/>
      <c r="H118" s="39"/>
      <c r="I118" s="143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2" customHeight="1">
      <c r="A119" s="37"/>
      <c r="B119" s="38"/>
      <c r="C119" s="31" t="s">
        <v>20</v>
      </c>
      <c r="D119" s="39"/>
      <c r="E119" s="39"/>
      <c r="F119" s="26" t="str">
        <f>F12</f>
        <v>Hostinné</v>
      </c>
      <c r="G119" s="39"/>
      <c r="H119" s="39"/>
      <c r="I119" s="146" t="s">
        <v>22</v>
      </c>
      <c r="J119" s="78" t="str">
        <f>IF(J12="","",J12)</f>
        <v>17. 6. 2020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6.96" customHeight="1">
      <c r="A120" s="37"/>
      <c r="B120" s="38"/>
      <c r="C120" s="39"/>
      <c r="D120" s="39"/>
      <c r="E120" s="39"/>
      <c r="F120" s="39"/>
      <c r="G120" s="39"/>
      <c r="H120" s="39"/>
      <c r="I120" s="143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25.65" customHeight="1">
      <c r="A121" s="37"/>
      <c r="B121" s="38"/>
      <c r="C121" s="31" t="s">
        <v>24</v>
      </c>
      <c r="D121" s="39"/>
      <c r="E121" s="39"/>
      <c r="F121" s="26" t="str">
        <f>E15</f>
        <v xml:space="preserve">Město Hostinné </v>
      </c>
      <c r="G121" s="39"/>
      <c r="H121" s="39"/>
      <c r="I121" s="146" t="s">
        <v>32</v>
      </c>
      <c r="J121" s="35" t="str">
        <f>E21</f>
        <v>Ing. Gabriela Mlatečková Čížková</v>
      </c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25.65" customHeight="1">
      <c r="A122" s="37"/>
      <c r="B122" s="38"/>
      <c r="C122" s="31" t="s">
        <v>30</v>
      </c>
      <c r="D122" s="39"/>
      <c r="E122" s="39"/>
      <c r="F122" s="26" t="str">
        <f>IF(E18="","",E18)</f>
        <v>Vyplň údaj</v>
      </c>
      <c r="G122" s="39"/>
      <c r="H122" s="39"/>
      <c r="I122" s="146" t="s">
        <v>37</v>
      </c>
      <c r="J122" s="35" t="str">
        <f>E24</f>
        <v>Ing. Gabriela Mlatečková Čížková</v>
      </c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0.32" customHeight="1">
      <c r="A123" s="37"/>
      <c r="B123" s="38"/>
      <c r="C123" s="39"/>
      <c r="D123" s="39"/>
      <c r="E123" s="39"/>
      <c r="F123" s="39"/>
      <c r="G123" s="39"/>
      <c r="H123" s="39"/>
      <c r="I123" s="143"/>
      <c r="J123" s="39"/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11" customFormat="1" ht="29.28" customHeight="1">
      <c r="A124" s="206"/>
      <c r="B124" s="207"/>
      <c r="C124" s="208" t="s">
        <v>123</v>
      </c>
      <c r="D124" s="209" t="s">
        <v>64</v>
      </c>
      <c r="E124" s="209" t="s">
        <v>60</v>
      </c>
      <c r="F124" s="209" t="s">
        <v>61</v>
      </c>
      <c r="G124" s="209" t="s">
        <v>124</v>
      </c>
      <c r="H124" s="209" t="s">
        <v>125</v>
      </c>
      <c r="I124" s="210" t="s">
        <v>126</v>
      </c>
      <c r="J124" s="211" t="s">
        <v>113</v>
      </c>
      <c r="K124" s="212" t="s">
        <v>127</v>
      </c>
      <c r="L124" s="213"/>
      <c r="M124" s="99" t="s">
        <v>1</v>
      </c>
      <c r="N124" s="100" t="s">
        <v>43</v>
      </c>
      <c r="O124" s="100" t="s">
        <v>128</v>
      </c>
      <c r="P124" s="100" t="s">
        <v>129</v>
      </c>
      <c r="Q124" s="100" t="s">
        <v>130</v>
      </c>
      <c r="R124" s="100" t="s">
        <v>131</v>
      </c>
      <c r="S124" s="100" t="s">
        <v>132</v>
      </c>
      <c r="T124" s="101" t="s">
        <v>133</v>
      </c>
      <c r="U124" s="206"/>
      <c r="V124" s="206"/>
      <c r="W124" s="206"/>
      <c r="X124" s="206"/>
      <c r="Y124" s="206"/>
      <c r="Z124" s="206"/>
      <c r="AA124" s="206"/>
      <c r="AB124" s="206"/>
      <c r="AC124" s="206"/>
      <c r="AD124" s="206"/>
      <c r="AE124" s="206"/>
    </row>
    <row r="125" s="2" customFormat="1" ht="22.8" customHeight="1">
      <c r="A125" s="37"/>
      <c r="B125" s="38"/>
      <c r="C125" s="106" t="s">
        <v>134</v>
      </c>
      <c r="D125" s="39"/>
      <c r="E125" s="39"/>
      <c r="F125" s="39"/>
      <c r="G125" s="39"/>
      <c r="H125" s="39"/>
      <c r="I125" s="143"/>
      <c r="J125" s="214">
        <f>BK125</f>
        <v>0</v>
      </c>
      <c r="K125" s="39"/>
      <c r="L125" s="43"/>
      <c r="M125" s="102"/>
      <c r="N125" s="215"/>
      <c r="O125" s="103"/>
      <c r="P125" s="216">
        <f>P126+P166</f>
        <v>0</v>
      </c>
      <c r="Q125" s="103"/>
      <c r="R125" s="216">
        <f>R126+R166</f>
        <v>24.457642399999997</v>
      </c>
      <c r="S125" s="103"/>
      <c r="T125" s="217">
        <f>T126+T166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6" t="s">
        <v>78</v>
      </c>
      <c r="AU125" s="16" t="s">
        <v>115</v>
      </c>
      <c r="BK125" s="218">
        <f>BK126+BK166</f>
        <v>0</v>
      </c>
    </row>
    <row r="126" s="12" customFormat="1" ht="25.92" customHeight="1">
      <c r="A126" s="12"/>
      <c r="B126" s="219"/>
      <c r="C126" s="220"/>
      <c r="D126" s="221" t="s">
        <v>78</v>
      </c>
      <c r="E126" s="222" t="s">
        <v>135</v>
      </c>
      <c r="F126" s="222" t="s">
        <v>135</v>
      </c>
      <c r="G126" s="220"/>
      <c r="H126" s="220"/>
      <c r="I126" s="223"/>
      <c r="J126" s="224">
        <f>BK126</f>
        <v>0</v>
      </c>
      <c r="K126" s="220"/>
      <c r="L126" s="225"/>
      <c r="M126" s="226"/>
      <c r="N126" s="227"/>
      <c r="O126" s="227"/>
      <c r="P126" s="228">
        <f>P127+P139+P146+P153</f>
        <v>0</v>
      </c>
      <c r="Q126" s="227"/>
      <c r="R126" s="228">
        <f>R127+R139+R146+R153</f>
        <v>24.457642399999997</v>
      </c>
      <c r="S126" s="227"/>
      <c r="T126" s="229">
        <f>T127+T139+T146+T153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30" t="s">
        <v>87</v>
      </c>
      <c r="AT126" s="231" t="s">
        <v>78</v>
      </c>
      <c r="AU126" s="231" t="s">
        <v>79</v>
      </c>
      <c r="AY126" s="230" t="s">
        <v>136</v>
      </c>
      <c r="BK126" s="232">
        <f>BK127+BK139+BK146+BK153</f>
        <v>0</v>
      </c>
    </row>
    <row r="127" s="12" customFormat="1" ht="22.8" customHeight="1">
      <c r="A127" s="12"/>
      <c r="B127" s="219"/>
      <c r="C127" s="220"/>
      <c r="D127" s="221" t="s">
        <v>78</v>
      </c>
      <c r="E127" s="233" t="s">
        <v>273</v>
      </c>
      <c r="F127" s="233" t="s">
        <v>274</v>
      </c>
      <c r="G127" s="220"/>
      <c r="H127" s="220"/>
      <c r="I127" s="223"/>
      <c r="J127" s="234">
        <f>BK127</f>
        <v>0</v>
      </c>
      <c r="K127" s="220"/>
      <c r="L127" s="225"/>
      <c r="M127" s="226"/>
      <c r="N127" s="227"/>
      <c r="O127" s="227"/>
      <c r="P127" s="228">
        <f>SUM(P128:P138)</f>
        <v>0</v>
      </c>
      <c r="Q127" s="227"/>
      <c r="R127" s="228">
        <f>SUM(R128:R138)</f>
        <v>11.120000000000001</v>
      </c>
      <c r="S127" s="227"/>
      <c r="T127" s="229">
        <f>SUM(T128:T138)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30" t="s">
        <v>87</v>
      </c>
      <c r="AT127" s="231" t="s">
        <v>78</v>
      </c>
      <c r="AU127" s="231" t="s">
        <v>87</v>
      </c>
      <c r="AY127" s="230" t="s">
        <v>136</v>
      </c>
      <c r="BK127" s="232">
        <f>SUM(BK128:BK138)</f>
        <v>0</v>
      </c>
    </row>
    <row r="128" s="2" customFormat="1" ht="16.5" customHeight="1">
      <c r="A128" s="37"/>
      <c r="B128" s="38"/>
      <c r="C128" s="235" t="s">
        <v>229</v>
      </c>
      <c r="D128" s="235" t="s">
        <v>141</v>
      </c>
      <c r="E128" s="236" t="s">
        <v>275</v>
      </c>
      <c r="F128" s="237" t="s">
        <v>276</v>
      </c>
      <c r="G128" s="238" t="s">
        <v>171</v>
      </c>
      <c r="H128" s="239">
        <v>40</v>
      </c>
      <c r="I128" s="240"/>
      <c r="J128" s="241">
        <f>ROUND(I128*H128,2)</f>
        <v>0</v>
      </c>
      <c r="K128" s="242"/>
      <c r="L128" s="43"/>
      <c r="M128" s="243" t="s">
        <v>1</v>
      </c>
      <c r="N128" s="244" t="s">
        <v>44</v>
      </c>
      <c r="O128" s="90"/>
      <c r="P128" s="245">
        <f>O128*H128</f>
        <v>0</v>
      </c>
      <c r="Q128" s="245">
        <v>0</v>
      </c>
      <c r="R128" s="245">
        <f>Q128*H128</f>
        <v>0</v>
      </c>
      <c r="S128" s="245">
        <v>0</v>
      </c>
      <c r="T128" s="246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47" t="s">
        <v>145</v>
      </c>
      <c r="AT128" s="247" t="s">
        <v>141</v>
      </c>
      <c r="AU128" s="247" t="s">
        <v>89</v>
      </c>
      <c r="AY128" s="16" t="s">
        <v>136</v>
      </c>
      <c r="BE128" s="248">
        <f>IF(N128="základní",J128,0)</f>
        <v>0</v>
      </c>
      <c r="BF128" s="248">
        <f>IF(N128="snížená",J128,0)</f>
        <v>0</v>
      </c>
      <c r="BG128" s="248">
        <f>IF(N128="zákl. přenesená",J128,0)</f>
        <v>0</v>
      </c>
      <c r="BH128" s="248">
        <f>IF(N128="sníž. přenesená",J128,0)</f>
        <v>0</v>
      </c>
      <c r="BI128" s="248">
        <f>IF(N128="nulová",J128,0)</f>
        <v>0</v>
      </c>
      <c r="BJ128" s="16" t="s">
        <v>87</v>
      </c>
      <c r="BK128" s="248">
        <f>ROUND(I128*H128,2)</f>
        <v>0</v>
      </c>
      <c r="BL128" s="16" t="s">
        <v>145</v>
      </c>
      <c r="BM128" s="247" t="s">
        <v>277</v>
      </c>
    </row>
    <row r="129" s="13" customFormat="1">
      <c r="A129" s="13"/>
      <c r="B129" s="249"/>
      <c r="C129" s="250"/>
      <c r="D129" s="251" t="s">
        <v>152</v>
      </c>
      <c r="E129" s="252" t="s">
        <v>1</v>
      </c>
      <c r="F129" s="253" t="s">
        <v>278</v>
      </c>
      <c r="G129" s="250"/>
      <c r="H129" s="254">
        <v>40</v>
      </c>
      <c r="I129" s="255"/>
      <c r="J129" s="250"/>
      <c r="K129" s="250"/>
      <c r="L129" s="256"/>
      <c r="M129" s="257"/>
      <c r="N129" s="258"/>
      <c r="O129" s="258"/>
      <c r="P129" s="258"/>
      <c r="Q129" s="258"/>
      <c r="R129" s="258"/>
      <c r="S129" s="258"/>
      <c r="T129" s="259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60" t="s">
        <v>152</v>
      </c>
      <c r="AU129" s="260" t="s">
        <v>89</v>
      </c>
      <c r="AV129" s="13" t="s">
        <v>89</v>
      </c>
      <c r="AW129" s="13" t="s">
        <v>36</v>
      </c>
      <c r="AX129" s="13" t="s">
        <v>87</v>
      </c>
      <c r="AY129" s="260" t="s">
        <v>136</v>
      </c>
    </row>
    <row r="130" s="2" customFormat="1" ht="21.75" customHeight="1">
      <c r="A130" s="37"/>
      <c r="B130" s="38"/>
      <c r="C130" s="235" t="s">
        <v>248</v>
      </c>
      <c r="D130" s="235" t="s">
        <v>141</v>
      </c>
      <c r="E130" s="236" t="s">
        <v>279</v>
      </c>
      <c r="F130" s="237" t="s">
        <v>280</v>
      </c>
      <c r="G130" s="238" t="s">
        <v>165</v>
      </c>
      <c r="H130" s="239">
        <v>2.3999999999999999</v>
      </c>
      <c r="I130" s="240"/>
      <c r="J130" s="241">
        <f>ROUND(I130*H130,2)</f>
        <v>0</v>
      </c>
      <c r="K130" s="242"/>
      <c r="L130" s="43"/>
      <c r="M130" s="243" t="s">
        <v>1</v>
      </c>
      <c r="N130" s="244" t="s">
        <v>44</v>
      </c>
      <c r="O130" s="90"/>
      <c r="P130" s="245">
        <f>O130*H130</f>
        <v>0</v>
      </c>
      <c r="Q130" s="245">
        <v>0</v>
      </c>
      <c r="R130" s="245">
        <f>Q130*H130</f>
        <v>0</v>
      </c>
      <c r="S130" s="245">
        <v>0</v>
      </c>
      <c r="T130" s="246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47" t="s">
        <v>145</v>
      </c>
      <c r="AT130" s="247" t="s">
        <v>141</v>
      </c>
      <c r="AU130" s="247" t="s">
        <v>89</v>
      </c>
      <c r="AY130" s="16" t="s">
        <v>136</v>
      </c>
      <c r="BE130" s="248">
        <f>IF(N130="základní",J130,0)</f>
        <v>0</v>
      </c>
      <c r="BF130" s="248">
        <f>IF(N130="snížená",J130,0)</f>
        <v>0</v>
      </c>
      <c r="BG130" s="248">
        <f>IF(N130="zákl. přenesená",J130,0)</f>
        <v>0</v>
      </c>
      <c r="BH130" s="248">
        <f>IF(N130="sníž. přenesená",J130,0)</f>
        <v>0</v>
      </c>
      <c r="BI130" s="248">
        <f>IF(N130="nulová",J130,0)</f>
        <v>0</v>
      </c>
      <c r="BJ130" s="16" t="s">
        <v>87</v>
      </c>
      <c r="BK130" s="248">
        <f>ROUND(I130*H130,2)</f>
        <v>0</v>
      </c>
      <c r="BL130" s="16" t="s">
        <v>145</v>
      </c>
      <c r="BM130" s="247" t="s">
        <v>281</v>
      </c>
    </row>
    <row r="131" s="2" customFormat="1" ht="16.5" customHeight="1">
      <c r="A131" s="37"/>
      <c r="B131" s="38"/>
      <c r="C131" s="235" t="s">
        <v>282</v>
      </c>
      <c r="D131" s="235" t="s">
        <v>141</v>
      </c>
      <c r="E131" s="236" t="s">
        <v>283</v>
      </c>
      <c r="F131" s="237" t="s">
        <v>284</v>
      </c>
      <c r="G131" s="238" t="s">
        <v>171</v>
      </c>
      <c r="H131" s="239">
        <v>40</v>
      </c>
      <c r="I131" s="240"/>
      <c r="J131" s="241">
        <f>ROUND(I131*H131,2)</f>
        <v>0</v>
      </c>
      <c r="K131" s="242"/>
      <c r="L131" s="43"/>
      <c r="M131" s="243" t="s">
        <v>1</v>
      </c>
      <c r="N131" s="244" t="s">
        <v>44</v>
      </c>
      <c r="O131" s="90"/>
      <c r="P131" s="245">
        <f>O131*H131</f>
        <v>0</v>
      </c>
      <c r="Q131" s="245">
        <v>0</v>
      </c>
      <c r="R131" s="245">
        <f>Q131*H131</f>
        <v>0</v>
      </c>
      <c r="S131" s="245">
        <v>0</v>
      </c>
      <c r="T131" s="246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47" t="s">
        <v>145</v>
      </c>
      <c r="AT131" s="247" t="s">
        <v>141</v>
      </c>
      <c r="AU131" s="247" t="s">
        <v>89</v>
      </c>
      <c r="AY131" s="16" t="s">
        <v>136</v>
      </c>
      <c r="BE131" s="248">
        <f>IF(N131="základní",J131,0)</f>
        <v>0</v>
      </c>
      <c r="BF131" s="248">
        <f>IF(N131="snížená",J131,0)</f>
        <v>0</v>
      </c>
      <c r="BG131" s="248">
        <f>IF(N131="zákl. přenesená",J131,0)</f>
        <v>0</v>
      </c>
      <c r="BH131" s="248">
        <f>IF(N131="sníž. přenesená",J131,0)</f>
        <v>0</v>
      </c>
      <c r="BI131" s="248">
        <f>IF(N131="nulová",J131,0)</f>
        <v>0</v>
      </c>
      <c r="BJ131" s="16" t="s">
        <v>87</v>
      </c>
      <c r="BK131" s="248">
        <f>ROUND(I131*H131,2)</f>
        <v>0</v>
      </c>
      <c r="BL131" s="16" t="s">
        <v>145</v>
      </c>
      <c r="BM131" s="247" t="s">
        <v>285</v>
      </c>
    </row>
    <row r="132" s="2" customFormat="1" ht="16.5" customHeight="1">
      <c r="A132" s="37"/>
      <c r="B132" s="38"/>
      <c r="C132" s="272" t="s">
        <v>205</v>
      </c>
      <c r="D132" s="272" t="s">
        <v>190</v>
      </c>
      <c r="E132" s="273" t="s">
        <v>286</v>
      </c>
      <c r="F132" s="274" t="s">
        <v>287</v>
      </c>
      <c r="G132" s="275" t="s">
        <v>176</v>
      </c>
      <c r="H132" s="276">
        <v>6.7999999999999998</v>
      </c>
      <c r="I132" s="277"/>
      <c r="J132" s="278">
        <f>ROUND(I132*H132,2)</f>
        <v>0</v>
      </c>
      <c r="K132" s="279"/>
      <c r="L132" s="280"/>
      <c r="M132" s="281" t="s">
        <v>1</v>
      </c>
      <c r="N132" s="282" t="s">
        <v>44</v>
      </c>
      <c r="O132" s="90"/>
      <c r="P132" s="245">
        <f>O132*H132</f>
        <v>0</v>
      </c>
      <c r="Q132" s="245">
        <v>1</v>
      </c>
      <c r="R132" s="245">
        <f>Q132*H132</f>
        <v>6.7999999999999998</v>
      </c>
      <c r="S132" s="245">
        <v>0</v>
      </c>
      <c r="T132" s="246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47" t="s">
        <v>193</v>
      </c>
      <c r="AT132" s="247" t="s">
        <v>190</v>
      </c>
      <c r="AU132" s="247" t="s">
        <v>89</v>
      </c>
      <c r="AY132" s="16" t="s">
        <v>136</v>
      </c>
      <c r="BE132" s="248">
        <f>IF(N132="základní",J132,0)</f>
        <v>0</v>
      </c>
      <c r="BF132" s="248">
        <f>IF(N132="snížená",J132,0)</f>
        <v>0</v>
      </c>
      <c r="BG132" s="248">
        <f>IF(N132="zákl. přenesená",J132,0)</f>
        <v>0</v>
      </c>
      <c r="BH132" s="248">
        <f>IF(N132="sníž. přenesená",J132,0)</f>
        <v>0</v>
      </c>
      <c r="BI132" s="248">
        <f>IF(N132="nulová",J132,0)</f>
        <v>0</v>
      </c>
      <c r="BJ132" s="16" t="s">
        <v>87</v>
      </c>
      <c r="BK132" s="248">
        <f>ROUND(I132*H132,2)</f>
        <v>0</v>
      </c>
      <c r="BL132" s="16" t="s">
        <v>145</v>
      </c>
      <c r="BM132" s="247" t="s">
        <v>288</v>
      </c>
    </row>
    <row r="133" s="13" customFormat="1">
      <c r="A133" s="13"/>
      <c r="B133" s="249"/>
      <c r="C133" s="250"/>
      <c r="D133" s="251" t="s">
        <v>152</v>
      </c>
      <c r="E133" s="252" t="s">
        <v>1</v>
      </c>
      <c r="F133" s="253" t="s">
        <v>289</v>
      </c>
      <c r="G133" s="250"/>
      <c r="H133" s="254">
        <v>4</v>
      </c>
      <c r="I133" s="255"/>
      <c r="J133" s="250"/>
      <c r="K133" s="250"/>
      <c r="L133" s="256"/>
      <c r="M133" s="257"/>
      <c r="N133" s="258"/>
      <c r="O133" s="258"/>
      <c r="P133" s="258"/>
      <c r="Q133" s="258"/>
      <c r="R133" s="258"/>
      <c r="S133" s="258"/>
      <c r="T133" s="259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60" t="s">
        <v>152</v>
      </c>
      <c r="AU133" s="260" t="s">
        <v>89</v>
      </c>
      <c r="AV133" s="13" t="s">
        <v>89</v>
      </c>
      <c r="AW133" s="13" t="s">
        <v>36</v>
      </c>
      <c r="AX133" s="13" t="s">
        <v>87</v>
      </c>
      <c r="AY133" s="260" t="s">
        <v>136</v>
      </c>
    </row>
    <row r="134" s="13" customFormat="1">
      <c r="A134" s="13"/>
      <c r="B134" s="249"/>
      <c r="C134" s="250"/>
      <c r="D134" s="251" t="s">
        <v>152</v>
      </c>
      <c r="E134" s="250"/>
      <c r="F134" s="253" t="s">
        <v>290</v>
      </c>
      <c r="G134" s="250"/>
      <c r="H134" s="254">
        <v>6.7999999999999998</v>
      </c>
      <c r="I134" s="255"/>
      <c r="J134" s="250"/>
      <c r="K134" s="250"/>
      <c r="L134" s="256"/>
      <c r="M134" s="257"/>
      <c r="N134" s="258"/>
      <c r="O134" s="258"/>
      <c r="P134" s="258"/>
      <c r="Q134" s="258"/>
      <c r="R134" s="258"/>
      <c r="S134" s="258"/>
      <c r="T134" s="259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60" t="s">
        <v>152</v>
      </c>
      <c r="AU134" s="260" t="s">
        <v>89</v>
      </c>
      <c r="AV134" s="13" t="s">
        <v>89</v>
      </c>
      <c r="AW134" s="13" t="s">
        <v>4</v>
      </c>
      <c r="AX134" s="13" t="s">
        <v>87</v>
      </c>
      <c r="AY134" s="260" t="s">
        <v>136</v>
      </c>
    </row>
    <row r="135" s="2" customFormat="1" ht="16.5" customHeight="1">
      <c r="A135" s="37"/>
      <c r="B135" s="38"/>
      <c r="C135" s="235" t="s">
        <v>140</v>
      </c>
      <c r="D135" s="235" t="s">
        <v>141</v>
      </c>
      <c r="E135" s="236" t="s">
        <v>291</v>
      </c>
      <c r="F135" s="237" t="s">
        <v>292</v>
      </c>
      <c r="G135" s="238" t="s">
        <v>171</v>
      </c>
      <c r="H135" s="239">
        <v>40</v>
      </c>
      <c r="I135" s="240"/>
      <c r="J135" s="241">
        <f>ROUND(I135*H135,2)</f>
        <v>0</v>
      </c>
      <c r="K135" s="242"/>
      <c r="L135" s="43"/>
      <c r="M135" s="243" t="s">
        <v>1</v>
      </c>
      <c r="N135" s="244" t="s">
        <v>44</v>
      </c>
      <c r="O135" s="90"/>
      <c r="P135" s="245">
        <f>O135*H135</f>
        <v>0</v>
      </c>
      <c r="Q135" s="245">
        <v>0</v>
      </c>
      <c r="R135" s="245">
        <f>Q135*H135</f>
        <v>0</v>
      </c>
      <c r="S135" s="245">
        <v>0</v>
      </c>
      <c r="T135" s="246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47" t="s">
        <v>145</v>
      </c>
      <c r="AT135" s="247" t="s">
        <v>141</v>
      </c>
      <c r="AU135" s="247" t="s">
        <v>89</v>
      </c>
      <c r="AY135" s="16" t="s">
        <v>136</v>
      </c>
      <c r="BE135" s="248">
        <f>IF(N135="základní",J135,0)</f>
        <v>0</v>
      </c>
      <c r="BF135" s="248">
        <f>IF(N135="snížená",J135,0)</f>
        <v>0</v>
      </c>
      <c r="BG135" s="248">
        <f>IF(N135="zákl. přenesená",J135,0)</f>
        <v>0</v>
      </c>
      <c r="BH135" s="248">
        <f>IF(N135="sníž. přenesená",J135,0)</f>
        <v>0</v>
      </c>
      <c r="BI135" s="248">
        <f>IF(N135="nulová",J135,0)</f>
        <v>0</v>
      </c>
      <c r="BJ135" s="16" t="s">
        <v>87</v>
      </c>
      <c r="BK135" s="248">
        <f>ROUND(I135*H135,2)</f>
        <v>0</v>
      </c>
      <c r="BL135" s="16" t="s">
        <v>145</v>
      </c>
      <c r="BM135" s="247" t="s">
        <v>293</v>
      </c>
    </row>
    <row r="136" s="13" customFormat="1">
      <c r="A136" s="13"/>
      <c r="B136" s="249"/>
      <c r="C136" s="250"/>
      <c r="D136" s="251" t="s">
        <v>152</v>
      </c>
      <c r="E136" s="252" t="s">
        <v>1</v>
      </c>
      <c r="F136" s="253" t="s">
        <v>278</v>
      </c>
      <c r="G136" s="250"/>
      <c r="H136" s="254">
        <v>40</v>
      </c>
      <c r="I136" s="255"/>
      <c r="J136" s="250"/>
      <c r="K136" s="250"/>
      <c r="L136" s="256"/>
      <c r="M136" s="257"/>
      <c r="N136" s="258"/>
      <c r="O136" s="258"/>
      <c r="P136" s="258"/>
      <c r="Q136" s="258"/>
      <c r="R136" s="258"/>
      <c r="S136" s="258"/>
      <c r="T136" s="259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60" t="s">
        <v>152</v>
      </c>
      <c r="AU136" s="260" t="s">
        <v>89</v>
      </c>
      <c r="AV136" s="13" t="s">
        <v>89</v>
      </c>
      <c r="AW136" s="13" t="s">
        <v>36</v>
      </c>
      <c r="AX136" s="13" t="s">
        <v>87</v>
      </c>
      <c r="AY136" s="260" t="s">
        <v>136</v>
      </c>
    </row>
    <row r="137" s="2" customFormat="1" ht="16.5" customHeight="1">
      <c r="A137" s="37"/>
      <c r="B137" s="38"/>
      <c r="C137" s="272" t="s">
        <v>294</v>
      </c>
      <c r="D137" s="272" t="s">
        <v>190</v>
      </c>
      <c r="E137" s="273" t="s">
        <v>295</v>
      </c>
      <c r="F137" s="274" t="s">
        <v>296</v>
      </c>
      <c r="G137" s="275" t="s">
        <v>171</v>
      </c>
      <c r="H137" s="276">
        <v>40</v>
      </c>
      <c r="I137" s="277"/>
      <c r="J137" s="278">
        <f>ROUND(I137*H137,2)</f>
        <v>0</v>
      </c>
      <c r="K137" s="279"/>
      <c r="L137" s="280"/>
      <c r="M137" s="281" t="s">
        <v>1</v>
      </c>
      <c r="N137" s="282" t="s">
        <v>44</v>
      </c>
      <c r="O137" s="90"/>
      <c r="P137" s="245">
        <f>O137*H137</f>
        <v>0</v>
      </c>
      <c r="Q137" s="245">
        <v>0.108</v>
      </c>
      <c r="R137" s="245">
        <f>Q137*H137</f>
        <v>4.3200000000000003</v>
      </c>
      <c r="S137" s="245">
        <v>0</v>
      </c>
      <c r="T137" s="246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47" t="s">
        <v>193</v>
      </c>
      <c r="AT137" s="247" t="s">
        <v>190</v>
      </c>
      <c r="AU137" s="247" t="s">
        <v>89</v>
      </c>
      <c r="AY137" s="16" t="s">
        <v>136</v>
      </c>
      <c r="BE137" s="248">
        <f>IF(N137="základní",J137,0)</f>
        <v>0</v>
      </c>
      <c r="BF137" s="248">
        <f>IF(N137="snížená",J137,0)</f>
        <v>0</v>
      </c>
      <c r="BG137" s="248">
        <f>IF(N137="zákl. přenesená",J137,0)</f>
        <v>0</v>
      </c>
      <c r="BH137" s="248">
        <f>IF(N137="sníž. přenesená",J137,0)</f>
        <v>0</v>
      </c>
      <c r="BI137" s="248">
        <f>IF(N137="nulová",J137,0)</f>
        <v>0</v>
      </c>
      <c r="BJ137" s="16" t="s">
        <v>87</v>
      </c>
      <c r="BK137" s="248">
        <f>ROUND(I137*H137,2)</f>
        <v>0</v>
      </c>
      <c r="BL137" s="16" t="s">
        <v>145</v>
      </c>
      <c r="BM137" s="247" t="s">
        <v>297</v>
      </c>
    </row>
    <row r="138" s="13" customFormat="1">
      <c r="A138" s="13"/>
      <c r="B138" s="249"/>
      <c r="C138" s="250"/>
      <c r="D138" s="251" t="s">
        <v>152</v>
      </c>
      <c r="E138" s="252" t="s">
        <v>1</v>
      </c>
      <c r="F138" s="253" t="s">
        <v>278</v>
      </c>
      <c r="G138" s="250"/>
      <c r="H138" s="254">
        <v>40</v>
      </c>
      <c r="I138" s="255"/>
      <c r="J138" s="250"/>
      <c r="K138" s="250"/>
      <c r="L138" s="256"/>
      <c r="M138" s="257"/>
      <c r="N138" s="258"/>
      <c r="O138" s="258"/>
      <c r="P138" s="258"/>
      <c r="Q138" s="258"/>
      <c r="R138" s="258"/>
      <c r="S138" s="258"/>
      <c r="T138" s="259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60" t="s">
        <v>152</v>
      </c>
      <c r="AU138" s="260" t="s">
        <v>89</v>
      </c>
      <c r="AV138" s="13" t="s">
        <v>89</v>
      </c>
      <c r="AW138" s="13" t="s">
        <v>36</v>
      </c>
      <c r="AX138" s="13" t="s">
        <v>87</v>
      </c>
      <c r="AY138" s="260" t="s">
        <v>136</v>
      </c>
    </row>
    <row r="139" s="12" customFormat="1" ht="22.8" customHeight="1">
      <c r="A139" s="12"/>
      <c r="B139" s="219"/>
      <c r="C139" s="220"/>
      <c r="D139" s="221" t="s">
        <v>78</v>
      </c>
      <c r="E139" s="233" t="s">
        <v>298</v>
      </c>
      <c r="F139" s="233" t="s">
        <v>299</v>
      </c>
      <c r="G139" s="220"/>
      <c r="H139" s="220"/>
      <c r="I139" s="223"/>
      <c r="J139" s="234">
        <f>BK139</f>
        <v>0</v>
      </c>
      <c r="K139" s="220"/>
      <c r="L139" s="225"/>
      <c r="M139" s="226"/>
      <c r="N139" s="227"/>
      <c r="O139" s="227"/>
      <c r="P139" s="228">
        <f>SUM(P140:P145)</f>
        <v>0</v>
      </c>
      <c r="Q139" s="227"/>
      <c r="R139" s="228">
        <f>SUM(R140:R145)</f>
        <v>1.0830431999999999</v>
      </c>
      <c r="S139" s="227"/>
      <c r="T139" s="229">
        <f>SUM(T140:T145)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30" t="s">
        <v>87</v>
      </c>
      <c r="AT139" s="231" t="s">
        <v>78</v>
      </c>
      <c r="AU139" s="231" t="s">
        <v>87</v>
      </c>
      <c r="AY139" s="230" t="s">
        <v>136</v>
      </c>
      <c r="BK139" s="232">
        <f>SUM(BK140:BK145)</f>
        <v>0</v>
      </c>
    </row>
    <row r="140" s="2" customFormat="1" ht="16.5" customHeight="1">
      <c r="A140" s="37"/>
      <c r="B140" s="38"/>
      <c r="C140" s="235" t="s">
        <v>87</v>
      </c>
      <c r="D140" s="235" t="s">
        <v>141</v>
      </c>
      <c r="E140" s="236" t="s">
        <v>300</v>
      </c>
      <c r="F140" s="237" t="s">
        <v>301</v>
      </c>
      <c r="G140" s="238" t="s">
        <v>165</v>
      </c>
      <c r="H140" s="239">
        <v>0.47999999999999998</v>
      </c>
      <c r="I140" s="240"/>
      <c r="J140" s="241">
        <f>ROUND(I140*H140,2)</f>
        <v>0</v>
      </c>
      <c r="K140" s="242"/>
      <c r="L140" s="43"/>
      <c r="M140" s="243" t="s">
        <v>1</v>
      </c>
      <c r="N140" s="244" t="s">
        <v>44</v>
      </c>
      <c r="O140" s="90"/>
      <c r="P140" s="245">
        <f>O140*H140</f>
        <v>0</v>
      </c>
      <c r="Q140" s="245">
        <v>0</v>
      </c>
      <c r="R140" s="245">
        <f>Q140*H140</f>
        <v>0</v>
      </c>
      <c r="S140" s="245">
        <v>0</v>
      </c>
      <c r="T140" s="246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47" t="s">
        <v>145</v>
      </c>
      <c r="AT140" s="247" t="s">
        <v>141</v>
      </c>
      <c r="AU140" s="247" t="s">
        <v>89</v>
      </c>
      <c r="AY140" s="16" t="s">
        <v>136</v>
      </c>
      <c r="BE140" s="248">
        <f>IF(N140="základní",J140,0)</f>
        <v>0</v>
      </c>
      <c r="BF140" s="248">
        <f>IF(N140="snížená",J140,0)</f>
        <v>0</v>
      </c>
      <c r="BG140" s="248">
        <f>IF(N140="zákl. přenesená",J140,0)</f>
        <v>0</v>
      </c>
      <c r="BH140" s="248">
        <f>IF(N140="sníž. přenesená",J140,0)</f>
        <v>0</v>
      </c>
      <c r="BI140" s="248">
        <f>IF(N140="nulová",J140,0)</f>
        <v>0</v>
      </c>
      <c r="BJ140" s="16" t="s">
        <v>87</v>
      </c>
      <c r="BK140" s="248">
        <f>ROUND(I140*H140,2)</f>
        <v>0</v>
      </c>
      <c r="BL140" s="16" t="s">
        <v>145</v>
      </c>
      <c r="BM140" s="247" t="s">
        <v>302</v>
      </c>
    </row>
    <row r="141" s="13" customFormat="1">
      <c r="A141" s="13"/>
      <c r="B141" s="249"/>
      <c r="C141" s="250"/>
      <c r="D141" s="251" t="s">
        <v>152</v>
      </c>
      <c r="E141" s="252" t="s">
        <v>1</v>
      </c>
      <c r="F141" s="253" t="s">
        <v>303</v>
      </c>
      <c r="G141" s="250"/>
      <c r="H141" s="254">
        <v>0.47999999999999998</v>
      </c>
      <c r="I141" s="255"/>
      <c r="J141" s="250"/>
      <c r="K141" s="250"/>
      <c r="L141" s="256"/>
      <c r="M141" s="257"/>
      <c r="N141" s="258"/>
      <c r="O141" s="258"/>
      <c r="P141" s="258"/>
      <c r="Q141" s="258"/>
      <c r="R141" s="258"/>
      <c r="S141" s="258"/>
      <c r="T141" s="259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60" t="s">
        <v>152</v>
      </c>
      <c r="AU141" s="260" t="s">
        <v>89</v>
      </c>
      <c r="AV141" s="13" t="s">
        <v>89</v>
      </c>
      <c r="AW141" s="13" t="s">
        <v>36</v>
      </c>
      <c r="AX141" s="13" t="s">
        <v>87</v>
      </c>
      <c r="AY141" s="260" t="s">
        <v>136</v>
      </c>
    </row>
    <row r="142" s="2" customFormat="1" ht="21.75" customHeight="1">
      <c r="A142" s="37"/>
      <c r="B142" s="38"/>
      <c r="C142" s="235" t="s">
        <v>89</v>
      </c>
      <c r="D142" s="235" t="s">
        <v>141</v>
      </c>
      <c r="E142" s="236" t="s">
        <v>279</v>
      </c>
      <c r="F142" s="237" t="s">
        <v>280</v>
      </c>
      <c r="G142" s="238" t="s">
        <v>165</v>
      </c>
      <c r="H142" s="239">
        <v>0.47999999999999998</v>
      </c>
      <c r="I142" s="240"/>
      <c r="J142" s="241">
        <f>ROUND(I142*H142,2)</f>
        <v>0</v>
      </c>
      <c r="K142" s="242"/>
      <c r="L142" s="43"/>
      <c r="M142" s="243" t="s">
        <v>1</v>
      </c>
      <c r="N142" s="244" t="s">
        <v>44</v>
      </c>
      <c r="O142" s="90"/>
      <c r="P142" s="245">
        <f>O142*H142</f>
        <v>0</v>
      </c>
      <c r="Q142" s="245">
        <v>0</v>
      </c>
      <c r="R142" s="245">
        <f>Q142*H142</f>
        <v>0</v>
      </c>
      <c r="S142" s="245">
        <v>0</v>
      </c>
      <c r="T142" s="246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47" t="s">
        <v>145</v>
      </c>
      <c r="AT142" s="247" t="s">
        <v>141</v>
      </c>
      <c r="AU142" s="247" t="s">
        <v>89</v>
      </c>
      <c r="AY142" s="16" t="s">
        <v>136</v>
      </c>
      <c r="BE142" s="248">
        <f>IF(N142="základní",J142,0)</f>
        <v>0</v>
      </c>
      <c r="BF142" s="248">
        <f>IF(N142="snížená",J142,0)</f>
        <v>0</v>
      </c>
      <c r="BG142" s="248">
        <f>IF(N142="zákl. přenesená",J142,0)</f>
        <v>0</v>
      </c>
      <c r="BH142" s="248">
        <f>IF(N142="sníž. přenesená",J142,0)</f>
        <v>0</v>
      </c>
      <c r="BI142" s="248">
        <f>IF(N142="nulová",J142,0)</f>
        <v>0</v>
      </c>
      <c r="BJ142" s="16" t="s">
        <v>87</v>
      </c>
      <c r="BK142" s="248">
        <f>ROUND(I142*H142,2)</f>
        <v>0</v>
      </c>
      <c r="BL142" s="16" t="s">
        <v>145</v>
      </c>
      <c r="BM142" s="247" t="s">
        <v>304</v>
      </c>
    </row>
    <row r="143" s="2" customFormat="1" ht="16.5" customHeight="1">
      <c r="A143" s="37"/>
      <c r="B143" s="38"/>
      <c r="C143" s="235" t="s">
        <v>305</v>
      </c>
      <c r="D143" s="235" t="s">
        <v>141</v>
      </c>
      <c r="E143" s="236" t="s">
        <v>306</v>
      </c>
      <c r="F143" s="237" t="s">
        <v>307</v>
      </c>
      <c r="G143" s="238" t="s">
        <v>165</v>
      </c>
      <c r="H143" s="239">
        <v>0.47999999999999998</v>
      </c>
      <c r="I143" s="240"/>
      <c r="J143" s="241">
        <f>ROUND(I143*H143,2)</f>
        <v>0</v>
      </c>
      <c r="K143" s="242"/>
      <c r="L143" s="43"/>
      <c r="M143" s="243" t="s">
        <v>1</v>
      </c>
      <c r="N143" s="244" t="s">
        <v>44</v>
      </c>
      <c r="O143" s="90"/>
      <c r="P143" s="245">
        <f>O143*H143</f>
        <v>0</v>
      </c>
      <c r="Q143" s="245">
        <v>2.2563399999999998</v>
      </c>
      <c r="R143" s="245">
        <f>Q143*H143</f>
        <v>1.0830431999999999</v>
      </c>
      <c r="S143" s="245">
        <v>0</v>
      </c>
      <c r="T143" s="246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47" t="s">
        <v>145</v>
      </c>
      <c r="AT143" s="247" t="s">
        <v>141</v>
      </c>
      <c r="AU143" s="247" t="s">
        <v>89</v>
      </c>
      <c r="AY143" s="16" t="s">
        <v>136</v>
      </c>
      <c r="BE143" s="248">
        <f>IF(N143="základní",J143,0)</f>
        <v>0</v>
      </c>
      <c r="BF143" s="248">
        <f>IF(N143="snížená",J143,0)</f>
        <v>0</v>
      </c>
      <c r="BG143" s="248">
        <f>IF(N143="zákl. přenesená",J143,0)</f>
        <v>0</v>
      </c>
      <c r="BH143" s="248">
        <f>IF(N143="sníž. přenesená",J143,0)</f>
        <v>0</v>
      </c>
      <c r="BI143" s="248">
        <f>IF(N143="nulová",J143,0)</f>
        <v>0</v>
      </c>
      <c r="BJ143" s="16" t="s">
        <v>87</v>
      </c>
      <c r="BK143" s="248">
        <f>ROUND(I143*H143,2)</f>
        <v>0</v>
      </c>
      <c r="BL143" s="16" t="s">
        <v>145</v>
      </c>
      <c r="BM143" s="247" t="s">
        <v>308</v>
      </c>
    </row>
    <row r="144" s="2" customFormat="1" ht="16.5" customHeight="1">
      <c r="A144" s="37"/>
      <c r="B144" s="38"/>
      <c r="C144" s="235" t="s">
        <v>145</v>
      </c>
      <c r="D144" s="235" t="s">
        <v>141</v>
      </c>
      <c r="E144" s="236" t="s">
        <v>309</v>
      </c>
      <c r="F144" s="237" t="s">
        <v>310</v>
      </c>
      <c r="G144" s="238" t="s">
        <v>144</v>
      </c>
      <c r="H144" s="239">
        <v>1</v>
      </c>
      <c r="I144" s="240"/>
      <c r="J144" s="241">
        <f>ROUND(I144*H144,2)</f>
        <v>0</v>
      </c>
      <c r="K144" s="242"/>
      <c r="L144" s="43"/>
      <c r="M144" s="243" t="s">
        <v>1</v>
      </c>
      <c r="N144" s="244" t="s">
        <v>44</v>
      </c>
      <c r="O144" s="90"/>
      <c r="P144" s="245">
        <f>O144*H144</f>
        <v>0</v>
      </c>
      <c r="Q144" s="245">
        <v>0</v>
      </c>
      <c r="R144" s="245">
        <f>Q144*H144</f>
        <v>0</v>
      </c>
      <c r="S144" s="245">
        <v>0</v>
      </c>
      <c r="T144" s="246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47" t="s">
        <v>145</v>
      </c>
      <c r="AT144" s="247" t="s">
        <v>141</v>
      </c>
      <c r="AU144" s="247" t="s">
        <v>89</v>
      </c>
      <c r="AY144" s="16" t="s">
        <v>136</v>
      </c>
      <c r="BE144" s="248">
        <f>IF(N144="základní",J144,0)</f>
        <v>0</v>
      </c>
      <c r="BF144" s="248">
        <f>IF(N144="snížená",J144,0)</f>
        <v>0</v>
      </c>
      <c r="BG144" s="248">
        <f>IF(N144="zákl. přenesená",J144,0)</f>
        <v>0</v>
      </c>
      <c r="BH144" s="248">
        <f>IF(N144="sníž. přenesená",J144,0)</f>
        <v>0</v>
      </c>
      <c r="BI144" s="248">
        <f>IF(N144="nulová",J144,0)</f>
        <v>0</v>
      </c>
      <c r="BJ144" s="16" t="s">
        <v>87</v>
      </c>
      <c r="BK144" s="248">
        <f>ROUND(I144*H144,2)</f>
        <v>0</v>
      </c>
      <c r="BL144" s="16" t="s">
        <v>145</v>
      </c>
      <c r="BM144" s="247" t="s">
        <v>311</v>
      </c>
    </row>
    <row r="145" s="2" customFormat="1" ht="16.5" customHeight="1">
      <c r="A145" s="37"/>
      <c r="B145" s="38"/>
      <c r="C145" s="272" t="s">
        <v>202</v>
      </c>
      <c r="D145" s="272" t="s">
        <v>190</v>
      </c>
      <c r="E145" s="273" t="s">
        <v>309</v>
      </c>
      <c r="F145" s="274" t="s">
        <v>312</v>
      </c>
      <c r="G145" s="275" t="s">
        <v>144</v>
      </c>
      <c r="H145" s="276">
        <v>1</v>
      </c>
      <c r="I145" s="277"/>
      <c r="J145" s="278">
        <f>ROUND(I145*H145,2)</f>
        <v>0</v>
      </c>
      <c r="K145" s="279"/>
      <c r="L145" s="280"/>
      <c r="M145" s="281" t="s">
        <v>1</v>
      </c>
      <c r="N145" s="282" t="s">
        <v>44</v>
      </c>
      <c r="O145" s="90"/>
      <c r="P145" s="245">
        <f>O145*H145</f>
        <v>0</v>
      </c>
      <c r="Q145" s="245">
        <v>0</v>
      </c>
      <c r="R145" s="245">
        <f>Q145*H145</f>
        <v>0</v>
      </c>
      <c r="S145" s="245">
        <v>0</v>
      </c>
      <c r="T145" s="246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47" t="s">
        <v>193</v>
      </c>
      <c r="AT145" s="247" t="s">
        <v>190</v>
      </c>
      <c r="AU145" s="247" t="s">
        <v>89</v>
      </c>
      <c r="AY145" s="16" t="s">
        <v>136</v>
      </c>
      <c r="BE145" s="248">
        <f>IF(N145="základní",J145,0)</f>
        <v>0</v>
      </c>
      <c r="BF145" s="248">
        <f>IF(N145="snížená",J145,0)</f>
        <v>0</v>
      </c>
      <c r="BG145" s="248">
        <f>IF(N145="zákl. přenesená",J145,0)</f>
        <v>0</v>
      </c>
      <c r="BH145" s="248">
        <f>IF(N145="sníž. přenesená",J145,0)</f>
        <v>0</v>
      </c>
      <c r="BI145" s="248">
        <f>IF(N145="nulová",J145,0)</f>
        <v>0</v>
      </c>
      <c r="BJ145" s="16" t="s">
        <v>87</v>
      </c>
      <c r="BK145" s="248">
        <f>ROUND(I145*H145,2)</f>
        <v>0</v>
      </c>
      <c r="BL145" s="16" t="s">
        <v>145</v>
      </c>
      <c r="BM145" s="247" t="s">
        <v>313</v>
      </c>
    </row>
    <row r="146" s="12" customFormat="1" ht="22.8" customHeight="1">
      <c r="A146" s="12"/>
      <c r="B146" s="219"/>
      <c r="C146" s="220"/>
      <c r="D146" s="221" t="s">
        <v>78</v>
      </c>
      <c r="E146" s="233" t="s">
        <v>314</v>
      </c>
      <c r="F146" s="233" t="s">
        <v>315</v>
      </c>
      <c r="G146" s="220"/>
      <c r="H146" s="220"/>
      <c r="I146" s="223"/>
      <c r="J146" s="234">
        <f>BK146</f>
        <v>0</v>
      </c>
      <c r="K146" s="220"/>
      <c r="L146" s="225"/>
      <c r="M146" s="226"/>
      <c r="N146" s="227"/>
      <c r="O146" s="227"/>
      <c r="P146" s="228">
        <f>SUM(P147:P152)</f>
        <v>0</v>
      </c>
      <c r="Q146" s="227"/>
      <c r="R146" s="228">
        <f>SUM(R147:R152)</f>
        <v>7.6715559999999989</v>
      </c>
      <c r="S146" s="227"/>
      <c r="T146" s="229">
        <f>SUM(T147:T152)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30" t="s">
        <v>87</v>
      </c>
      <c r="AT146" s="231" t="s">
        <v>78</v>
      </c>
      <c r="AU146" s="231" t="s">
        <v>87</v>
      </c>
      <c r="AY146" s="230" t="s">
        <v>136</v>
      </c>
      <c r="BK146" s="232">
        <f>SUM(BK147:BK152)</f>
        <v>0</v>
      </c>
    </row>
    <row r="147" s="2" customFormat="1" ht="16.5" customHeight="1">
      <c r="A147" s="37"/>
      <c r="B147" s="38"/>
      <c r="C147" s="235" t="s">
        <v>316</v>
      </c>
      <c r="D147" s="235" t="s">
        <v>141</v>
      </c>
      <c r="E147" s="236" t="s">
        <v>300</v>
      </c>
      <c r="F147" s="237" t="s">
        <v>301</v>
      </c>
      <c r="G147" s="238" t="s">
        <v>165</v>
      </c>
      <c r="H147" s="239">
        <v>3.3999999999999999</v>
      </c>
      <c r="I147" s="240"/>
      <c r="J147" s="241">
        <f>ROUND(I147*H147,2)</f>
        <v>0</v>
      </c>
      <c r="K147" s="242"/>
      <c r="L147" s="43"/>
      <c r="M147" s="243" t="s">
        <v>1</v>
      </c>
      <c r="N147" s="244" t="s">
        <v>44</v>
      </c>
      <c r="O147" s="90"/>
      <c r="P147" s="245">
        <f>O147*H147</f>
        <v>0</v>
      </c>
      <c r="Q147" s="245">
        <v>0</v>
      </c>
      <c r="R147" s="245">
        <f>Q147*H147</f>
        <v>0</v>
      </c>
      <c r="S147" s="245">
        <v>0</v>
      </c>
      <c r="T147" s="246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47" t="s">
        <v>145</v>
      </c>
      <c r="AT147" s="247" t="s">
        <v>141</v>
      </c>
      <c r="AU147" s="247" t="s">
        <v>89</v>
      </c>
      <c r="AY147" s="16" t="s">
        <v>136</v>
      </c>
      <c r="BE147" s="248">
        <f>IF(N147="základní",J147,0)</f>
        <v>0</v>
      </c>
      <c r="BF147" s="248">
        <f>IF(N147="snížená",J147,0)</f>
        <v>0</v>
      </c>
      <c r="BG147" s="248">
        <f>IF(N147="zákl. přenesená",J147,0)</f>
        <v>0</v>
      </c>
      <c r="BH147" s="248">
        <f>IF(N147="sníž. přenesená",J147,0)</f>
        <v>0</v>
      </c>
      <c r="BI147" s="248">
        <f>IF(N147="nulová",J147,0)</f>
        <v>0</v>
      </c>
      <c r="BJ147" s="16" t="s">
        <v>87</v>
      </c>
      <c r="BK147" s="248">
        <f>ROUND(I147*H147,2)</f>
        <v>0</v>
      </c>
      <c r="BL147" s="16" t="s">
        <v>145</v>
      </c>
      <c r="BM147" s="247" t="s">
        <v>317</v>
      </c>
    </row>
    <row r="148" s="13" customFormat="1">
      <c r="A148" s="13"/>
      <c r="B148" s="249"/>
      <c r="C148" s="250"/>
      <c r="D148" s="251" t="s">
        <v>152</v>
      </c>
      <c r="E148" s="252" t="s">
        <v>1</v>
      </c>
      <c r="F148" s="253" t="s">
        <v>318</v>
      </c>
      <c r="G148" s="250"/>
      <c r="H148" s="254">
        <v>3.3999999999999999</v>
      </c>
      <c r="I148" s="255"/>
      <c r="J148" s="250"/>
      <c r="K148" s="250"/>
      <c r="L148" s="256"/>
      <c r="M148" s="257"/>
      <c r="N148" s="258"/>
      <c r="O148" s="258"/>
      <c r="P148" s="258"/>
      <c r="Q148" s="258"/>
      <c r="R148" s="258"/>
      <c r="S148" s="258"/>
      <c r="T148" s="259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60" t="s">
        <v>152</v>
      </c>
      <c r="AU148" s="260" t="s">
        <v>89</v>
      </c>
      <c r="AV148" s="13" t="s">
        <v>89</v>
      </c>
      <c r="AW148" s="13" t="s">
        <v>36</v>
      </c>
      <c r="AX148" s="13" t="s">
        <v>87</v>
      </c>
      <c r="AY148" s="260" t="s">
        <v>136</v>
      </c>
    </row>
    <row r="149" s="2" customFormat="1" ht="21.75" customHeight="1">
      <c r="A149" s="37"/>
      <c r="B149" s="38"/>
      <c r="C149" s="235" t="s">
        <v>319</v>
      </c>
      <c r="D149" s="235" t="s">
        <v>141</v>
      </c>
      <c r="E149" s="236" t="s">
        <v>279</v>
      </c>
      <c r="F149" s="237" t="s">
        <v>280</v>
      </c>
      <c r="G149" s="238" t="s">
        <v>165</v>
      </c>
      <c r="H149" s="239">
        <v>3.3999999999999999</v>
      </c>
      <c r="I149" s="240"/>
      <c r="J149" s="241">
        <f>ROUND(I149*H149,2)</f>
        <v>0</v>
      </c>
      <c r="K149" s="242"/>
      <c r="L149" s="43"/>
      <c r="M149" s="243" t="s">
        <v>1</v>
      </c>
      <c r="N149" s="244" t="s">
        <v>44</v>
      </c>
      <c r="O149" s="90"/>
      <c r="P149" s="245">
        <f>O149*H149</f>
        <v>0</v>
      </c>
      <c r="Q149" s="245">
        <v>0</v>
      </c>
      <c r="R149" s="245">
        <f>Q149*H149</f>
        <v>0</v>
      </c>
      <c r="S149" s="245">
        <v>0</v>
      </c>
      <c r="T149" s="246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47" t="s">
        <v>145</v>
      </c>
      <c r="AT149" s="247" t="s">
        <v>141</v>
      </c>
      <c r="AU149" s="247" t="s">
        <v>89</v>
      </c>
      <c r="AY149" s="16" t="s">
        <v>136</v>
      </c>
      <c r="BE149" s="248">
        <f>IF(N149="základní",J149,0)</f>
        <v>0</v>
      </c>
      <c r="BF149" s="248">
        <f>IF(N149="snížená",J149,0)</f>
        <v>0</v>
      </c>
      <c r="BG149" s="248">
        <f>IF(N149="zákl. přenesená",J149,0)</f>
        <v>0</v>
      </c>
      <c r="BH149" s="248">
        <f>IF(N149="sníž. přenesená",J149,0)</f>
        <v>0</v>
      </c>
      <c r="BI149" s="248">
        <f>IF(N149="nulová",J149,0)</f>
        <v>0</v>
      </c>
      <c r="BJ149" s="16" t="s">
        <v>87</v>
      </c>
      <c r="BK149" s="248">
        <f>ROUND(I149*H149,2)</f>
        <v>0</v>
      </c>
      <c r="BL149" s="16" t="s">
        <v>145</v>
      </c>
      <c r="BM149" s="247" t="s">
        <v>320</v>
      </c>
    </row>
    <row r="150" s="2" customFormat="1" ht="16.5" customHeight="1">
      <c r="A150" s="37"/>
      <c r="B150" s="38"/>
      <c r="C150" s="235" t="s">
        <v>193</v>
      </c>
      <c r="D150" s="235" t="s">
        <v>141</v>
      </c>
      <c r="E150" s="236" t="s">
        <v>306</v>
      </c>
      <c r="F150" s="237" t="s">
        <v>307</v>
      </c>
      <c r="G150" s="238" t="s">
        <v>165</v>
      </c>
      <c r="H150" s="239">
        <v>3.3999999999999999</v>
      </c>
      <c r="I150" s="240"/>
      <c r="J150" s="241">
        <f>ROUND(I150*H150,2)</f>
        <v>0</v>
      </c>
      <c r="K150" s="242"/>
      <c r="L150" s="43"/>
      <c r="M150" s="243" t="s">
        <v>1</v>
      </c>
      <c r="N150" s="244" t="s">
        <v>44</v>
      </c>
      <c r="O150" s="90"/>
      <c r="P150" s="245">
        <f>O150*H150</f>
        <v>0</v>
      </c>
      <c r="Q150" s="245">
        <v>2.2563399999999998</v>
      </c>
      <c r="R150" s="245">
        <f>Q150*H150</f>
        <v>7.6715559999999989</v>
      </c>
      <c r="S150" s="245">
        <v>0</v>
      </c>
      <c r="T150" s="246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47" t="s">
        <v>145</v>
      </c>
      <c r="AT150" s="247" t="s">
        <v>141</v>
      </c>
      <c r="AU150" s="247" t="s">
        <v>89</v>
      </c>
      <c r="AY150" s="16" t="s">
        <v>136</v>
      </c>
      <c r="BE150" s="248">
        <f>IF(N150="základní",J150,0)</f>
        <v>0</v>
      </c>
      <c r="BF150" s="248">
        <f>IF(N150="snížená",J150,0)</f>
        <v>0</v>
      </c>
      <c r="BG150" s="248">
        <f>IF(N150="zákl. přenesená",J150,0)</f>
        <v>0</v>
      </c>
      <c r="BH150" s="248">
        <f>IF(N150="sníž. přenesená",J150,0)</f>
        <v>0</v>
      </c>
      <c r="BI150" s="248">
        <f>IF(N150="nulová",J150,0)</f>
        <v>0</v>
      </c>
      <c r="BJ150" s="16" t="s">
        <v>87</v>
      </c>
      <c r="BK150" s="248">
        <f>ROUND(I150*H150,2)</f>
        <v>0</v>
      </c>
      <c r="BL150" s="16" t="s">
        <v>145</v>
      </c>
      <c r="BM150" s="247" t="s">
        <v>321</v>
      </c>
    </row>
    <row r="151" s="2" customFormat="1" ht="16.5" customHeight="1">
      <c r="A151" s="37"/>
      <c r="B151" s="38"/>
      <c r="C151" s="235" t="s">
        <v>322</v>
      </c>
      <c r="D151" s="235" t="s">
        <v>141</v>
      </c>
      <c r="E151" s="236" t="s">
        <v>323</v>
      </c>
      <c r="F151" s="237" t="s">
        <v>324</v>
      </c>
      <c r="G151" s="238" t="s">
        <v>144</v>
      </c>
      <c r="H151" s="239">
        <v>17</v>
      </c>
      <c r="I151" s="240"/>
      <c r="J151" s="241">
        <f>ROUND(I151*H151,2)</f>
        <v>0</v>
      </c>
      <c r="K151" s="242"/>
      <c r="L151" s="43"/>
      <c r="M151" s="243" t="s">
        <v>1</v>
      </c>
      <c r="N151" s="244" t="s">
        <v>44</v>
      </c>
      <c r="O151" s="90"/>
      <c r="P151" s="245">
        <f>O151*H151</f>
        <v>0</v>
      </c>
      <c r="Q151" s="245">
        <v>0</v>
      </c>
      <c r="R151" s="245">
        <f>Q151*H151</f>
        <v>0</v>
      </c>
      <c r="S151" s="245">
        <v>0</v>
      </c>
      <c r="T151" s="246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47" t="s">
        <v>145</v>
      </c>
      <c r="AT151" s="247" t="s">
        <v>141</v>
      </c>
      <c r="AU151" s="247" t="s">
        <v>89</v>
      </c>
      <c r="AY151" s="16" t="s">
        <v>136</v>
      </c>
      <c r="BE151" s="248">
        <f>IF(N151="základní",J151,0)</f>
        <v>0</v>
      </c>
      <c r="BF151" s="248">
        <f>IF(N151="snížená",J151,0)</f>
        <v>0</v>
      </c>
      <c r="BG151" s="248">
        <f>IF(N151="zákl. přenesená",J151,0)</f>
        <v>0</v>
      </c>
      <c r="BH151" s="248">
        <f>IF(N151="sníž. přenesená",J151,0)</f>
        <v>0</v>
      </c>
      <c r="BI151" s="248">
        <f>IF(N151="nulová",J151,0)</f>
        <v>0</v>
      </c>
      <c r="BJ151" s="16" t="s">
        <v>87</v>
      </c>
      <c r="BK151" s="248">
        <f>ROUND(I151*H151,2)</f>
        <v>0</v>
      </c>
      <c r="BL151" s="16" t="s">
        <v>145</v>
      </c>
      <c r="BM151" s="247" t="s">
        <v>325</v>
      </c>
    </row>
    <row r="152" s="2" customFormat="1" ht="16.5" customHeight="1">
      <c r="A152" s="37"/>
      <c r="B152" s="38"/>
      <c r="C152" s="272" t="s">
        <v>326</v>
      </c>
      <c r="D152" s="272" t="s">
        <v>190</v>
      </c>
      <c r="E152" s="273" t="s">
        <v>327</v>
      </c>
      <c r="F152" s="274" t="s">
        <v>328</v>
      </c>
      <c r="G152" s="275" t="s">
        <v>144</v>
      </c>
      <c r="H152" s="276">
        <v>17</v>
      </c>
      <c r="I152" s="277"/>
      <c r="J152" s="278">
        <f>ROUND(I152*H152,2)</f>
        <v>0</v>
      </c>
      <c r="K152" s="279"/>
      <c r="L152" s="280"/>
      <c r="M152" s="281" t="s">
        <v>1</v>
      </c>
      <c r="N152" s="282" t="s">
        <v>44</v>
      </c>
      <c r="O152" s="90"/>
      <c r="P152" s="245">
        <f>O152*H152</f>
        <v>0</v>
      </c>
      <c r="Q152" s="245">
        <v>0</v>
      </c>
      <c r="R152" s="245">
        <f>Q152*H152</f>
        <v>0</v>
      </c>
      <c r="S152" s="245">
        <v>0</v>
      </c>
      <c r="T152" s="246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47" t="s">
        <v>193</v>
      </c>
      <c r="AT152" s="247" t="s">
        <v>190</v>
      </c>
      <c r="AU152" s="247" t="s">
        <v>89</v>
      </c>
      <c r="AY152" s="16" t="s">
        <v>136</v>
      </c>
      <c r="BE152" s="248">
        <f>IF(N152="základní",J152,0)</f>
        <v>0</v>
      </c>
      <c r="BF152" s="248">
        <f>IF(N152="snížená",J152,0)</f>
        <v>0</v>
      </c>
      <c r="BG152" s="248">
        <f>IF(N152="zákl. přenesená",J152,0)</f>
        <v>0</v>
      </c>
      <c r="BH152" s="248">
        <f>IF(N152="sníž. přenesená",J152,0)</f>
        <v>0</v>
      </c>
      <c r="BI152" s="248">
        <f>IF(N152="nulová",J152,0)</f>
        <v>0</v>
      </c>
      <c r="BJ152" s="16" t="s">
        <v>87</v>
      </c>
      <c r="BK152" s="248">
        <f>ROUND(I152*H152,2)</f>
        <v>0</v>
      </c>
      <c r="BL152" s="16" t="s">
        <v>145</v>
      </c>
      <c r="BM152" s="247" t="s">
        <v>329</v>
      </c>
    </row>
    <row r="153" s="12" customFormat="1" ht="22.8" customHeight="1">
      <c r="A153" s="12"/>
      <c r="B153" s="219"/>
      <c r="C153" s="220"/>
      <c r="D153" s="221" t="s">
        <v>78</v>
      </c>
      <c r="E153" s="233" t="s">
        <v>330</v>
      </c>
      <c r="F153" s="233" t="s">
        <v>331</v>
      </c>
      <c r="G153" s="220"/>
      <c r="H153" s="220"/>
      <c r="I153" s="223"/>
      <c r="J153" s="234">
        <f>BK153</f>
        <v>0</v>
      </c>
      <c r="K153" s="220"/>
      <c r="L153" s="225"/>
      <c r="M153" s="226"/>
      <c r="N153" s="227"/>
      <c r="O153" s="227"/>
      <c r="P153" s="228">
        <f>SUM(P154:P165)</f>
        <v>0</v>
      </c>
      <c r="Q153" s="227"/>
      <c r="R153" s="228">
        <f>SUM(R154:R165)</f>
        <v>4.5830431999999997</v>
      </c>
      <c r="S153" s="227"/>
      <c r="T153" s="229">
        <f>SUM(T154:T165)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30" t="s">
        <v>87</v>
      </c>
      <c r="AT153" s="231" t="s">
        <v>78</v>
      </c>
      <c r="AU153" s="231" t="s">
        <v>87</v>
      </c>
      <c r="AY153" s="230" t="s">
        <v>136</v>
      </c>
      <c r="BK153" s="232">
        <f>SUM(BK154:BK165)</f>
        <v>0</v>
      </c>
    </row>
    <row r="154" s="2" customFormat="1" ht="16.5" customHeight="1">
      <c r="A154" s="37"/>
      <c r="B154" s="38"/>
      <c r="C154" s="235" t="s">
        <v>332</v>
      </c>
      <c r="D154" s="235" t="s">
        <v>141</v>
      </c>
      <c r="E154" s="236" t="s">
        <v>300</v>
      </c>
      <c r="F154" s="237" t="s">
        <v>301</v>
      </c>
      <c r="G154" s="238" t="s">
        <v>165</v>
      </c>
      <c r="H154" s="239">
        <v>0.47999999999999998</v>
      </c>
      <c r="I154" s="240"/>
      <c r="J154" s="241">
        <f>ROUND(I154*H154,2)</f>
        <v>0</v>
      </c>
      <c r="K154" s="242"/>
      <c r="L154" s="43"/>
      <c r="M154" s="243" t="s">
        <v>1</v>
      </c>
      <c r="N154" s="244" t="s">
        <v>44</v>
      </c>
      <c r="O154" s="90"/>
      <c r="P154" s="245">
        <f>O154*H154</f>
        <v>0</v>
      </c>
      <c r="Q154" s="245">
        <v>0</v>
      </c>
      <c r="R154" s="245">
        <f>Q154*H154</f>
        <v>0</v>
      </c>
      <c r="S154" s="245">
        <v>0</v>
      </c>
      <c r="T154" s="246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47" t="s">
        <v>145</v>
      </c>
      <c r="AT154" s="247" t="s">
        <v>141</v>
      </c>
      <c r="AU154" s="247" t="s">
        <v>89</v>
      </c>
      <c r="AY154" s="16" t="s">
        <v>136</v>
      </c>
      <c r="BE154" s="248">
        <f>IF(N154="základní",J154,0)</f>
        <v>0</v>
      </c>
      <c r="BF154" s="248">
        <f>IF(N154="snížená",J154,0)</f>
        <v>0</v>
      </c>
      <c r="BG154" s="248">
        <f>IF(N154="zákl. přenesená",J154,0)</f>
        <v>0</v>
      </c>
      <c r="BH154" s="248">
        <f>IF(N154="sníž. přenesená",J154,0)</f>
        <v>0</v>
      </c>
      <c r="BI154" s="248">
        <f>IF(N154="nulová",J154,0)</f>
        <v>0</v>
      </c>
      <c r="BJ154" s="16" t="s">
        <v>87</v>
      </c>
      <c r="BK154" s="248">
        <f>ROUND(I154*H154,2)</f>
        <v>0</v>
      </c>
      <c r="BL154" s="16" t="s">
        <v>145</v>
      </c>
      <c r="BM154" s="247" t="s">
        <v>333</v>
      </c>
    </row>
    <row r="155" s="13" customFormat="1">
      <c r="A155" s="13"/>
      <c r="B155" s="249"/>
      <c r="C155" s="250"/>
      <c r="D155" s="251" t="s">
        <v>152</v>
      </c>
      <c r="E155" s="252" t="s">
        <v>1</v>
      </c>
      <c r="F155" s="253" t="s">
        <v>334</v>
      </c>
      <c r="G155" s="250"/>
      <c r="H155" s="254">
        <v>0.47999999999999998</v>
      </c>
      <c r="I155" s="255"/>
      <c r="J155" s="250"/>
      <c r="K155" s="250"/>
      <c r="L155" s="256"/>
      <c r="M155" s="257"/>
      <c r="N155" s="258"/>
      <c r="O155" s="258"/>
      <c r="P155" s="258"/>
      <c r="Q155" s="258"/>
      <c r="R155" s="258"/>
      <c r="S155" s="258"/>
      <c r="T155" s="259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60" t="s">
        <v>152</v>
      </c>
      <c r="AU155" s="260" t="s">
        <v>89</v>
      </c>
      <c r="AV155" s="13" t="s">
        <v>89</v>
      </c>
      <c r="AW155" s="13" t="s">
        <v>36</v>
      </c>
      <c r="AX155" s="13" t="s">
        <v>87</v>
      </c>
      <c r="AY155" s="260" t="s">
        <v>136</v>
      </c>
    </row>
    <row r="156" s="2" customFormat="1" ht="21.75" customHeight="1">
      <c r="A156" s="37"/>
      <c r="B156" s="38"/>
      <c r="C156" s="235" t="s">
        <v>335</v>
      </c>
      <c r="D156" s="235" t="s">
        <v>141</v>
      </c>
      <c r="E156" s="236" t="s">
        <v>279</v>
      </c>
      <c r="F156" s="237" t="s">
        <v>280</v>
      </c>
      <c r="G156" s="238" t="s">
        <v>165</v>
      </c>
      <c r="H156" s="239">
        <v>0.47999999999999998</v>
      </c>
      <c r="I156" s="240"/>
      <c r="J156" s="241">
        <f>ROUND(I156*H156,2)</f>
        <v>0</v>
      </c>
      <c r="K156" s="242"/>
      <c r="L156" s="43"/>
      <c r="M156" s="243" t="s">
        <v>1</v>
      </c>
      <c r="N156" s="244" t="s">
        <v>44</v>
      </c>
      <c r="O156" s="90"/>
      <c r="P156" s="245">
        <f>O156*H156</f>
        <v>0</v>
      </c>
      <c r="Q156" s="245">
        <v>0</v>
      </c>
      <c r="R156" s="245">
        <f>Q156*H156</f>
        <v>0</v>
      </c>
      <c r="S156" s="245">
        <v>0</v>
      </c>
      <c r="T156" s="246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47" t="s">
        <v>145</v>
      </c>
      <c r="AT156" s="247" t="s">
        <v>141</v>
      </c>
      <c r="AU156" s="247" t="s">
        <v>89</v>
      </c>
      <c r="AY156" s="16" t="s">
        <v>136</v>
      </c>
      <c r="BE156" s="248">
        <f>IF(N156="základní",J156,0)</f>
        <v>0</v>
      </c>
      <c r="BF156" s="248">
        <f>IF(N156="snížená",J156,0)</f>
        <v>0</v>
      </c>
      <c r="BG156" s="248">
        <f>IF(N156="zákl. přenesená",J156,0)</f>
        <v>0</v>
      </c>
      <c r="BH156" s="248">
        <f>IF(N156="sníž. přenesená",J156,0)</f>
        <v>0</v>
      </c>
      <c r="BI156" s="248">
        <f>IF(N156="nulová",J156,0)</f>
        <v>0</v>
      </c>
      <c r="BJ156" s="16" t="s">
        <v>87</v>
      </c>
      <c r="BK156" s="248">
        <f>ROUND(I156*H156,2)</f>
        <v>0</v>
      </c>
      <c r="BL156" s="16" t="s">
        <v>145</v>
      </c>
      <c r="BM156" s="247" t="s">
        <v>336</v>
      </c>
    </row>
    <row r="157" s="2" customFormat="1" ht="16.5" customHeight="1">
      <c r="A157" s="37"/>
      <c r="B157" s="38"/>
      <c r="C157" s="235" t="s">
        <v>217</v>
      </c>
      <c r="D157" s="235" t="s">
        <v>141</v>
      </c>
      <c r="E157" s="236" t="s">
        <v>337</v>
      </c>
      <c r="F157" s="237" t="s">
        <v>338</v>
      </c>
      <c r="G157" s="238" t="s">
        <v>171</v>
      </c>
      <c r="H157" s="239">
        <v>14</v>
      </c>
      <c r="I157" s="240"/>
      <c r="J157" s="241">
        <f>ROUND(I157*H157,2)</f>
        <v>0</v>
      </c>
      <c r="K157" s="242"/>
      <c r="L157" s="43"/>
      <c r="M157" s="243" t="s">
        <v>1</v>
      </c>
      <c r="N157" s="244" t="s">
        <v>44</v>
      </c>
      <c r="O157" s="90"/>
      <c r="P157" s="245">
        <f>O157*H157</f>
        <v>0</v>
      </c>
      <c r="Q157" s="245">
        <v>0</v>
      </c>
      <c r="R157" s="245">
        <f>Q157*H157</f>
        <v>0</v>
      </c>
      <c r="S157" s="245">
        <v>0</v>
      </c>
      <c r="T157" s="246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47" t="s">
        <v>145</v>
      </c>
      <c r="AT157" s="247" t="s">
        <v>141</v>
      </c>
      <c r="AU157" s="247" t="s">
        <v>89</v>
      </c>
      <c r="AY157" s="16" t="s">
        <v>136</v>
      </c>
      <c r="BE157" s="248">
        <f>IF(N157="základní",J157,0)</f>
        <v>0</v>
      </c>
      <c r="BF157" s="248">
        <f>IF(N157="snížená",J157,0)</f>
        <v>0</v>
      </c>
      <c r="BG157" s="248">
        <f>IF(N157="zákl. přenesená",J157,0)</f>
        <v>0</v>
      </c>
      <c r="BH157" s="248">
        <f>IF(N157="sníž. přenesená",J157,0)</f>
        <v>0</v>
      </c>
      <c r="BI157" s="248">
        <f>IF(N157="nulová",J157,0)</f>
        <v>0</v>
      </c>
      <c r="BJ157" s="16" t="s">
        <v>87</v>
      </c>
      <c r="BK157" s="248">
        <f>ROUND(I157*H157,2)</f>
        <v>0</v>
      </c>
      <c r="BL157" s="16" t="s">
        <v>145</v>
      </c>
      <c r="BM157" s="247" t="s">
        <v>339</v>
      </c>
    </row>
    <row r="158" s="2" customFormat="1" ht="16.5" customHeight="1">
      <c r="A158" s="37"/>
      <c r="B158" s="38"/>
      <c r="C158" s="272" t="s">
        <v>224</v>
      </c>
      <c r="D158" s="272" t="s">
        <v>190</v>
      </c>
      <c r="E158" s="273" t="s">
        <v>340</v>
      </c>
      <c r="F158" s="274" t="s">
        <v>341</v>
      </c>
      <c r="G158" s="275" t="s">
        <v>176</v>
      </c>
      <c r="H158" s="276">
        <v>3.5</v>
      </c>
      <c r="I158" s="277"/>
      <c r="J158" s="278">
        <f>ROUND(I158*H158,2)</f>
        <v>0</v>
      </c>
      <c r="K158" s="279"/>
      <c r="L158" s="280"/>
      <c r="M158" s="281" t="s">
        <v>1</v>
      </c>
      <c r="N158" s="282" t="s">
        <v>44</v>
      </c>
      <c r="O158" s="90"/>
      <c r="P158" s="245">
        <f>O158*H158</f>
        <v>0</v>
      </c>
      <c r="Q158" s="245">
        <v>1</v>
      </c>
      <c r="R158" s="245">
        <f>Q158*H158</f>
        <v>3.5</v>
      </c>
      <c r="S158" s="245">
        <v>0</v>
      </c>
      <c r="T158" s="246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47" t="s">
        <v>193</v>
      </c>
      <c r="AT158" s="247" t="s">
        <v>190</v>
      </c>
      <c r="AU158" s="247" t="s">
        <v>89</v>
      </c>
      <c r="AY158" s="16" t="s">
        <v>136</v>
      </c>
      <c r="BE158" s="248">
        <f>IF(N158="základní",J158,0)</f>
        <v>0</v>
      </c>
      <c r="BF158" s="248">
        <f>IF(N158="snížená",J158,0)</f>
        <v>0</v>
      </c>
      <c r="BG158" s="248">
        <f>IF(N158="zákl. přenesená",J158,0)</f>
        <v>0</v>
      </c>
      <c r="BH158" s="248">
        <f>IF(N158="sníž. přenesená",J158,0)</f>
        <v>0</v>
      </c>
      <c r="BI158" s="248">
        <f>IF(N158="nulová",J158,0)</f>
        <v>0</v>
      </c>
      <c r="BJ158" s="16" t="s">
        <v>87</v>
      </c>
      <c r="BK158" s="248">
        <f>ROUND(I158*H158,2)</f>
        <v>0</v>
      </c>
      <c r="BL158" s="16" t="s">
        <v>145</v>
      </c>
      <c r="BM158" s="247" t="s">
        <v>342</v>
      </c>
    </row>
    <row r="159" s="13" customFormat="1">
      <c r="A159" s="13"/>
      <c r="B159" s="249"/>
      <c r="C159" s="250"/>
      <c r="D159" s="251" t="s">
        <v>152</v>
      </c>
      <c r="E159" s="250"/>
      <c r="F159" s="253" t="s">
        <v>343</v>
      </c>
      <c r="G159" s="250"/>
      <c r="H159" s="254">
        <v>3.5</v>
      </c>
      <c r="I159" s="255"/>
      <c r="J159" s="250"/>
      <c r="K159" s="250"/>
      <c r="L159" s="256"/>
      <c r="M159" s="257"/>
      <c r="N159" s="258"/>
      <c r="O159" s="258"/>
      <c r="P159" s="258"/>
      <c r="Q159" s="258"/>
      <c r="R159" s="258"/>
      <c r="S159" s="258"/>
      <c r="T159" s="259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60" t="s">
        <v>152</v>
      </c>
      <c r="AU159" s="260" t="s">
        <v>89</v>
      </c>
      <c r="AV159" s="13" t="s">
        <v>89</v>
      </c>
      <c r="AW159" s="13" t="s">
        <v>4</v>
      </c>
      <c r="AX159" s="13" t="s">
        <v>87</v>
      </c>
      <c r="AY159" s="260" t="s">
        <v>136</v>
      </c>
    </row>
    <row r="160" s="2" customFormat="1" ht="16.5" customHeight="1">
      <c r="A160" s="37"/>
      <c r="B160" s="38"/>
      <c r="C160" s="235" t="s">
        <v>8</v>
      </c>
      <c r="D160" s="235" t="s">
        <v>141</v>
      </c>
      <c r="E160" s="236" t="s">
        <v>344</v>
      </c>
      <c r="F160" s="237" t="s">
        <v>345</v>
      </c>
      <c r="G160" s="238" t="s">
        <v>171</v>
      </c>
      <c r="H160" s="239">
        <v>14</v>
      </c>
      <c r="I160" s="240"/>
      <c r="J160" s="241">
        <f>ROUND(I160*H160,2)</f>
        <v>0</v>
      </c>
      <c r="K160" s="242"/>
      <c r="L160" s="43"/>
      <c r="M160" s="243" t="s">
        <v>1</v>
      </c>
      <c r="N160" s="244" t="s">
        <v>44</v>
      </c>
      <c r="O160" s="90"/>
      <c r="P160" s="245">
        <f>O160*H160</f>
        <v>0</v>
      </c>
      <c r="Q160" s="245">
        <v>0</v>
      </c>
      <c r="R160" s="245">
        <f>Q160*H160</f>
        <v>0</v>
      </c>
      <c r="S160" s="245">
        <v>0</v>
      </c>
      <c r="T160" s="246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47" t="s">
        <v>145</v>
      </c>
      <c r="AT160" s="247" t="s">
        <v>141</v>
      </c>
      <c r="AU160" s="247" t="s">
        <v>89</v>
      </c>
      <c r="AY160" s="16" t="s">
        <v>136</v>
      </c>
      <c r="BE160" s="248">
        <f>IF(N160="základní",J160,0)</f>
        <v>0</v>
      </c>
      <c r="BF160" s="248">
        <f>IF(N160="snížená",J160,0)</f>
        <v>0</v>
      </c>
      <c r="BG160" s="248">
        <f>IF(N160="zákl. přenesená",J160,0)</f>
        <v>0</v>
      </c>
      <c r="BH160" s="248">
        <f>IF(N160="sníž. přenesená",J160,0)</f>
        <v>0</v>
      </c>
      <c r="BI160" s="248">
        <f>IF(N160="nulová",J160,0)</f>
        <v>0</v>
      </c>
      <c r="BJ160" s="16" t="s">
        <v>87</v>
      </c>
      <c r="BK160" s="248">
        <f>ROUND(I160*H160,2)</f>
        <v>0</v>
      </c>
      <c r="BL160" s="16" t="s">
        <v>145</v>
      </c>
      <c r="BM160" s="247" t="s">
        <v>346</v>
      </c>
    </row>
    <row r="161" s="2" customFormat="1" ht="16.5" customHeight="1">
      <c r="A161" s="37"/>
      <c r="B161" s="38"/>
      <c r="C161" s="272" t="s">
        <v>347</v>
      </c>
      <c r="D161" s="272" t="s">
        <v>190</v>
      </c>
      <c r="E161" s="273" t="s">
        <v>348</v>
      </c>
      <c r="F161" s="274" t="s">
        <v>349</v>
      </c>
      <c r="G161" s="275" t="s">
        <v>171</v>
      </c>
      <c r="H161" s="276">
        <v>14</v>
      </c>
      <c r="I161" s="277"/>
      <c r="J161" s="278">
        <f>ROUND(I161*H161,2)</f>
        <v>0</v>
      </c>
      <c r="K161" s="279"/>
      <c r="L161" s="280"/>
      <c r="M161" s="281" t="s">
        <v>1</v>
      </c>
      <c r="N161" s="282" t="s">
        <v>44</v>
      </c>
      <c r="O161" s="90"/>
      <c r="P161" s="245">
        <f>O161*H161</f>
        <v>0</v>
      </c>
      <c r="Q161" s="245">
        <v>0</v>
      </c>
      <c r="R161" s="245">
        <f>Q161*H161</f>
        <v>0</v>
      </c>
      <c r="S161" s="245">
        <v>0</v>
      </c>
      <c r="T161" s="246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47" t="s">
        <v>193</v>
      </c>
      <c r="AT161" s="247" t="s">
        <v>190</v>
      </c>
      <c r="AU161" s="247" t="s">
        <v>89</v>
      </c>
      <c r="AY161" s="16" t="s">
        <v>136</v>
      </c>
      <c r="BE161" s="248">
        <f>IF(N161="základní",J161,0)</f>
        <v>0</v>
      </c>
      <c r="BF161" s="248">
        <f>IF(N161="snížená",J161,0)</f>
        <v>0</v>
      </c>
      <c r="BG161" s="248">
        <f>IF(N161="zákl. přenesená",J161,0)</f>
        <v>0</v>
      </c>
      <c r="BH161" s="248">
        <f>IF(N161="sníž. přenesená",J161,0)</f>
        <v>0</v>
      </c>
      <c r="BI161" s="248">
        <f>IF(N161="nulová",J161,0)</f>
        <v>0</v>
      </c>
      <c r="BJ161" s="16" t="s">
        <v>87</v>
      </c>
      <c r="BK161" s="248">
        <f>ROUND(I161*H161,2)</f>
        <v>0</v>
      </c>
      <c r="BL161" s="16" t="s">
        <v>145</v>
      </c>
      <c r="BM161" s="247" t="s">
        <v>350</v>
      </c>
    </row>
    <row r="162" s="2" customFormat="1" ht="16.5" customHeight="1">
      <c r="A162" s="37"/>
      <c r="B162" s="38"/>
      <c r="C162" s="235" t="s">
        <v>196</v>
      </c>
      <c r="D162" s="235" t="s">
        <v>141</v>
      </c>
      <c r="E162" s="236" t="s">
        <v>306</v>
      </c>
      <c r="F162" s="237" t="s">
        <v>307</v>
      </c>
      <c r="G162" s="238" t="s">
        <v>165</v>
      </c>
      <c r="H162" s="239">
        <v>0.47999999999999998</v>
      </c>
      <c r="I162" s="240"/>
      <c r="J162" s="241">
        <f>ROUND(I162*H162,2)</f>
        <v>0</v>
      </c>
      <c r="K162" s="242"/>
      <c r="L162" s="43"/>
      <c r="M162" s="243" t="s">
        <v>1</v>
      </c>
      <c r="N162" s="244" t="s">
        <v>44</v>
      </c>
      <c r="O162" s="90"/>
      <c r="P162" s="245">
        <f>O162*H162</f>
        <v>0</v>
      </c>
      <c r="Q162" s="245">
        <v>2.2563399999999998</v>
      </c>
      <c r="R162" s="245">
        <f>Q162*H162</f>
        <v>1.0830431999999999</v>
      </c>
      <c r="S162" s="245">
        <v>0</v>
      </c>
      <c r="T162" s="246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47" t="s">
        <v>145</v>
      </c>
      <c r="AT162" s="247" t="s">
        <v>141</v>
      </c>
      <c r="AU162" s="247" t="s">
        <v>89</v>
      </c>
      <c r="AY162" s="16" t="s">
        <v>136</v>
      </c>
      <c r="BE162" s="248">
        <f>IF(N162="základní",J162,0)</f>
        <v>0</v>
      </c>
      <c r="BF162" s="248">
        <f>IF(N162="snížená",J162,0)</f>
        <v>0</v>
      </c>
      <c r="BG162" s="248">
        <f>IF(N162="zákl. přenesená",J162,0)</f>
        <v>0</v>
      </c>
      <c r="BH162" s="248">
        <f>IF(N162="sníž. přenesená",J162,0)</f>
        <v>0</v>
      </c>
      <c r="BI162" s="248">
        <f>IF(N162="nulová",J162,0)</f>
        <v>0</v>
      </c>
      <c r="BJ162" s="16" t="s">
        <v>87</v>
      </c>
      <c r="BK162" s="248">
        <f>ROUND(I162*H162,2)</f>
        <v>0</v>
      </c>
      <c r="BL162" s="16" t="s">
        <v>145</v>
      </c>
      <c r="BM162" s="247" t="s">
        <v>351</v>
      </c>
    </row>
    <row r="163" s="2" customFormat="1" ht="16.5" customHeight="1">
      <c r="A163" s="37"/>
      <c r="B163" s="38"/>
      <c r="C163" s="235" t="s">
        <v>352</v>
      </c>
      <c r="D163" s="235" t="s">
        <v>141</v>
      </c>
      <c r="E163" s="236" t="s">
        <v>275</v>
      </c>
      <c r="F163" s="237" t="s">
        <v>276</v>
      </c>
      <c r="G163" s="238" t="s">
        <v>171</v>
      </c>
      <c r="H163" s="239">
        <v>14</v>
      </c>
      <c r="I163" s="240"/>
      <c r="J163" s="241">
        <f>ROUND(I163*H163,2)</f>
        <v>0</v>
      </c>
      <c r="K163" s="242"/>
      <c r="L163" s="43"/>
      <c r="M163" s="243" t="s">
        <v>1</v>
      </c>
      <c r="N163" s="244" t="s">
        <v>44</v>
      </c>
      <c r="O163" s="90"/>
      <c r="P163" s="245">
        <f>O163*H163</f>
        <v>0</v>
      </c>
      <c r="Q163" s="245">
        <v>0</v>
      </c>
      <c r="R163" s="245">
        <f>Q163*H163</f>
        <v>0</v>
      </c>
      <c r="S163" s="245">
        <v>0</v>
      </c>
      <c r="T163" s="246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47" t="s">
        <v>145</v>
      </c>
      <c r="AT163" s="247" t="s">
        <v>141</v>
      </c>
      <c r="AU163" s="247" t="s">
        <v>89</v>
      </c>
      <c r="AY163" s="16" t="s">
        <v>136</v>
      </c>
      <c r="BE163" s="248">
        <f>IF(N163="základní",J163,0)</f>
        <v>0</v>
      </c>
      <c r="BF163" s="248">
        <f>IF(N163="snížená",J163,0)</f>
        <v>0</v>
      </c>
      <c r="BG163" s="248">
        <f>IF(N163="zákl. přenesená",J163,0)</f>
        <v>0</v>
      </c>
      <c r="BH163" s="248">
        <f>IF(N163="sníž. přenesená",J163,0)</f>
        <v>0</v>
      </c>
      <c r="BI163" s="248">
        <f>IF(N163="nulová",J163,0)</f>
        <v>0</v>
      </c>
      <c r="BJ163" s="16" t="s">
        <v>87</v>
      </c>
      <c r="BK163" s="248">
        <f>ROUND(I163*H163,2)</f>
        <v>0</v>
      </c>
      <c r="BL163" s="16" t="s">
        <v>145</v>
      </c>
      <c r="BM163" s="247" t="s">
        <v>353</v>
      </c>
    </row>
    <row r="164" s="2" customFormat="1" ht="16.5" customHeight="1">
      <c r="A164" s="37"/>
      <c r="B164" s="38"/>
      <c r="C164" s="235" t="s">
        <v>234</v>
      </c>
      <c r="D164" s="235" t="s">
        <v>141</v>
      </c>
      <c r="E164" s="236" t="s">
        <v>354</v>
      </c>
      <c r="F164" s="237" t="s">
        <v>355</v>
      </c>
      <c r="G164" s="238" t="s">
        <v>144</v>
      </c>
      <c r="H164" s="239">
        <v>1</v>
      </c>
      <c r="I164" s="240"/>
      <c r="J164" s="241">
        <f>ROUND(I164*H164,2)</f>
        <v>0</v>
      </c>
      <c r="K164" s="242"/>
      <c r="L164" s="43"/>
      <c r="M164" s="243" t="s">
        <v>1</v>
      </c>
      <c r="N164" s="244" t="s">
        <v>44</v>
      </c>
      <c r="O164" s="90"/>
      <c r="P164" s="245">
        <f>O164*H164</f>
        <v>0</v>
      </c>
      <c r="Q164" s="245">
        <v>0</v>
      </c>
      <c r="R164" s="245">
        <f>Q164*H164</f>
        <v>0</v>
      </c>
      <c r="S164" s="245">
        <v>0</v>
      </c>
      <c r="T164" s="246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47" t="s">
        <v>145</v>
      </c>
      <c r="AT164" s="247" t="s">
        <v>141</v>
      </c>
      <c r="AU164" s="247" t="s">
        <v>89</v>
      </c>
      <c r="AY164" s="16" t="s">
        <v>136</v>
      </c>
      <c r="BE164" s="248">
        <f>IF(N164="základní",J164,0)</f>
        <v>0</v>
      </c>
      <c r="BF164" s="248">
        <f>IF(N164="snížená",J164,0)</f>
        <v>0</v>
      </c>
      <c r="BG164" s="248">
        <f>IF(N164="zákl. přenesená",J164,0)</f>
        <v>0</v>
      </c>
      <c r="BH164" s="248">
        <f>IF(N164="sníž. přenesená",J164,0)</f>
        <v>0</v>
      </c>
      <c r="BI164" s="248">
        <f>IF(N164="nulová",J164,0)</f>
        <v>0</v>
      </c>
      <c r="BJ164" s="16" t="s">
        <v>87</v>
      </c>
      <c r="BK164" s="248">
        <f>ROUND(I164*H164,2)</f>
        <v>0</v>
      </c>
      <c r="BL164" s="16" t="s">
        <v>145</v>
      </c>
      <c r="BM164" s="247" t="s">
        <v>356</v>
      </c>
    </row>
    <row r="165" s="2" customFormat="1" ht="16.5" customHeight="1">
      <c r="A165" s="37"/>
      <c r="B165" s="38"/>
      <c r="C165" s="272" t="s">
        <v>238</v>
      </c>
      <c r="D165" s="272" t="s">
        <v>190</v>
      </c>
      <c r="E165" s="273" t="s">
        <v>354</v>
      </c>
      <c r="F165" s="274" t="s">
        <v>357</v>
      </c>
      <c r="G165" s="275" t="s">
        <v>144</v>
      </c>
      <c r="H165" s="276">
        <v>1</v>
      </c>
      <c r="I165" s="277"/>
      <c r="J165" s="278">
        <f>ROUND(I165*H165,2)</f>
        <v>0</v>
      </c>
      <c r="K165" s="279"/>
      <c r="L165" s="280"/>
      <c r="M165" s="281" t="s">
        <v>1</v>
      </c>
      <c r="N165" s="282" t="s">
        <v>44</v>
      </c>
      <c r="O165" s="90"/>
      <c r="P165" s="245">
        <f>O165*H165</f>
        <v>0</v>
      </c>
      <c r="Q165" s="245">
        <v>0</v>
      </c>
      <c r="R165" s="245">
        <f>Q165*H165</f>
        <v>0</v>
      </c>
      <c r="S165" s="245">
        <v>0</v>
      </c>
      <c r="T165" s="246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47" t="s">
        <v>193</v>
      </c>
      <c r="AT165" s="247" t="s">
        <v>190</v>
      </c>
      <c r="AU165" s="247" t="s">
        <v>89</v>
      </c>
      <c r="AY165" s="16" t="s">
        <v>136</v>
      </c>
      <c r="BE165" s="248">
        <f>IF(N165="základní",J165,0)</f>
        <v>0</v>
      </c>
      <c r="BF165" s="248">
        <f>IF(N165="snížená",J165,0)</f>
        <v>0</v>
      </c>
      <c r="BG165" s="248">
        <f>IF(N165="zákl. přenesená",J165,0)</f>
        <v>0</v>
      </c>
      <c r="BH165" s="248">
        <f>IF(N165="sníž. přenesená",J165,0)</f>
        <v>0</v>
      </c>
      <c r="BI165" s="248">
        <f>IF(N165="nulová",J165,0)</f>
        <v>0</v>
      </c>
      <c r="BJ165" s="16" t="s">
        <v>87</v>
      </c>
      <c r="BK165" s="248">
        <f>ROUND(I165*H165,2)</f>
        <v>0</v>
      </c>
      <c r="BL165" s="16" t="s">
        <v>145</v>
      </c>
      <c r="BM165" s="247" t="s">
        <v>358</v>
      </c>
    </row>
    <row r="166" s="12" customFormat="1" ht="25.92" customHeight="1">
      <c r="A166" s="12"/>
      <c r="B166" s="219"/>
      <c r="C166" s="220"/>
      <c r="D166" s="221" t="s">
        <v>78</v>
      </c>
      <c r="E166" s="222" t="s">
        <v>200</v>
      </c>
      <c r="F166" s="222" t="s">
        <v>201</v>
      </c>
      <c r="G166" s="220"/>
      <c r="H166" s="220"/>
      <c r="I166" s="223"/>
      <c r="J166" s="224">
        <f>BK166</f>
        <v>0</v>
      </c>
      <c r="K166" s="220"/>
      <c r="L166" s="225"/>
      <c r="M166" s="226"/>
      <c r="N166" s="227"/>
      <c r="O166" s="227"/>
      <c r="P166" s="228">
        <f>P167+P169+P171</f>
        <v>0</v>
      </c>
      <c r="Q166" s="227"/>
      <c r="R166" s="228">
        <f>R167+R169+R171</f>
        <v>0</v>
      </c>
      <c r="S166" s="227"/>
      <c r="T166" s="229">
        <f>T167+T169+T171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30" t="s">
        <v>87</v>
      </c>
      <c r="AT166" s="231" t="s">
        <v>78</v>
      </c>
      <c r="AU166" s="231" t="s">
        <v>79</v>
      </c>
      <c r="AY166" s="230" t="s">
        <v>136</v>
      </c>
      <c r="BK166" s="232">
        <f>BK167+BK169+BK171</f>
        <v>0</v>
      </c>
    </row>
    <row r="167" s="12" customFormat="1" ht="22.8" customHeight="1">
      <c r="A167" s="12"/>
      <c r="B167" s="219"/>
      <c r="C167" s="220"/>
      <c r="D167" s="221" t="s">
        <v>78</v>
      </c>
      <c r="E167" s="233" t="s">
        <v>252</v>
      </c>
      <c r="F167" s="233" t="s">
        <v>253</v>
      </c>
      <c r="G167" s="220"/>
      <c r="H167" s="220"/>
      <c r="I167" s="223"/>
      <c r="J167" s="234">
        <f>BK167</f>
        <v>0</v>
      </c>
      <c r="K167" s="220"/>
      <c r="L167" s="225"/>
      <c r="M167" s="226"/>
      <c r="N167" s="227"/>
      <c r="O167" s="227"/>
      <c r="P167" s="228">
        <f>P168</f>
        <v>0</v>
      </c>
      <c r="Q167" s="227"/>
      <c r="R167" s="228">
        <f>R168</f>
        <v>0</v>
      </c>
      <c r="S167" s="227"/>
      <c r="T167" s="229">
        <f>T168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30" t="s">
        <v>87</v>
      </c>
      <c r="AT167" s="231" t="s">
        <v>78</v>
      </c>
      <c r="AU167" s="231" t="s">
        <v>87</v>
      </c>
      <c r="AY167" s="230" t="s">
        <v>136</v>
      </c>
      <c r="BK167" s="232">
        <f>BK168</f>
        <v>0</v>
      </c>
    </row>
    <row r="168" s="2" customFormat="1" ht="16.5" customHeight="1">
      <c r="A168" s="37"/>
      <c r="B168" s="38"/>
      <c r="C168" s="235" t="s">
        <v>7</v>
      </c>
      <c r="D168" s="235" t="s">
        <v>141</v>
      </c>
      <c r="E168" s="236" t="s">
        <v>254</v>
      </c>
      <c r="F168" s="237" t="s">
        <v>255</v>
      </c>
      <c r="G168" s="238" t="s">
        <v>176</v>
      </c>
      <c r="H168" s="239">
        <v>24.457999999999998</v>
      </c>
      <c r="I168" s="240"/>
      <c r="J168" s="241">
        <f>ROUND(I168*H168,2)</f>
        <v>0</v>
      </c>
      <c r="K168" s="242"/>
      <c r="L168" s="43"/>
      <c r="M168" s="243" t="s">
        <v>1</v>
      </c>
      <c r="N168" s="244" t="s">
        <v>44</v>
      </c>
      <c r="O168" s="90"/>
      <c r="P168" s="245">
        <f>O168*H168</f>
        <v>0</v>
      </c>
      <c r="Q168" s="245">
        <v>0</v>
      </c>
      <c r="R168" s="245">
        <f>Q168*H168</f>
        <v>0</v>
      </c>
      <c r="S168" s="245">
        <v>0</v>
      </c>
      <c r="T168" s="246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47" t="s">
        <v>145</v>
      </c>
      <c r="AT168" s="247" t="s">
        <v>141</v>
      </c>
      <c r="AU168" s="247" t="s">
        <v>89</v>
      </c>
      <c r="AY168" s="16" t="s">
        <v>136</v>
      </c>
      <c r="BE168" s="248">
        <f>IF(N168="základní",J168,0)</f>
        <v>0</v>
      </c>
      <c r="BF168" s="248">
        <f>IF(N168="snížená",J168,0)</f>
        <v>0</v>
      </c>
      <c r="BG168" s="248">
        <f>IF(N168="zákl. přenesená",J168,0)</f>
        <v>0</v>
      </c>
      <c r="BH168" s="248">
        <f>IF(N168="sníž. přenesená",J168,0)</f>
        <v>0</v>
      </c>
      <c r="BI168" s="248">
        <f>IF(N168="nulová",J168,0)</f>
        <v>0</v>
      </c>
      <c r="BJ168" s="16" t="s">
        <v>87</v>
      </c>
      <c r="BK168" s="248">
        <f>ROUND(I168*H168,2)</f>
        <v>0</v>
      </c>
      <c r="BL168" s="16" t="s">
        <v>145</v>
      </c>
      <c r="BM168" s="247" t="s">
        <v>359</v>
      </c>
    </row>
    <row r="169" s="12" customFormat="1" ht="22.8" customHeight="1">
      <c r="A169" s="12"/>
      <c r="B169" s="219"/>
      <c r="C169" s="220"/>
      <c r="D169" s="221" t="s">
        <v>78</v>
      </c>
      <c r="E169" s="233" t="s">
        <v>257</v>
      </c>
      <c r="F169" s="233" t="s">
        <v>258</v>
      </c>
      <c r="G169" s="220"/>
      <c r="H169" s="220"/>
      <c r="I169" s="223"/>
      <c r="J169" s="234">
        <f>BK169</f>
        <v>0</v>
      </c>
      <c r="K169" s="220"/>
      <c r="L169" s="225"/>
      <c r="M169" s="226"/>
      <c r="N169" s="227"/>
      <c r="O169" s="227"/>
      <c r="P169" s="228">
        <f>P170</f>
        <v>0</v>
      </c>
      <c r="Q169" s="227"/>
      <c r="R169" s="228">
        <f>R170</f>
        <v>0</v>
      </c>
      <c r="S169" s="227"/>
      <c r="T169" s="229">
        <f>T170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30" t="s">
        <v>202</v>
      </c>
      <c r="AT169" s="231" t="s">
        <v>78</v>
      </c>
      <c r="AU169" s="231" t="s">
        <v>87</v>
      </c>
      <c r="AY169" s="230" t="s">
        <v>136</v>
      </c>
      <c r="BK169" s="232">
        <f>BK170</f>
        <v>0</v>
      </c>
    </row>
    <row r="170" s="2" customFormat="1" ht="16.5" customHeight="1">
      <c r="A170" s="37"/>
      <c r="B170" s="38"/>
      <c r="C170" s="235" t="s">
        <v>259</v>
      </c>
      <c r="D170" s="235" t="s">
        <v>141</v>
      </c>
      <c r="E170" s="236" t="s">
        <v>260</v>
      </c>
      <c r="F170" s="237" t="s">
        <v>261</v>
      </c>
      <c r="G170" s="238" t="s">
        <v>262</v>
      </c>
      <c r="H170" s="239">
        <v>1</v>
      </c>
      <c r="I170" s="240"/>
      <c r="J170" s="241">
        <f>ROUND(I170*H170,2)</f>
        <v>0</v>
      </c>
      <c r="K170" s="242"/>
      <c r="L170" s="43"/>
      <c r="M170" s="243" t="s">
        <v>1</v>
      </c>
      <c r="N170" s="244" t="s">
        <v>44</v>
      </c>
      <c r="O170" s="90"/>
      <c r="P170" s="245">
        <f>O170*H170</f>
        <v>0</v>
      </c>
      <c r="Q170" s="245">
        <v>0</v>
      </c>
      <c r="R170" s="245">
        <f>Q170*H170</f>
        <v>0</v>
      </c>
      <c r="S170" s="245">
        <v>0</v>
      </c>
      <c r="T170" s="246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47" t="s">
        <v>145</v>
      </c>
      <c r="AT170" s="247" t="s">
        <v>141</v>
      </c>
      <c r="AU170" s="247" t="s">
        <v>89</v>
      </c>
      <c r="AY170" s="16" t="s">
        <v>136</v>
      </c>
      <c r="BE170" s="248">
        <f>IF(N170="základní",J170,0)</f>
        <v>0</v>
      </c>
      <c r="BF170" s="248">
        <f>IF(N170="snížená",J170,0)</f>
        <v>0</v>
      </c>
      <c r="BG170" s="248">
        <f>IF(N170="zákl. přenesená",J170,0)</f>
        <v>0</v>
      </c>
      <c r="BH170" s="248">
        <f>IF(N170="sníž. přenesená",J170,0)</f>
        <v>0</v>
      </c>
      <c r="BI170" s="248">
        <f>IF(N170="nulová",J170,0)</f>
        <v>0</v>
      </c>
      <c r="BJ170" s="16" t="s">
        <v>87</v>
      </c>
      <c r="BK170" s="248">
        <f>ROUND(I170*H170,2)</f>
        <v>0</v>
      </c>
      <c r="BL170" s="16" t="s">
        <v>145</v>
      </c>
      <c r="BM170" s="247" t="s">
        <v>360</v>
      </c>
    </row>
    <row r="171" s="12" customFormat="1" ht="22.8" customHeight="1">
      <c r="A171" s="12"/>
      <c r="B171" s="219"/>
      <c r="C171" s="220"/>
      <c r="D171" s="221" t="s">
        <v>78</v>
      </c>
      <c r="E171" s="233" t="s">
        <v>203</v>
      </c>
      <c r="F171" s="233" t="s">
        <v>204</v>
      </c>
      <c r="G171" s="220"/>
      <c r="H171" s="220"/>
      <c r="I171" s="223"/>
      <c r="J171" s="234">
        <f>BK171</f>
        <v>0</v>
      </c>
      <c r="K171" s="220"/>
      <c r="L171" s="225"/>
      <c r="M171" s="226"/>
      <c r="N171" s="227"/>
      <c r="O171" s="227"/>
      <c r="P171" s="228">
        <f>P172</f>
        <v>0</v>
      </c>
      <c r="Q171" s="227"/>
      <c r="R171" s="228">
        <f>R172</f>
        <v>0</v>
      </c>
      <c r="S171" s="227"/>
      <c r="T171" s="229">
        <f>T172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30" t="s">
        <v>202</v>
      </c>
      <c r="AT171" s="231" t="s">
        <v>78</v>
      </c>
      <c r="AU171" s="231" t="s">
        <v>87</v>
      </c>
      <c r="AY171" s="230" t="s">
        <v>136</v>
      </c>
      <c r="BK171" s="232">
        <f>BK172</f>
        <v>0</v>
      </c>
    </row>
    <row r="172" s="2" customFormat="1" ht="16.5" customHeight="1">
      <c r="A172" s="37"/>
      <c r="B172" s="38"/>
      <c r="C172" s="235" t="s">
        <v>264</v>
      </c>
      <c r="D172" s="235" t="s">
        <v>141</v>
      </c>
      <c r="E172" s="236" t="s">
        <v>265</v>
      </c>
      <c r="F172" s="237" t="s">
        <v>266</v>
      </c>
      <c r="G172" s="238" t="s">
        <v>262</v>
      </c>
      <c r="H172" s="239">
        <v>1</v>
      </c>
      <c r="I172" s="240"/>
      <c r="J172" s="241">
        <f>ROUND(I172*H172,2)</f>
        <v>0</v>
      </c>
      <c r="K172" s="242"/>
      <c r="L172" s="43"/>
      <c r="M172" s="283" t="s">
        <v>1</v>
      </c>
      <c r="N172" s="284" t="s">
        <v>44</v>
      </c>
      <c r="O172" s="285"/>
      <c r="P172" s="286">
        <f>O172*H172</f>
        <v>0</v>
      </c>
      <c r="Q172" s="286">
        <v>0</v>
      </c>
      <c r="R172" s="286">
        <f>Q172*H172</f>
        <v>0</v>
      </c>
      <c r="S172" s="286">
        <v>0</v>
      </c>
      <c r="T172" s="287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47" t="s">
        <v>145</v>
      </c>
      <c r="AT172" s="247" t="s">
        <v>141</v>
      </c>
      <c r="AU172" s="247" t="s">
        <v>89</v>
      </c>
      <c r="AY172" s="16" t="s">
        <v>136</v>
      </c>
      <c r="BE172" s="248">
        <f>IF(N172="základní",J172,0)</f>
        <v>0</v>
      </c>
      <c r="BF172" s="248">
        <f>IF(N172="snížená",J172,0)</f>
        <v>0</v>
      </c>
      <c r="BG172" s="248">
        <f>IF(N172="zákl. přenesená",J172,0)</f>
        <v>0</v>
      </c>
      <c r="BH172" s="248">
        <f>IF(N172="sníž. přenesená",J172,0)</f>
        <v>0</v>
      </c>
      <c r="BI172" s="248">
        <f>IF(N172="nulová",J172,0)</f>
        <v>0</v>
      </c>
      <c r="BJ172" s="16" t="s">
        <v>87</v>
      </c>
      <c r="BK172" s="248">
        <f>ROUND(I172*H172,2)</f>
        <v>0</v>
      </c>
      <c r="BL172" s="16" t="s">
        <v>145</v>
      </c>
      <c r="BM172" s="247" t="s">
        <v>361</v>
      </c>
    </row>
    <row r="173" s="2" customFormat="1" ht="6.96" customHeight="1">
      <c r="A173" s="37"/>
      <c r="B173" s="65"/>
      <c r="C173" s="66"/>
      <c r="D173" s="66"/>
      <c r="E173" s="66"/>
      <c r="F173" s="66"/>
      <c r="G173" s="66"/>
      <c r="H173" s="66"/>
      <c r="I173" s="182"/>
      <c r="J173" s="66"/>
      <c r="K173" s="66"/>
      <c r="L173" s="43"/>
      <c r="M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</row>
  </sheetData>
  <sheetProtection sheet="1" autoFilter="0" formatColumns="0" formatRows="0" objects="1" scenarios="1" spinCount="100000" saltValue="G6u5CsENQjtE3xEN3ZJIxbcyI6DaZuK9x3ubflKbeYzHpNiZ7mYpey3qNG1zJd2vzP7MH95LqmIgGQwbyR9U8Q==" hashValue="HaLOprVnnIkp6anKSwRowV1aMLFAzPzr57FK885x8SMDSSrVdPKF0bKHWd8P6Hs+AC98ntbNTBI0E/MCushZVQ==" algorithmName="SHA-512" password="B510"/>
  <autoFilter ref="C124:K172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" style="1" customWidth="1"/>
    <col min="8" max="8" width="11.5" style="1" customWidth="1"/>
    <col min="9" max="9" width="20.16016" style="135" customWidth="1"/>
    <col min="10" max="10" width="20.16016" style="1" customWidth="1"/>
    <col min="11" max="11" width="20.16016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I2" s="13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98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8"/>
      <c r="J3" s="137"/>
      <c r="K3" s="137"/>
      <c r="L3" s="19"/>
      <c r="AT3" s="16" t="s">
        <v>89</v>
      </c>
    </row>
    <row r="4" s="1" customFormat="1" ht="24.96" customHeight="1">
      <c r="B4" s="19"/>
      <c r="D4" s="139" t="s">
        <v>108</v>
      </c>
      <c r="I4" s="135"/>
      <c r="L4" s="19"/>
      <c r="M4" s="140" t="s">
        <v>10</v>
      </c>
      <c r="AT4" s="16" t="s">
        <v>4</v>
      </c>
    </row>
    <row r="5" s="1" customFormat="1" ht="6.96" customHeight="1">
      <c r="B5" s="19"/>
      <c r="I5" s="135"/>
      <c r="L5" s="19"/>
    </row>
    <row r="6" s="1" customFormat="1" ht="12" customHeight="1">
      <c r="B6" s="19"/>
      <c r="D6" s="141" t="s">
        <v>16</v>
      </c>
      <c r="I6" s="135"/>
      <c r="L6" s="19"/>
    </row>
    <row r="7" s="1" customFormat="1" ht="16.5" customHeight="1">
      <c r="B7" s="19"/>
      <c r="E7" s="142" t="str">
        <f>'Rekapitulace stavby'!K6</f>
        <v>Host_sídl_3.-4.etapa - NEZPŮSOBILÉ VÝDAJE</v>
      </c>
      <c r="F7" s="141"/>
      <c r="G7" s="141"/>
      <c r="H7" s="141"/>
      <c r="I7" s="135"/>
      <c r="L7" s="19"/>
    </row>
    <row r="8" s="2" customFormat="1" ht="12" customHeight="1">
      <c r="A8" s="37"/>
      <c r="B8" s="43"/>
      <c r="C8" s="37"/>
      <c r="D8" s="141" t="s">
        <v>109</v>
      </c>
      <c r="E8" s="37"/>
      <c r="F8" s="37"/>
      <c r="G8" s="37"/>
      <c r="H8" s="37"/>
      <c r="I8" s="143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4" t="s">
        <v>362</v>
      </c>
      <c r="F9" s="37"/>
      <c r="G9" s="37"/>
      <c r="H9" s="37"/>
      <c r="I9" s="143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143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41" t="s">
        <v>18</v>
      </c>
      <c r="E11" s="37"/>
      <c r="F11" s="145" t="s">
        <v>1</v>
      </c>
      <c r="G11" s="37"/>
      <c r="H11" s="37"/>
      <c r="I11" s="146" t="s">
        <v>19</v>
      </c>
      <c r="J11" s="145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41" t="s">
        <v>20</v>
      </c>
      <c r="E12" s="37"/>
      <c r="F12" s="145" t="s">
        <v>21</v>
      </c>
      <c r="G12" s="37"/>
      <c r="H12" s="37"/>
      <c r="I12" s="146" t="s">
        <v>22</v>
      </c>
      <c r="J12" s="147" t="str">
        <f>'Rekapitulace stavby'!AN8</f>
        <v>17. 6. 2020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143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1" t="s">
        <v>24</v>
      </c>
      <c r="E14" s="37"/>
      <c r="F14" s="37"/>
      <c r="G14" s="37"/>
      <c r="H14" s="37"/>
      <c r="I14" s="146" t="s">
        <v>25</v>
      </c>
      <c r="J14" s="145" t="s">
        <v>26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5" t="s">
        <v>27</v>
      </c>
      <c r="F15" s="37"/>
      <c r="G15" s="37"/>
      <c r="H15" s="37"/>
      <c r="I15" s="146" t="s">
        <v>28</v>
      </c>
      <c r="J15" s="145" t="s">
        <v>29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143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41" t="s">
        <v>30</v>
      </c>
      <c r="E17" s="37"/>
      <c r="F17" s="37"/>
      <c r="G17" s="37"/>
      <c r="H17" s="37"/>
      <c r="I17" s="146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5"/>
      <c r="G18" s="145"/>
      <c r="H18" s="145"/>
      <c r="I18" s="146" t="s">
        <v>28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143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41" t="s">
        <v>32</v>
      </c>
      <c r="E20" s="37"/>
      <c r="F20" s="37"/>
      <c r="G20" s="37"/>
      <c r="H20" s="37"/>
      <c r="I20" s="146" t="s">
        <v>25</v>
      </c>
      <c r="J20" s="145" t="s">
        <v>33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5" t="s">
        <v>34</v>
      </c>
      <c r="F21" s="37"/>
      <c r="G21" s="37"/>
      <c r="H21" s="37"/>
      <c r="I21" s="146" t="s">
        <v>28</v>
      </c>
      <c r="J21" s="145" t="s">
        <v>35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143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41" t="s">
        <v>37</v>
      </c>
      <c r="E23" s="37"/>
      <c r="F23" s="37"/>
      <c r="G23" s="37"/>
      <c r="H23" s="37"/>
      <c r="I23" s="146" t="s">
        <v>25</v>
      </c>
      <c r="J23" s="145" t="s">
        <v>33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5" t="s">
        <v>34</v>
      </c>
      <c r="F24" s="37"/>
      <c r="G24" s="37"/>
      <c r="H24" s="37"/>
      <c r="I24" s="146" t="s">
        <v>28</v>
      </c>
      <c r="J24" s="145" t="s">
        <v>35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143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41" t="s">
        <v>38</v>
      </c>
      <c r="E26" s="37"/>
      <c r="F26" s="37"/>
      <c r="G26" s="37"/>
      <c r="H26" s="37"/>
      <c r="I26" s="143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51"/>
      <c r="J27" s="148"/>
      <c r="K27" s="148"/>
      <c r="L27" s="152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143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53"/>
      <c r="E29" s="153"/>
      <c r="F29" s="153"/>
      <c r="G29" s="153"/>
      <c r="H29" s="153"/>
      <c r="I29" s="154"/>
      <c r="J29" s="153"/>
      <c r="K29" s="153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55" t="s">
        <v>39</v>
      </c>
      <c r="E30" s="37"/>
      <c r="F30" s="37"/>
      <c r="G30" s="37"/>
      <c r="H30" s="37"/>
      <c r="I30" s="143"/>
      <c r="J30" s="156">
        <f>ROUND(J123,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3"/>
      <c r="E31" s="153"/>
      <c r="F31" s="153"/>
      <c r="G31" s="153"/>
      <c r="H31" s="153"/>
      <c r="I31" s="154"/>
      <c r="J31" s="153"/>
      <c r="K31" s="153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7" t="s">
        <v>41</v>
      </c>
      <c r="G32" s="37"/>
      <c r="H32" s="37"/>
      <c r="I32" s="158" t="s">
        <v>40</v>
      </c>
      <c r="J32" s="157" t="s">
        <v>42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9" t="s">
        <v>43</v>
      </c>
      <c r="E33" s="141" t="s">
        <v>44</v>
      </c>
      <c r="F33" s="160">
        <f>ROUND((SUM(BE123:BE174)),  2)</f>
        <v>0</v>
      </c>
      <c r="G33" s="37"/>
      <c r="H33" s="37"/>
      <c r="I33" s="161">
        <v>0.20999999999999999</v>
      </c>
      <c r="J33" s="160">
        <f>ROUND(((SUM(BE123:BE174))*I33),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41" t="s">
        <v>45</v>
      </c>
      <c r="F34" s="160">
        <f>ROUND((SUM(BF123:BF174)),  2)</f>
        <v>0</v>
      </c>
      <c r="G34" s="37"/>
      <c r="H34" s="37"/>
      <c r="I34" s="161">
        <v>0.14999999999999999</v>
      </c>
      <c r="J34" s="160">
        <f>ROUND(((SUM(BF123:BF174))*I34),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41" t="s">
        <v>46</v>
      </c>
      <c r="F35" s="160">
        <f>ROUND((SUM(BG123:BG174)),  2)</f>
        <v>0</v>
      </c>
      <c r="G35" s="37"/>
      <c r="H35" s="37"/>
      <c r="I35" s="161">
        <v>0.20999999999999999</v>
      </c>
      <c r="J35" s="160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41" t="s">
        <v>47</v>
      </c>
      <c r="F36" s="160">
        <f>ROUND((SUM(BH123:BH174)),  2)</f>
        <v>0</v>
      </c>
      <c r="G36" s="37"/>
      <c r="H36" s="37"/>
      <c r="I36" s="161">
        <v>0.14999999999999999</v>
      </c>
      <c r="J36" s="160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1" t="s">
        <v>48</v>
      </c>
      <c r="F37" s="160">
        <f>ROUND((SUM(BI123:BI174)),  2)</f>
        <v>0</v>
      </c>
      <c r="G37" s="37"/>
      <c r="H37" s="37"/>
      <c r="I37" s="161">
        <v>0</v>
      </c>
      <c r="J37" s="160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143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62"/>
      <c r="D39" s="163" t="s">
        <v>49</v>
      </c>
      <c r="E39" s="164"/>
      <c r="F39" s="164"/>
      <c r="G39" s="165" t="s">
        <v>50</v>
      </c>
      <c r="H39" s="166" t="s">
        <v>51</v>
      </c>
      <c r="I39" s="167"/>
      <c r="J39" s="168">
        <f>SUM(J30:J37)</f>
        <v>0</v>
      </c>
      <c r="K39" s="169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143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I41" s="135"/>
      <c r="L41" s="19"/>
    </row>
    <row r="42" s="1" customFormat="1" ht="14.4" customHeight="1">
      <c r="B42" s="19"/>
      <c r="I42" s="135"/>
      <c r="L42" s="19"/>
    </row>
    <row r="43" s="1" customFormat="1" ht="14.4" customHeight="1">
      <c r="B43" s="19"/>
      <c r="I43" s="135"/>
      <c r="L43" s="19"/>
    </row>
    <row r="44" s="1" customFormat="1" ht="14.4" customHeight="1">
      <c r="B44" s="19"/>
      <c r="I44" s="135"/>
      <c r="L44" s="19"/>
    </row>
    <row r="45" s="1" customFormat="1" ht="14.4" customHeight="1">
      <c r="B45" s="19"/>
      <c r="I45" s="135"/>
      <c r="L45" s="19"/>
    </row>
    <row r="46" s="1" customFormat="1" ht="14.4" customHeight="1">
      <c r="B46" s="19"/>
      <c r="I46" s="135"/>
      <c r="L46" s="19"/>
    </row>
    <row r="47" s="1" customFormat="1" ht="14.4" customHeight="1">
      <c r="B47" s="19"/>
      <c r="I47" s="135"/>
      <c r="L47" s="19"/>
    </row>
    <row r="48" s="1" customFormat="1" ht="14.4" customHeight="1">
      <c r="B48" s="19"/>
      <c r="I48" s="135"/>
      <c r="L48" s="19"/>
    </row>
    <row r="49" s="1" customFormat="1" ht="14.4" customHeight="1">
      <c r="B49" s="19"/>
      <c r="I49" s="135"/>
      <c r="L49" s="19"/>
    </row>
    <row r="50" s="2" customFormat="1" ht="14.4" customHeight="1">
      <c r="B50" s="62"/>
      <c r="D50" s="170" t="s">
        <v>52</v>
      </c>
      <c r="E50" s="171"/>
      <c r="F50" s="171"/>
      <c r="G50" s="170" t="s">
        <v>53</v>
      </c>
      <c r="H50" s="171"/>
      <c r="I50" s="172"/>
      <c r="J50" s="171"/>
      <c r="K50" s="171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73" t="s">
        <v>54</v>
      </c>
      <c r="E61" s="174"/>
      <c r="F61" s="175" t="s">
        <v>55</v>
      </c>
      <c r="G61" s="173" t="s">
        <v>54</v>
      </c>
      <c r="H61" s="174"/>
      <c r="I61" s="176"/>
      <c r="J61" s="177" t="s">
        <v>55</v>
      </c>
      <c r="K61" s="174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70" t="s">
        <v>56</v>
      </c>
      <c r="E65" s="178"/>
      <c r="F65" s="178"/>
      <c r="G65" s="170" t="s">
        <v>57</v>
      </c>
      <c r="H65" s="178"/>
      <c r="I65" s="179"/>
      <c r="J65" s="178"/>
      <c r="K65" s="17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73" t="s">
        <v>54</v>
      </c>
      <c r="E76" s="174"/>
      <c r="F76" s="175" t="s">
        <v>55</v>
      </c>
      <c r="G76" s="173" t="s">
        <v>54</v>
      </c>
      <c r="H76" s="174"/>
      <c r="I76" s="176"/>
      <c r="J76" s="177" t="s">
        <v>55</v>
      </c>
      <c r="K76" s="174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80"/>
      <c r="C77" s="181"/>
      <c r="D77" s="181"/>
      <c r="E77" s="181"/>
      <c r="F77" s="181"/>
      <c r="G77" s="181"/>
      <c r="H77" s="181"/>
      <c r="I77" s="182"/>
      <c r="J77" s="181"/>
      <c r="K77" s="181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3"/>
      <c r="C81" s="184"/>
      <c r="D81" s="184"/>
      <c r="E81" s="184"/>
      <c r="F81" s="184"/>
      <c r="G81" s="184"/>
      <c r="H81" s="184"/>
      <c r="I81" s="185"/>
      <c r="J81" s="184"/>
      <c r="K81" s="184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111</v>
      </c>
      <c r="D82" s="39"/>
      <c r="E82" s="39"/>
      <c r="F82" s="39"/>
      <c r="G82" s="39"/>
      <c r="H82" s="39"/>
      <c r="I82" s="143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143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143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6" t="str">
        <f>E7</f>
        <v>Host_sídl_3.-4.etapa - NEZPŮSOBILÉ VÝDAJE</v>
      </c>
      <c r="F85" s="31"/>
      <c r="G85" s="31"/>
      <c r="H85" s="31"/>
      <c r="I85" s="143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109</v>
      </c>
      <c r="D86" s="39"/>
      <c r="E86" s="39"/>
      <c r="F86" s="39"/>
      <c r="G86" s="39"/>
      <c r="H86" s="39"/>
      <c r="I86" s="143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IO.04 - Založení vegetace</v>
      </c>
      <c r="F87" s="39"/>
      <c r="G87" s="39"/>
      <c r="H87" s="39"/>
      <c r="I87" s="143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143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Hostinné</v>
      </c>
      <c r="G89" s="39"/>
      <c r="H89" s="39"/>
      <c r="I89" s="146" t="s">
        <v>22</v>
      </c>
      <c r="J89" s="78" t="str">
        <f>IF(J12="","",J12)</f>
        <v>17. 6. 2020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143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5.65" customHeight="1">
      <c r="A91" s="37"/>
      <c r="B91" s="38"/>
      <c r="C91" s="31" t="s">
        <v>24</v>
      </c>
      <c r="D91" s="39"/>
      <c r="E91" s="39"/>
      <c r="F91" s="26" t="str">
        <f>E15</f>
        <v xml:space="preserve">Město Hostinné </v>
      </c>
      <c r="G91" s="39"/>
      <c r="H91" s="39"/>
      <c r="I91" s="146" t="s">
        <v>32</v>
      </c>
      <c r="J91" s="35" t="str">
        <f>E21</f>
        <v>Ing. Gabriela Mlatečková Čížková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25.65" customHeight="1">
      <c r="A92" s="37"/>
      <c r="B92" s="38"/>
      <c r="C92" s="31" t="s">
        <v>30</v>
      </c>
      <c r="D92" s="39"/>
      <c r="E92" s="39"/>
      <c r="F92" s="26" t="str">
        <f>IF(E18="","",E18)</f>
        <v>Vyplň údaj</v>
      </c>
      <c r="G92" s="39"/>
      <c r="H92" s="39"/>
      <c r="I92" s="146" t="s">
        <v>37</v>
      </c>
      <c r="J92" s="35" t="str">
        <f>E24</f>
        <v>Ing. Gabriela Mlatečková Čížková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143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87" t="s">
        <v>112</v>
      </c>
      <c r="D94" s="188"/>
      <c r="E94" s="188"/>
      <c r="F94" s="188"/>
      <c r="G94" s="188"/>
      <c r="H94" s="188"/>
      <c r="I94" s="189"/>
      <c r="J94" s="190" t="s">
        <v>113</v>
      </c>
      <c r="K94" s="188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143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91" t="s">
        <v>114</v>
      </c>
      <c r="D96" s="39"/>
      <c r="E96" s="39"/>
      <c r="F96" s="39"/>
      <c r="G96" s="39"/>
      <c r="H96" s="39"/>
      <c r="I96" s="143"/>
      <c r="J96" s="109">
        <f>J123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115</v>
      </c>
    </row>
    <row r="97" s="9" customFormat="1" ht="24.96" customHeight="1">
      <c r="A97" s="9"/>
      <c r="B97" s="192"/>
      <c r="C97" s="193"/>
      <c r="D97" s="194" t="s">
        <v>116</v>
      </c>
      <c r="E97" s="195"/>
      <c r="F97" s="195"/>
      <c r="G97" s="195"/>
      <c r="H97" s="195"/>
      <c r="I97" s="196"/>
      <c r="J97" s="197">
        <f>J124</f>
        <v>0</v>
      </c>
      <c r="K97" s="193"/>
      <c r="L97" s="198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9"/>
      <c r="C98" s="200"/>
      <c r="D98" s="201" t="s">
        <v>363</v>
      </c>
      <c r="E98" s="202"/>
      <c r="F98" s="202"/>
      <c r="G98" s="202"/>
      <c r="H98" s="202"/>
      <c r="I98" s="203"/>
      <c r="J98" s="204">
        <f>J125</f>
        <v>0</v>
      </c>
      <c r="K98" s="200"/>
      <c r="L98" s="205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9"/>
      <c r="C99" s="200"/>
      <c r="D99" s="201" t="s">
        <v>364</v>
      </c>
      <c r="E99" s="202"/>
      <c r="F99" s="202"/>
      <c r="G99" s="202"/>
      <c r="H99" s="202"/>
      <c r="I99" s="203"/>
      <c r="J99" s="204">
        <f>J137</f>
        <v>0</v>
      </c>
      <c r="K99" s="200"/>
      <c r="L99" s="205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9"/>
      <c r="C100" s="200"/>
      <c r="D100" s="201" t="s">
        <v>365</v>
      </c>
      <c r="E100" s="202"/>
      <c r="F100" s="202"/>
      <c r="G100" s="202"/>
      <c r="H100" s="202"/>
      <c r="I100" s="203"/>
      <c r="J100" s="204">
        <f>J148</f>
        <v>0</v>
      </c>
      <c r="K100" s="200"/>
      <c r="L100" s="20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92"/>
      <c r="C101" s="193"/>
      <c r="D101" s="194" t="s">
        <v>120</v>
      </c>
      <c r="E101" s="195"/>
      <c r="F101" s="195"/>
      <c r="G101" s="195"/>
      <c r="H101" s="195"/>
      <c r="I101" s="196"/>
      <c r="J101" s="197">
        <f>J170</f>
        <v>0</v>
      </c>
      <c r="K101" s="193"/>
      <c r="L101" s="198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99"/>
      <c r="C102" s="200"/>
      <c r="D102" s="201" t="s">
        <v>214</v>
      </c>
      <c r="E102" s="202"/>
      <c r="F102" s="202"/>
      <c r="G102" s="202"/>
      <c r="H102" s="202"/>
      <c r="I102" s="203"/>
      <c r="J102" s="204">
        <f>J171</f>
        <v>0</v>
      </c>
      <c r="K102" s="200"/>
      <c r="L102" s="205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9"/>
      <c r="C103" s="200"/>
      <c r="D103" s="201" t="s">
        <v>121</v>
      </c>
      <c r="E103" s="202"/>
      <c r="F103" s="202"/>
      <c r="G103" s="202"/>
      <c r="H103" s="202"/>
      <c r="I103" s="203"/>
      <c r="J103" s="204">
        <f>J173</f>
        <v>0</v>
      </c>
      <c r="K103" s="200"/>
      <c r="L103" s="205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7"/>
      <c r="B104" s="38"/>
      <c r="C104" s="39"/>
      <c r="D104" s="39"/>
      <c r="E104" s="39"/>
      <c r="F104" s="39"/>
      <c r="G104" s="39"/>
      <c r="H104" s="39"/>
      <c r="I104" s="143"/>
      <c r="J104" s="39"/>
      <c r="K104" s="39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6.96" customHeight="1">
      <c r="A105" s="37"/>
      <c r="B105" s="65"/>
      <c r="C105" s="66"/>
      <c r="D105" s="66"/>
      <c r="E105" s="66"/>
      <c r="F105" s="66"/>
      <c r="G105" s="66"/>
      <c r="H105" s="66"/>
      <c r="I105" s="182"/>
      <c r="J105" s="66"/>
      <c r="K105" s="66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9" s="2" customFormat="1" ht="6.96" customHeight="1">
      <c r="A109" s="37"/>
      <c r="B109" s="67"/>
      <c r="C109" s="68"/>
      <c r="D109" s="68"/>
      <c r="E109" s="68"/>
      <c r="F109" s="68"/>
      <c r="G109" s="68"/>
      <c r="H109" s="68"/>
      <c r="I109" s="185"/>
      <c r="J109" s="68"/>
      <c r="K109" s="68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24.96" customHeight="1">
      <c r="A110" s="37"/>
      <c r="B110" s="38"/>
      <c r="C110" s="22" t="s">
        <v>122</v>
      </c>
      <c r="D110" s="39"/>
      <c r="E110" s="39"/>
      <c r="F110" s="39"/>
      <c r="G110" s="39"/>
      <c r="H110" s="39"/>
      <c r="I110" s="143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38"/>
      <c r="C111" s="39"/>
      <c r="D111" s="39"/>
      <c r="E111" s="39"/>
      <c r="F111" s="39"/>
      <c r="G111" s="39"/>
      <c r="H111" s="39"/>
      <c r="I111" s="143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16</v>
      </c>
      <c r="D112" s="39"/>
      <c r="E112" s="39"/>
      <c r="F112" s="39"/>
      <c r="G112" s="39"/>
      <c r="H112" s="39"/>
      <c r="I112" s="143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6.5" customHeight="1">
      <c r="A113" s="37"/>
      <c r="B113" s="38"/>
      <c r="C113" s="39"/>
      <c r="D113" s="39"/>
      <c r="E113" s="186" t="str">
        <f>E7</f>
        <v>Host_sídl_3.-4.etapa - NEZPŮSOBILÉ VÝDAJE</v>
      </c>
      <c r="F113" s="31"/>
      <c r="G113" s="31"/>
      <c r="H113" s="31"/>
      <c r="I113" s="143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109</v>
      </c>
      <c r="D114" s="39"/>
      <c r="E114" s="39"/>
      <c r="F114" s="39"/>
      <c r="G114" s="39"/>
      <c r="H114" s="39"/>
      <c r="I114" s="143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6.5" customHeight="1">
      <c r="A115" s="37"/>
      <c r="B115" s="38"/>
      <c r="C115" s="39"/>
      <c r="D115" s="39"/>
      <c r="E115" s="75" t="str">
        <f>E9</f>
        <v>IO.04 - Založení vegetace</v>
      </c>
      <c r="F115" s="39"/>
      <c r="G115" s="39"/>
      <c r="H115" s="39"/>
      <c r="I115" s="143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143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1" t="s">
        <v>20</v>
      </c>
      <c r="D117" s="39"/>
      <c r="E117" s="39"/>
      <c r="F117" s="26" t="str">
        <f>F12</f>
        <v>Hostinné</v>
      </c>
      <c r="G117" s="39"/>
      <c r="H117" s="39"/>
      <c r="I117" s="146" t="s">
        <v>22</v>
      </c>
      <c r="J117" s="78" t="str">
        <f>IF(J12="","",J12)</f>
        <v>17. 6. 2020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9"/>
      <c r="D118" s="39"/>
      <c r="E118" s="39"/>
      <c r="F118" s="39"/>
      <c r="G118" s="39"/>
      <c r="H118" s="39"/>
      <c r="I118" s="143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25.65" customHeight="1">
      <c r="A119" s="37"/>
      <c r="B119" s="38"/>
      <c r="C119" s="31" t="s">
        <v>24</v>
      </c>
      <c r="D119" s="39"/>
      <c r="E119" s="39"/>
      <c r="F119" s="26" t="str">
        <f>E15</f>
        <v xml:space="preserve">Město Hostinné </v>
      </c>
      <c r="G119" s="39"/>
      <c r="H119" s="39"/>
      <c r="I119" s="146" t="s">
        <v>32</v>
      </c>
      <c r="J119" s="35" t="str">
        <f>E21</f>
        <v>Ing. Gabriela Mlatečková Čížková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25.65" customHeight="1">
      <c r="A120" s="37"/>
      <c r="B120" s="38"/>
      <c r="C120" s="31" t="s">
        <v>30</v>
      </c>
      <c r="D120" s="39"/>
      <c r="E120" s="39"/>
      <c r="F120" s="26" t="str">
        <f>IF(E18="","",E18)</f>
        <v>Vyplň údaj</v>
      </c>
      <c r="G120" s="39"/>
      <c r="H120" s="39"/>
      <c r="I120" s="146" t="s">
        <v>37</v>
      </c>
      <c r="J120" s="35" t="str">
        <f>E24</f>
        <v>Ing. Gabriela Mlatečková Čížková</v>
      </c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0.32" customHeight="1">
      <c r="A121" s="37"/>
      <c r="B121" s="38"/>
      <c r="C121" s="39"/>
      <c r="D121" s="39"/>
      <c r="E121" s="39"/>
      <c r="F121" s="39"/>
      <c r="G121" s="39"/>
      <c r="H121" s="39"/>
      <c r="I121" s="143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11" customFormat="1" ht="29.28" customHeight="1">
      <c r="A122" s="206"/>
      <c r="B122" s="207"/>
      <c r="C122" s="208" t="s">
        <v>123</v>
      </c>
      <c r="D122" s="209" t="s">
        <v>64</v>
      </c>
      <c r="E122" s="209" t="s">
        <v>60</v>
      </c>
      <c r="F122" s="209" t="s">
        <v>61</v>
      </c>
      <c r="G122" s="209" t="s">
        <v>124</v>
      </c>
      <c r="H122" s="209" t="s">
        <v>125</v>
      </c>
      <c r="I122" s="210" t="s">
        <v>126</v>
      </c>
      <c r="J122" s="211" t="s">
        <v>113</v>
      </c>
      <c r="K122" s="212" t="s">
        <v>127</v>
      </c>
      <c r="L122" s="213"/>
      <c r="M122" s="99" t="s">
        <v>1</v>
      </c>
      <c r="N122" s="100" t="s">
        <v>43</v>
      </c>
      <c r="O122" s="100" t="s">
        <v>128</v>
      </c>
      <c r="P122" s="100" t="s">
        <v>129</v>
      </c>
      <c r="Q122" s="100" t="s">
        <v>130</v>
      </c>
      <c r="R122" s="100" t="s">
        <v>131</v>
      </c>
      <c r="S122" s="100" t="s">
        <v>132</v>
      </c>
      <c r="T122" s="101" t="s">
        <v>133</v>
      </c>
      <c r="U122" s="206"/>
      <c r="V122" s="206"/>
      <c r="W122" s="206"/>
      <c r="X122" s="206"/>
      <c r="Y122" s="206"/>
      <c r="Z122" s="206"/>
      <c r="AA122" s="206"/>
      <c r="AB122" s="206"/>
      <c r="AC122" s="206"/>
      <c r="AD122" s="206"/>
      <c r="AE122" s="206"/>
    </row>
    <row r="123" s="2" customFormat="1" ht="22.8" customHeight="1">
      <c r="A123" s="37"/>
      <c r="B123" s="38"/>
      <c r="C123" s="106" t="s">
        <v>134</v>
      </c>
      <c r="D123" s="39"/>
      <c r="E123" s="39"/>
      <c r="F123" s="39"/>
      <c r="G123" s="39"/>
      <c r="H123" s="39"/>
      <c r="I123" s="143"/>
      <c r="J123" s="214">
        <f>BK123</f>
        <v>0</v>
      </c>
      <c r="K123" s="39"/>
      <c r="L123" s="43"/>
      <c r="M123" s="102"/>
      <c r="N123" s="215"/>
      <c r="O123" s="103"/>
      <c r="P123" s="216">
        <f>P124+P170</f>
        <v>0</v>
      </c>
      <c r="Q123" s="103"/>
      <c r="R123" s="216">
        <f>R124+R170</f>
        <v>66.086664999999996</v>
      </c>
      <c r="S123" s="103"/>
      <c r="T123" s="217">
        <f>T124+T170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16" t="s">
        <v>78</v>
      </c>
      <c r="AU123" s="16" t="s">
        <v>115</v>
      </c>
      <c r="BK123" s="218">
        <f>BK124+BK170</f>
        <v>0</v>
      </c>
    </row>
    <row r="124" s="12" customFormat="1" ht="25.92" customHeight="1">
      <c r="A124" s="12"/>
      <c r="B124" s="219"/>
      <c r="C124" s="220"/>
      <c r="D124" s="221" t="s">
        <v>78</v>
      </c>
      <c r="E124" s="222" t="s">
        <v>135</v>
      </c>
      <c r="F124" s="222" t="s">
        <v>135</v>
      </c>
      <c r="G124" s="220"/>
      <c r="H124" s="220"/>
      <c r="I124" s="223"/>
      <c r="J124" s="224">
        <f>BK124</f>
        <v>0</v>
      </c>
      <c r="K124" s="220"/>
      <c r="L124" s="225"/>
      <c r="M124" s="226"/>
      <c r="N124" s="227"/>
      <c r="O124" s="227"/>
      <c r="P124" s="228">
        <f>P125+P137+P148</f>
        <v>0</v>
      </c>
      <c r="Q124" s="227"/>
      <c r="R124" s="228">
        <f>R125+R137+R148</f>
        <v>66.086664999999996</v>
      </c>
      <c r="S124" s="227"/>
      <c r="T124" s="229">
        <f>T125+T137+T148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30" t="s">
        <v>87</v>
      </c>
      <c r="AT124" s="231" t="s">
        <v>78</v>
      </c>
      <c r="AU124" s="231" t="s">
        <v>79</v>
      </c>
      <c r="AY124" s="230" t="s">
        <v>136</v>
      </c>
      <c r="BK124" s="232">
        <f>BK125+BK137+BK148</f>
        <v>0</v>
      </c>
    </row>
    <row r="125" s="12" customFormat="1" ht="22.8" customHeight="1">
      <c r="A125" s="12"/>
      <c r="B125" s="219"/>
      <c r="C125" s="220"/>
      <c r="D125" s="221" t="s">
        <v>78</v>
      </c>
      <c r="E125" s="233" t="s">
        <v>366</v>
      </c>
      <c r="F125" s="233" t="s">
        <v>367</v>
      </c>
      <c r="G125" s="220"/>
      <c r="H125" s="220"/>
      <c r="I125" s="223"/>
      <c r="J125" s="234">
        <f>BK125</f>
        <v>0</v>
      </c>
      <c r="K125" s="220"/>
      <c r="L125" s="225"/>
      <c r="M125" s="226"/>
      <c r="N125" s="227"/>
      <c r="O125" s="227"/>
      <c r="P125" s="228">
        <f>SUM(P126:P136)</f>
        <v>0</v>
      </c>
      <c r="Q125" s="227"/>
      <c r="R125" s="228">
        <f>SUM(R126:R136)</f>
        <v>1.9600000000000002</v>
      </c>
      <c r="S125" s="227"/>
      <c r="T125" s="229">
        <f>SUM(T126:T136)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30" t="s">
        <v>87</v>
      </c>
      <c r="AT125" s="231" t="s">
        <v>78</v>
      </c>
      <c r="AU125" s="231" t="s">
        <v>87</v>
      </c>
      <c r="AY125" s="230" t="s">
        <v>136</v>
      </c>
      <c r="BK125" s="232">
        <f>SUM(BK126:BK136)</f>
        <v>0</v>
      </c>
    </row>
    <row r="126" s="2" customFormat="1" ht="21.75" customHeight="1">
      <c r="A126" s="37"/>
      <c r="B126" s="38"/>
      <c r="C126" s="235" t="s">
        <v>368</v>
      </c>
      <c r="D126" s="235" t="s">
        <v>141</v>
      </c>
      <c r="E126" s="236" t="s">
        <v>369</v>
      </c>
      <c r="F126" s="237" t="s">
        <v>370</v>
      </c>
      <c r="G126" s="238" t="s">
        <v>171</v>
      </c>
      <c r="H126" s="239">
        <v>98</v>
      </c>
      <c r="I126" s="240"/>
      <c r="J126" s="241">
        <f>ROUND(I126*H126,2)</f>
        <v>0</v>
      </c>
      <c r="K126" s="242"/>
      <c r="L126" s="43"/>
      <c r="M126" s="243" t="s">
        <v>1</v>
      </c>
      <c r="N126" s="244" t="s">
        <v>44</v>
      </c>
      <c r="O126" s="90"/>
      <c r="P126" s="245">
        <f>O126*H126</f>
        <v>0</v>
      </c>
      <c r="Q126" s="245">
        <v>0</v>
      </c>
      <c r="R126" s="245">
        <f>Q126*H126</f>
        <v>0</v>
      </c>
      <c r="S126" s="245">
        <v>0</v>
      </c>
      <c r="T126" s="246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47" t="s">
        <v>145</v>
      </c>
      <c r="AT126" s="247" t="s">
        <v>141</v>
      </c>
      <c r="AU126" s="247" t="s">
        <v>89</v>
      </c>
      <c r="AY126" s="16" t="s">
        <v>136</v>
      </c>
      <c r="BE126" s="248">
        <f>IF(N126="základní",J126,0)</f>
        <v>0</v>
      </c>
      <c r="BF126" s="248">
        <f>IF(N126="snížená",J126,0)</f>
        <v>0</v>
      </c>
      <c r="BG126" s="248">
        <f>IF(N126="zákl. přenesená",J126,0)</f>
        <v>0</v>
      </c>
      <c r="BH126" s="248">
        <f>IF(N126="sníž. přenesená",J126,0)</f>
        <v>0</v>
      </c>
      <c r="BI126" s="248">
        <f>IF(N126="nulová",J126,0)</f>
        <v>0</v>
      </c>
      <c r="BJ126" s="16" t="s">
        <v>87</v>
      </c>
      <c r="BK126" s="248">
        <f>ROUND(I126*H126,2)</f>
        <v>0</v>
      </c>
      <c r="BL126" s="16" t="s">
        <v>145</v>
      </c>
      <c r="BM126" s="247" t="s">
        <v>371</v>
      </c>
    </row>
    <row r="127" s="13" customFormat="1">
      <c r="A127" s="13"/>
      <c r="B127" s="249"/>
      <c r="C127" s="250"/>
      <c r="D127" s="251" t="s">
        <v>152</v>
      </c>
      <c r="E127" s="252" t="s">
        <v>1</v>
      </c>
      <c r="F127" s="253" t="s">
        <v>372</v>
      </c>
      <c r="G127" s="250"/>
      <c r="H127" s="254">
        <v>43</v>
      </c>
      <c r="I127" s="255"/>
      <c r="J127" s="250"/>
      <c r="K127" s="250"/>
      <c r="L127" s="256"/>
      <c r="M127" s="257"/>
      <c r="N127" s="258"/>
      <c r="O127" s="258"/>
      <c r="P127" s="258"/>
      <c r="Q127" s="258"/>
      <c r="R127" s="258"/>
      <c r="S127" s="258"/>
      <c r="T127" s="259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60" t="s">
        <v>152</v>
      </c>
      <c r="AU127" s="260" t="s">
        <v>89</v>
      </c>
      <c r="AV127" s="13" t="s">
        <v>89</v>
      </c>
      <c r="AW127" s="13" t="s">
        <v>36</v>
      </c>
      <c r="AX127" s="13" t="s">
        <v>79</v>
      </c>
      <c r="AY127" s="260" t="s">
        <v>136</v>
      </c>
    </row>
    <row r="128" s="13" customFormat="1">
      <c r="A128" s="13"/>
      <c r="B128" s="249"/>
      <c r="C128" s="250"/>
      <c r="D128" s="251" t="s">
        <v>152</v>
      </c>
      <c r="E128" s="252" t="s">
        <v>1</v>
      </c>
      <c r="F128" s="253" t="s">
        <v>373</v>
      </c>
      <c r="G128" s="250"/>
      <c r="H128" s="254">
        <v>55</v>
      </c>
      <c r="I128" s="255"/>
      <c r="J128" s="250"/>
      <c r="K128" s="250"/>
      <c r="L128" s="256"/>
      <c r="M128" s="257"/>
      <c r="N128" s="258"/>
      <c r="O128" s="258"/>
      <c r="P128" s="258"/>
      <c r="Q128" s="258"/>
      <c r="R128" s="258"/>
      <c r="S128" s="258"/>
      <c r="T128" s="259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60" t="s">
        <v>152</v>
      </c>
      <c r="AU128" s="260" t="s">
        <v>89</v>
      </c>
      <c r="AV128" s="13" t="s">
        <v>89</v>
      </c>
      <c r="AW128" s="13" t="s">
        <v>36</v>
      </c>
      <c r="AX128" s="13" t="s">
        <v>79</v>
      </c>
      <c r="AY128" s="260" t="s">
        <v>136</v>
      </c>
    </row>
    <row r="129" s="14" customFormat="1">
      <c r="A129" s="14"/>
      <c r="B129" s="261"/>
      <c r="C129" s="262"/>
      <c r="D129" s="251" t="s">
        <v>152</v>
      </c>
      <c r="E129" s="263" t="s">
        <v>1</v>
      </c>
      <c r="F129" s="264" t="s">
        <v>161</v>
      </c>
      <c r="G129" s="262"/>
      <c r="H129" s="265">
        <v>98</v>
      </c>
      <c r="I129" s="266"/>
      <c r="J129" s="262"/>
      <c r="K129" s="262"/>
      <c r="L129" s="267"/>
      <c r="M129" s="268"/>
      <c r="N129" s="269"/>
      <c r="O129" s="269"/>
      <c r="P129" s="269"/>
      <c r="Q129" s="269"/>
      <c r="R129" s="269"/>
      <c r="S129" s="269"/>
      <c r="T129" s="270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71" t="s">
        <v>152</v>
      </c>
      <c r="AU129" s="271" t="s">
        <v>89</v>
      </c>
      <c r="AV129" s="14" t="s">
        <v>145</v>
      </c>
      <c r="AW129" s="14" t="s">
        <v>36</v>
      </c>
      <c r="AX129" s="14" t="s">
        <v>87</v>
      </c>
      <c r="AY129" s="271" t="s">
        <v>136</v>
      </c>
    </row>
    <row r="130" s="2" customFormat="1" ht="21.75" customHeight="1">
      <c r="A130" s="37"/>
      <c r="B130" s="38"/>
      <c r="C130" s="235" t="s">
        <v>374</v>
      </c>
      <c r="D130" s="235" t="s">
        <v>141</v>
      </c>
      <c r="E130" s="236" t="s">
        <v>369</v>
      </c>
      <c r="F130" s="237" t="s">
        <v>370</v>
      </c>
      <c r="G130" s="238" t="s">
        <v>171</v>
      </c>
      <c r="H130" s="239">
        <v>98</v>
      </c>
      <c r="I130" s="240"/>
      <c r="J130" s="241">
        <f>ROUND(I130*H130,2)</f>
        <v>0</v>
      </c>
      <c r="K130" s="242"/>
      <c r="L130" s="43"/>
      <c r="M130" s="243" t="s">
        <v>1</v>
      </c>
      <c r="N130" s="244" t="s">
        <v>44</v>
      </c>
      <c r="O130" s="90"/>
      <c r="P130" s="245">
        <f>O130*H130</f>
        <v>0</v>
      </c>
      <c r="Q130" s="245">
        <v>0</v>
      </c>
      <c r="R130" s="245">
        <f>Q130*H130</f>
        <v>0</v>
      </c>
      <c r="S130" s="245">
        <v>0</v>
      </c>
      <c r="T130" s="246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47" t="s">
        <v>145</v>
      </c>
      <c r="AT130" s="247" t="s">
        <v>141</v>
      </c>
      <c r="AU130" s="247" t="s">
        <v>89</v>
      </c>
      <c r="AY130" s="16" t="s">
        <v>136</v>
      </c>
      <c r="BE130" s="248">
        <f>IF(N130="základní",J130,0)</f>
        <v>0</v>
      </c>
      <c r="BF130" s="248">
        <f>IF(N130="snížená",J130,0)</f>
        <v>0</v>
      </c>
      <c r="BG130" s="248">
        <f>IF(N130="zákl. přenesená",J130,0)</f>
        <v>0</v>
      </c>
      <c r="BH130" s="248">
        <f>IF(N130="sníž. přenesená",J130,0)</f>
        <v>0</v>
      </c>
      <c r="BI130" s="248">
        <f>IF(N130="nulová",J130,0)</f>
        <v>0</v>
      </c>
      <c r="BJ130" s="16" t="s">
        <v>87</v>
      </c>
      <c r="BK130" s="248">
        <f>ROUND(I130*H130,2)</f>
        <v>0</v>
      </c>
      <c r="BL130" s="16" t="s">
        <v>145</v>
      </c>
      <c r="BM130" s="247" t="s">
        <v>375</v>
      </c>
    </row>
    <row r="131" s="2" customFormat="1" ht="21.75" customHeight="1">
      <c r="A131" s="37"/>
      <c r="B131" s="38"/>
      <c r="C131" s="235" t="s">
        <v>376</v>
      </c>
      <c r="D131" s="235" t="s">
        <v>141</v>
      </c>
      <c r="E131" s="236" t="s">
        <v>369</v>
      </c>
      <c r="F131" s="237" t="s">
        <v>370</v>
      </c>
      <c r="G131" s="238" t="s">
        <v>171</v>
      </c>
      <c r="H131" s="239">
        <v>98</v>
      </c>
      <c r="I131" s="240"/>
      <c r="J131" s="241">
        <f>ROUND(I131*H131,2)</f>
        <v>0</v>
      </c>
      <c r="K131" s="242"/>
      <c r="L131" s="43"/>
      <c r="M131" s="243" t="s">
        <v>1</v>
      </c>
      <c r="N131" s="244" t="s">
        <v>44</v>
      </c>
      <c r="O131" s="90"/>
      <c r="P131" s="245">
        <f>O131*H131</f>
        <v>0</v>
      </c>
      <c r="Q131" s="245">
        <v>0</v>
      </c>
      <c r="R131" s="245">
        <f>Q131*H131</f>
        <v>0</v>
      </c>
      <c r="S131" s="245">
        <v>0</v>
      </c>
      <c r="T131" s="246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47" t="s">
        <v>145</v>
      </c>
      <c r="AT131" s="247" t="s">
        <v>141</v>
      </c>
      <c r="AU131" s="247" t="s">
        <v>89</v>
      </c>
      <c r="AY131" s="16" t="s">
        <v>136</v>
      </c>
      <c r="BE131" s="248">
        <f>IF(N131="základní",J131,0)</f>
        <v>0</v>
      </c>
      <c r="BF131" s="248">
        <f>IF(N131="snížená",J131,0)</f>
        <v>0</v>
      </c>
      <c r="BG131" s="248">
        <f>IF(N131="zákl. přenesená",J131,0)</f>
        <v>0</v>
      </c>
      <c r="BH131" s="248">
        <f>IF(N131="sníž. přenesená",J131,0)</f>
        <v>0</v>
      </c>
      <c r="BI131" s="248">
        <f>IF(N131="nulová",J131,0)</f>
        <v>0</v>
      </c>
      <c r="BJ131" s="16" t="s">
        <v>87</v>
      </c>
      <c r="BK131" s="248">
        <f>ROUND(I131*H131,2)</f>
        <v>0</v>
      </c>
      <c r="BL131" s="16" t="s">
        <v>145</v>
      </c>
      <c r="BM131" s="247" t="s">
        <v>377</v>
      </c>
    </row>
    <row r="132" s="2" customFormat="1" ht="16.5" customHeight="1">
      <c r="A132" s="37"/>
      <c r="B132" s="38"/>
      <c r="C132" s="235" t="s">
        <v>378</v>
      </c>
      <c r="D132" s="235" t="s">
        <v>141</v>
      </c>
      <c r="E132" s="236" t="s">
        <v>379</v>
      </c>
      <c r="F132" s="237" t="s">
        <v>380</v>
      </c>
      <c r="G132" s="238" t="s">
        <v>171</v>
      </c>
      <c r="H132" s="239">
        <v>98</v>
      </c>
      <c r="I132" s="240"/>
      <c r="J132" s="241">
        <f>ROUND(I132*H132,2)</f>
        <v>0</v>
      </c>
      <c r="K132" s="242"/>
      <c r="L132" s="43"/>
      <c r="M132" s="243" t="s">
        <v>1</v>
      </c>
      <c r="N132" s="244" t="s">
        <v>44</v>
      </c>
      <c r="O132" s="90"/>
      <c r="P132" s="245">
        <f>O132*H132</f>
        <v>0</v>
      </c>
      <c r="Q132" s="245">
        <v>0</v>
      </c>
      <c r="R132" s="245">
        <f>Q132*H132</f>
        <v>0</v>
      </c>
      <c r="S132" s="245">
        <v>0</v>
      </c>
      <c r="T132" s="246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47" t="s">
        <v>145</v>
      </c>
      <c r="AT132" s="247" t="s">
        <v>141</v>
      </c>
      <c r="AU132" s="247" t="s">
        <v>89</v>
      </c>
      <c r="AY132" s="16" t="s">
        <v>136</v>
      </c>
      <c r="BE132" s="248">
        <f>IF(N132="základní",J132,0)</f>
        <v>0</v>
      </c>
      <c r="BF132" s="248">
        <f>IF(N132="snížená",J132,0)</f>
        <v>0</v>
      </c>
      <c r="BG132" s="248">
        <f>IF(N132="zákl. přenesená",J132,0)</f>
        <v>0</v>
      </c>
      <c r="BH132" s="248">
        <f>IF(N132="sníž. přenesená",J132,0)</f>
        <v>0</v>
      </c>
      <c r="BI132" s="248">
        <f>IF(N132="nulová",J132,0)</f>
        <v>0</v>
      </c>
      <c r="BJ132" s="16" t="s">
        <v>87</v>
      </c>
      <c r="BK132" s="248">
        <f>ROUND(I132*H132,2)</f>
        <v>0</v>
      </c>
      <c r="BL132" s="16" t="s">
        <v>145</v>
      </c>
      <c r="BM132" s="247" t="s">
        <v>381</v>
      </c>
    </row>
    <row r="133" s="2" customFormat="1" ht="16.5" customHeight="1">
      <c r="A133" s="37"/>
      <c r="B133" s="38"/>
      <c r="C133" s="235" t="s">
        <v>382</v>
      </c>
      <c r="D133" s="235" t="s">
        <v>141</v>
      </c>
      <c r="E133" s="236" t="s">
        <v>383</v>
      </c>
      <c r="F133" s="237" t="s">
        <v>384</v>
      </c>
      <c r="G133" s="238" t="s">
        <v>171</v>
      </c>
      <c r="H133" s="239">
        <v>98</v>
      </c>
      <c r="I133" s="240"/>
      <c r="J133" s="241">
        <f>ROUND(I133*H133,2)</f>
        <v>0</v>
      </c>
      <c r="K133" s="242"/>
      <c r="L133" s="43"/>
      <c r="M133" s="243" t="s">
        <v>1</v>
      </c>
      <c r="N133" s="244" t="s">
        <v>44</v>
      </c>
      <c r="O133" s="90"/>
      <c r="P133" s="245">
        <f>O133*H133</f>
        <v>0</v>
      </c>
      <c r="Q133" s="245">
        <v>0</v>
      </c>
      <c r="R133" s="245">
        <f>Q133*H133</f>
        <v>0</v>
      </c>
      <c r="S133" s="245">
        <v>0</v>
      </c>
      <c r="T133" s="246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47" t="s">
        <v>145</v>
      </c>
      <c r="AT133" s="247" t="s">
        <v>141</v>
      </c>
      <c r="AU133" s="247" t="s">
        <v>89</v>
      </c>
      <c r="AY133" s="16" t="s">
        <v>136</v>
      </c>
      <c r="BE133" s="248">
        <f>IF(N133="základní",J133,0)</f>
        <v>0</v>
      </c>
      <c r="BF133" s="248">
        <f>IF(N133="snížená",J133,0)</f>
        <v>0</v>
      </c>
      <c r="BG133" s="248">
        <f>IF(N133="zákl. přenesená",J133,0)</f>
        <v>0</v>
      </c>
      <c r="BH133" s="248">
        <f>IF(N133="sníž. přenesená",J133,0)</f>
        <v>0</v>
      </c>
      <c r="BI133" s="248">
        <f>IF(N133="nulová",J133,0)</f>
        <v>0</v>
      </c>
      <c r="BJ133" s="16" t="s">
        <v>87</v>
      </c>
      <c r="BK133" s="248">
        <f>ROUND(I133*H133,2)</f>
        <v>0</v>
      </c>
      <c r="BL133" s="16" t="s">
        <v>145</v>
      </c>
      <c r="BM133" s="247" t="s">
        <v>385</v>
      </c>
    </row>
    <row r="134" s="2" customFormat="1" ht="16.5" customHeight="1">
      <c r="A134" s="37"/>
      <c r="B134" s="38"/>
      <c r="C134" s="235" t="s">
        <v>386</v>
      </c>
      <c r="D134" s="235" t="s">
        <v>141</v>
      </c>
      <c r="E134" s="236" t="s">
        <v>387</v>
      </c>
      <c r="F134" s="237" t="s">
        <v>388</v>
      </c>
      <c r="G134" s="238" t="s">
        <v>171</v>
      </c>
      <c r="H134" s="239">
        <v>98</v>
      </c>
      <c r="I134" s="240"/>
      <c r="J134" s="241">
        <f>ROUND(I134*H134,2)</f>
        <v>0</v>
      </c>
      <c r="K134" s="242"/>
      <c r="L134" s="43"/>
      <c r="M134" s="243" t="s">
        <v>1</v>
      </c>
      <c r="N134" s="244" t="s">
        <v>44</v>
      </c>
      <c r="O134" s="90"/>
      <c r="P134" s="245">
        <f>O134*H134</f>
        <v>0</v>
      </c>
      <c r="Q134" s="245">
        <v>0</v>
      </c>
      <c r="R134" s="245">
        <f>Q134*H134</f>
        <v>0</v>
      </c>
      <c r="S134" s="245">
        <v>0</v>
      </c>
      <c r="T134" s="246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47" t="s">
        <v>145</v>
      </c>
      <c r="AT134" s="247" t="s">
        <v>141</v>
      </c>
      <c r="AU134" s="247" t="s">
        <v>89</v>
      </c>
      <c r="AY134" s="16" t="s">
        <v>136</v>
      </c>
      <c r="BE134" s="248">
        <f>IF(N134="základní",J134,0)</f>
        <v>0</v>
      </c>
      <c r="BF134" s="248">
        <f>IF(N134="snížená",J134,0)</f>
        <v>0</v>
      </c>
      <c r="BG134" s="248">
        <f>IF(N134="zákl. přenesená",J134,0)</f>
        <v>0</v>
      </c>
      <c r="BH134" s="248">
        <f>IF(N134="sníž. přenesená",J134,0)</f>
        <v>0</v>
      </c>
      <c r="BI134" s="248">
        <f>IF(N134="nulová",J134,0)</f>
        <v>0</v>
      </c>
      <c r="BJ134" s="16" t="s">
        <v>87</v>
      </c>
      <c r="BK134" s="248">
        <f>ROUND(I134*H134,2)</f>
        <v>0</v>
      </c>
      <c r="BL134" s="16" t="s">
        <v>145</v>
      </c>
      <c r="BM134" s="247" t="s">
        <v>389</v>
      </c>
    </row>
    <row r="135" s="2" customFormat="1" ht="16.5" customHeight="1">
      <c r="A135" s="37"/>
      <c r="B135" s="38"/>
      <c r="C135" s="272" t="s">
        <v>390</v>
      </c>
      <c r="D135" s="272" t="s">
        <v>190</v>
      </c>
      <c r="E135" s="273" t="s">
        <v>391</v>
      </c>
      <c r="F135" s="274" t="s">
        <v>392</v>
      </c>
      <c r="G135" s="275" t="s">
        <v>165</v>
      </c>
      <c r="H135" s="276">
        <v>9.8000000000000007</v>
      </c>
      <c r="I135" s="277"/>
      <c r="J135" s="278">
        <f>ROUND(I135*H135,2)</f>
        <v>0</v>
      </c>
      <c r="K135" s="279"/>
      <c r="L135" s="280"/>
      <c r="M135" s="281" t="s">
        <v>1</v>
      </c>
      <c r="N135" s="282" t="s">
        <v>44</v>
      </c>
      <c r="O135" s="90"/>
      <c r="P135" s="245">
        <f>O135*H135</f>
        <v>0</v>
      </c>
      <c r="Q135" s="245">
        <v>0.20000000000000001</v>
      </c>
      <c r="R135" s="245">
        <f>Q135*H135</f>
        <v>1.9600000000000002</v>
      </c>
      <c r="S135" s="245">
        <v>0</v>
      </c>
      <c r="T135" s="246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47" t="s">
        <v>193</v>
      </c>
      <c r="AT135" s="247" t="s">
        <v>190</v>
      </c>
      <c r="AU135" s="247" t="s">
        <v>89</v>
      </c>
      <c r="AY135" s="16" t="s">
        <v>136</v>
      </c>
      <c r="BE135" s="248">
        <f>IF(N135="základní",J135,0)</f>
        <v>0</v>
      </c>
      <c r="BF135" s="248">
        <f>IF(N135="snížená",J135,0)</f>
        <v>0</v>
      </c>
      <c r="BG135" s="248">
        <f>IF(N135="zákl. přenesená",J135,0)</f>
        <v>0</v>
      </c>
      <c r="BH135" s="248">
        <f>IF(N135="sníž. přenesená",J135,0)</f>
        <v>0</v>
      </c>
      <c r="BI135" s="248">
        <f>IF(N135="nulová",J135,0)</f>
        <v>0</v>
      </c>
      <c r="BJ135" s="16" t="s">
        <v>87</v>
      </c>
      <c r="BK135" s="248">
        <f>ROUND(I135*H135,2)</f>
        <v>0</v>
      </c>
      <c r="BL135" s="16" t="s">
        <v>145</v>
      </c>
      <c r="BM135" s="247" t="s">
        <v>393</v>
      </c>
    </row>
    <row r="136" s="13" customFormat="1">
      <c r="A136" s="13"/>
      <c r="B136" s="249"/>
      <c r="C136" s="250"/>
      <c r="D136" s="251" t="s">
        <v>152</v>
      </c>
      <c r="E136" s="252" t="s">
        <v>1</v>
      </c>
      <c r="F136" s="253" t="s">
        <v>394</v>
      </c>
      <c r="G136" s="250"/>
      <c r="H136" s="254">
        <v>9.8000000000000007</v>
      </c>
      <c r="I136" s="255"/>
      <c r="J136" s="250"/>
      <c r="K136" s="250"/>
      <c r="L136" s="256"/>
      <c r="M136" s="257"/>
      <c r="N136" s="258"/>
      <c r="O136" s="258"/>
      <c r="P136" s="258"/>
      <c r="Q136" s="258"/>
      <c r="R136" s="258"/>
      <c r="S136" s="258"/>
      <c r="T136" s="259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60" t="s">
        <v>152</v>
      </c>
      <c r="AU136" s="260" t="s">
        <v>89</v>
      </c>
      <c r="AV136" s="13" t="s">
        <v>89</v>
      </c>
      <c r="AW136" s="13" t="s">
        <v>36</v>
      </c>
      <c r="AX136" s="13" t="s">
        <v>87</v>
      </c>
      <c r="AY136" s="260" t="s">
        <v>136</v>
      </c>
    </row>
    <row r="137" s="12" customFormat="1" ht="22.8" customHeight="1">
      <c r="A137" s="12"/>
      <c r="B137" s="219"/>
      <c r="C137" s="220"/>
      <c r="D137" s="221" t="s">
        <v>78</v>
      </c>
      <c r="E137" s="233" t="s">
        <v>395</v>
      </c>
      <c r="F137" s="233" t="s">
        <v>396</v>
      </c>
      <c r="G137" s="220"/>
      <c r="H137" s="220"/>
      <c r="I137" s="223"/>
      <c r="J137" s="234">
        <f>BK137</f>
        <v>0</v>
      </c>
      <c r="K137" s="220"/>
      <c r="L137" s="225"/>
      <c r="M137" s="226"/>
      <c r="N137" s="227"/>
      <c r="O137" s="227"/>
      <c r="P137" s="228">
        <f>SUM(P138:P147)</f>
        <v>0</v>
      </c>
      <c r="Q137" s="227"/>
      <c r="R137" s="228">
        <f>SUM(R138:R147)</f>
        <v>0</v>
      </c>
      <c r="S137" s="227"/>
      <c r="T137" s="229">
        <f>SUM(T138:T147)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30" t="s">
        <v>87</v>
      </c>
      <c r="AT137" s="231" t="s">
        <v>78</v>
      </c>
      <c r="AU137" s="231" t="s">
        <v>87</v>
      </c>
      <c r="AY137" s="230" t="s">
        <v>136</v>
      </c>
      <c r="BK137" s="232">
        <f>SUM(BK138:BK147)</f>
        <v>0</v>
      </c>
    </row>
    <row r="138" s="2" customFormat="1" ht="16.5" customHeight="1">
      <c r="A138" s="37"/>
      <c r="B138" s="38"/>
      <c r="C138" s="235" t="s">
        <v>7</v>
      </c>
      <c r="D138" s="235" t="s">
        <v>141</v>
      </c>
      <c r="E138" s="236" t="s">
        <v>397</v>
      </c>
      <c r="F138" s="237" t="s">
        <v>398</v>
      </c>
      <c r="G138" s="238" t="s">
        <v>144</v>
      </c>
      <c r="H138" s="239">
        <v>32</v>
      </c>
      <c r="I138" s="240"/>
      <c r="J138" s="241">
        <f>ROUND(I138*H138,2)</f>
        <v>0</v>
      </c>
      <c r="K138" s="242"/>
      <c r="L138" s="43"/>
      <c r="M138" s="243" t="s">
        <v>1</v>
      </c>
      <c r="N138" s="244" t="s">
        <v>44</v>
      </c>
      <c r="O138" s="90"/>
      <c r="P138" s="245">
        <f>O138*H138</f>
        <v>0</v>
      </c>
      <c r="Q138" s="245">
        <v>0</v>
      </c>
      <c r="R138" s="245">
        <f>Q138*H138</f>
        <v>0</v>
      </c>
      <c r="S138" s="245">
        <v>0</v>
      </c>
      <c r="T138" s="246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47" t="s">
        <v>145</v>
      </c>
      <c r="AT138" s="247" t="s">
        <v>141</v>
      </c>
      <c r="AU138" s="247" t="s">
        <v>89</v>
      </c>
      <c r="AY138" s="16" t="s">
        <v>136</v>
      </c>
      <c r="BE138" s="248">
        <f>IF(N138="základní",J138,0)</f>
        <v>0</v>
      </c>
      <c r="BF138" s="248">
        <f>IF(N138="snížená",J138,0)</f>
        <v>0</v>
      </c>
      <c r="BG138" s="248">
        <f>IF(N138="zákl. přenesená",J138,0)</f>
        <v>0</v>
      </c>
      <c r="BH138" s="248">
        <f>IF(N138="sníž. přenesená",J138,0)</f>
        <v>0</v>
      </c>
      <c r="BI138" s="248">
        <f>IF(N138="nulová",J138,0)</f>
        <v>0</v>
      </c>
      <c r="BJ138" s="16" t="s">
        <v>87</v>
      </c>
      <c r="BK138" s="248">
        <f>ROUND(I138*H138,2)</f>
        <v>0</v>
      </c>
      <c r="BL138" s="16" t="s">
        <v>145</v>
      </c>
      <c r="BM138" s="247" t="s">
        <v>399</v>
      </c>
    </row>
    <row r="139" s="2" customFormat="1" ht="16.5" customHeight="1">
      <c r="A139" s="37"/>
      <c r="B139" s="38"/>
      <c r="C139" s="235" t="s">
        <v>259</v>
      </c>
      <c r="D139" s="235" t="s">
        <v>141</v>
      </c>
      <c r="E139" s="236" t="s">
        <v>400</v>
      </c>
      <c r="F139" s="237" t="s">
        <v>401</v>
      </c>
      <c r="G139" s="238" t="s">
        <v>144</v>
      </c>
      <c r="H139" s="239">
        <v>32</v>
      </c>
      <c r="I139" s="240"/>
      <c r="J139" s="241">
        <f>ROUND(I139*H139,2)</f>
        <v>0</v>
      </c>
      <c r="K139" s="242"/>
      <c r="L139" s="43"/>
      <c r="M139" s="243" t="s">
        <v>1</v>
      </c>
      <c r="N139" s="244" t="s">
        <v>44</v>
      </c>
      <c r="O139" s="90"/>
      <c r="P139" s="245">
        <f>O139*H139</f>
        <v>0</v>
      </c>
      <c r="Q139" s="245">
        <v>0</v>
      </c>
      <c r="R139" s="245">
        <f>Q139*H139</f>
        <v>0</v>
      </c>
      <c r="S139" s="245">
        <v>0</v>
      </c>
      <c r="T139" s="246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47" t="s">
        <v>145</v>
      </c>
      <c r="AT139" s="247" t="s">
        <v>141</v>
      </c>
      <c r="AU139" s="247" t="s">
        <v>89</v>
      </c>
      <c r="AY139" s="16" t="s">
        <v>136</v>
      </c>
      <c r="BE139" s="248">
        <f>IF(N139="základní",J139,0)</f>
        <v>0</v>
      </c>
      <c r="BF139" s="248">
        <f>IF(N139="snížená",J139,0)</f>
        <v>0</v>
      </c>
      <c r="BG139" s="248">
        <f>IF(N139="zákl. přenesená",J139,0)</f>
        <v>0</v>
      </c>
      <c r="BH139" s="248">
        <f>IF(N139="sníž. přenesená",J139,0)</f>
        <v>0</v>
      </c>
      <c r="BI139" s="248">
        <f>IF(N139="nulová",J139,0)</f>
        <v>0</v>
      </c>
      <c r="BJ139" s="16" t="s">
        <v>87</v>
      </c>
      <c r="BK139" s="248">
        <f>ROUND(I139*H139,2)</f>
        <v>0</v>
      </c>
      <c r="BL139" s="16" t="s">
        <v>145</v>
      </c>
      <c r="BM139" s="247" t="s">
        <v>402</v>
      </c>
    </row>
    <row r="140" s="2" customFormat="1" ht="16.5" customHeight="1">
      <c r="A140" s="37"/>
      <c r="B140" s="38"/>
      <c r="C140" s="235" t="s">
        <v>264</v>
      </c>
      <c r="D140" s="235" t="s">
        <v>141</v>
      </c>
      <c r="E140" s="236" t="s">
        <v>403</v>
      </c>
      <c r="F140" s="237" t="s">
        <v>404</v>
      </c>
      <c r="G140" s="238" t="s">
        <v>144</v>
      </c>
      <c r="H140" s="239">
        <v>32</v>
      </c>
      <c r="I140" s="240"/>
      <c r="J140" s="241">
        <f>ROUND(I140*H140,2)</f>
        <v>0</v>
      </c>
      <c r="K140" s="242"/>
      <c r="L140" s="43"/>
      <c r="M140" s="243" t="s">
        <v>1</v>
      </c>
      <c r="N140" s="244" t="s">
        <v>44</v>
      </c>
      <c r="O140" s="90"/>
      <c r="P140" s="245">
        <f>O140*H140</f>
        <v>0</v>
      </c>
      <c r="Q140" s="245">
        <v>0</v>
      </c>
      <c r="R140" s="245">
        <f>Q140*H140</f>
        <v>0</v>
      </c>
      <c r="S140" s="245">
        <v>0</v>
      </c>
      <c r="T140" s="246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47" t="s">
        <v>145</v>
      </c>
      <c r="AT140" s="247" t="s">
        <v>141</v>
      </c>
      <c r="AU140" s="247" t="s">
        <v>89</v>
      </c>
      <c r="AY140" s="16" t="s">
        <v>136</v>
      </c>
      <c r="BE140" s="248">
        <f>IF(N140="základní",J140,0)</f>
        <v>0</v>
      </c>
      <c r="BF140" s="248">
        <f>IF(N140="snížená",J140,0)</f>
        <v>0</v>
      </c>
      <c r="BG140" s="248">
        <f>IF(N140="zákl. přenesená",J140,0)</f>
        <v>0</v>
      </c>
      <c r="BH140" s="248">
        <f>IF(N140="sníž. přenesená",J140,0)</f>
        <v>0</v>
      </c>
      <c r="BI140" s="248">
        <f>IF(N140="nulová",J140,0)</f>
        <v>0</v>
      </c>
      <c r="BJ140" s="16" t="s">
        <v>87</v>
      </c>
      <c r="BK140" s="248">
        <f>ROUND(I140*H140,2)</f>
        <v>0</v>
      </c>
      <c r="BL140" s="16" t="s">
        <v>145</v>
      </c>
      <c r="BM140" s="247" t="s">
        <v>405</v>
      </c>
    </row>
    <row r="141" s="2" customFormat="1" ht="16.5" customHeight="1">
      <c r="A141" s="37"/>
      <c r="B141" s="38"/>
      <c r="C141" s="235" t="s">
        <v>229</v>
      </c>
      <c r="D141" s="235" t="s">
        <v>141</v>
      </c>
      <c r="E141" s="236" t="s">
        <v>406</v>
      </c>
      <c r="F141" s="237" t="s">
        <v>407</v>
      </c>
      <c r="G141" s="238" t="s">
        <v>144</v>
      </c>
      <c r="H141" s="239">
        <v>32</v>
      </c>
      <c r="I141" s="240"/>
      <c r="J141" s="241">
        <f>ROUND(I141*H141,2)</f>
        <v>0</v>
      </c>
      <c r="K141" s="242"/>
      <c r="L141" s="43"/>
      <c r="M141" s="243" t="s">
        <v>1</v>
      </c>
      <c r="N141" s="244" t="s">
        <v>44</v>
      </c>
      <c r="O141" s="90"/>
      <c r="P141" s="245">
        <f>O141*H141</f>
        <v>0</v>
      </c>
      <c r="Q141" s="245">
        <v>0</v>
      </c>
      <c r="R141" s="245">
        <f>Q141*H141</f>
        <v>0</v>
      </c>
      <c r="S141" s="245">
        <v>0</v>
      </c>
      <c r="T141" s="246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47" t="s">
        <v>145</v>
      </c>
      <c r="AT141" s="247" t="s">
        <v>141</v>
      </c>
      <c r="AU141" s="247" t="s">
        <v>89</v>
      </c>
      <c r="AY141" s="16" t="s">
        <v>136</v>
      </c>
      <c r="BE141" s="248">
        <f>IF(N141="základní",J141,0)</f>
        <v>0</v>
      </c>
      <c r="BF141" s="248">
        <f>IF(N141="snížená",J141,0)</f>
        <v>0</v>
      </c>
      <c r="BG141" s="248">
        <f>IF(N141="zákl. přenesená",J141,0)</f>
        <v>0</v>
      </c>
      <c r="BH141" s="248">
        <f>IF(N141="sníž. přenesená",J141,0)</f>
        <v>0</v>
      </c>
      <c r="BI141" s="248">
        <f>IF(N141="nulová",J141,0)</f>
        <v>0</v>
      </c>
      <c r="BJ141" s="16" t="s">
        <v>87</v>
      </c>
      <c r="BK141" s="248">
        <f>ROUND(I141*H141,2)</f>
        <v>0</v>
      </c>
      <c r="BL141" s="16" t="s">
        <v>145</v>
      </c>
      <c r="BM141" s="247" t="s">
        <v>408</v>
      </c>
    </row>
    <row r="142" s="2" customFormat="1" ht="16.5" customHeight="1">
      <c r="A142" s="37"/>
      <c r="B142" s="38"/>
      <c r="C142" s="272" t="s">
        <v>242</v>
      </c>
      <c r="D142" s="272" t="s">
        <v>190</v>
      </c>
      <c r="E142" s="273" t="s">
        <v>409</v>
      </c>
      <c r="F142" s="274" t="s">
        <v>410</v>
      </c>
      <c r="G142" s="275" t="s">
        <v>144</v>
      </c>
      <c r="H142" s="276">
        <v>128</v>
      </c>
      <c r="I142" s="277"/>
      <c r="J142" s="278">
        <f>ROUND(I142*H142,2)</f>
        <v>0</v>
      </c>
      <c r="K142" s="279"/>
      <c r="L142" s="280"/>
      <c r="M142" s="281" t="s">
        <v>1</v>
      </c>
      <c r="N142" s="282" t="s">
        <v>44</v>
      </c>
      <c r="O142" s="90"/>
      <c r="P142" s="245">
        <f>O142*H142</f>
        <v>0</v>
      </c>
      <c r="Q142" s="245">
        <v>0</v>
      </c>
      <c r="R142" s="245">
        <f>Q142*H142</f>
        <v>0</v>
      </c>
      <c r="S142" s="245">
        <v>0</v>
      </c>
      <c r="T142" s="246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47" t="s">
        <v>193</v>
      </c>
      <c r="AT142" s="247" t="s">
        <v>190</v>
      </c>
      <c r="AU142" s="247" t="s">
        <v>89</v>
      </c>
      <c r="AY142" s="16" t="s">
        <v>136</v>
      </c>
      <c r="BE142" s="248">
        <f>IF(N142="základní",J142,0)</f>
        <v>0</v>
      </c>
      <c r="BF142" s="248">
        <f>IF(N142="snížená",J142,0)</f>
        <v>0</v>
      </c>
      <c r="BG142" s="248">
        <f>IF(N142="zákl. přenesená",J142,0)</f>
        <v>0</v>
      </c>
      <c r="BH142" s="248">
        <f>IF(N142="sníž. přenesená",J142,0)</f>
        <v>0</v>
      </c>
      <c r="BI142" s="248">
        <f>IF(N142="nulová",J142,0)</f>
        <v>0</v>
      </c>
      <c r="BJ142" s="16" t="s">
        <v>87</v>
      </c>
      <c r="BK142" s="248">
        <f>ROUND(I142*H142,2)</f>
        <v>0</v>
      </c>
      <c r="BL142" s="16" t="s">
        <v>145</v>
      </c>
      <c r="BM142" s="247" t="s">
        <v>411</v>
      </c>
    </row>
    <row r="143" s="13" customFormat="1">
      <c r="A143" s="13"/>
      <c r="B143" s="249"/>
      <c r="C143" s="250"/>
      <c r="D143" s="251" t="s">
        <v>152</v>
      </c>
      <c r="E143" s="252" t="s">
        <v>1</v>
      </c>
      <c r="F143" s="253" t="s">
        <v>412</v>
      </c>
      <c r="G143" s="250"/>
      <c r="H143" s="254">
        <v>128</v>
      </c>
      <c r="I143" s="255"/>
      <c r="J143" s="250"/>
      <c r="K143" s="250"/>
      <c r="L143" s="256"/>
      <c r="M143" s="257"/>
      <c r="N143" s="258"/>
      <c r="O143" s="258"/>
      <c r="P143" s="258"/>
      <c r="Q143" s="258"/>
      <c r="R143" s="258"/>
      <c r="S143" s="258"/>
      <c r="T143" s="259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60" t="s">
        <v>152</v>
      </c>
      <c r="AU143" s="260" t="s">
        <v>89</v>
      </c>
      <c r="AV143" s="13" t="s">
        <v>89</v>
      </c>
      <c r="AW143" s="13" t="s">
        <v>36</v>
      </c>
      <c r="AX143" s="13" t="s">
        <v>87</v>
      </c>
      <c r="AY143" s="260" t="s">
        <v>136</v>
      </c>
    </row>
    <row r="144" s="2" customFormat="1" ht="16.5" customHeight="1">
      <c r="A144" s="37"/>
      <c r="B144" s="38"/>
      <c r="C144" s="235" t="s">
        <v>248</v>
      </c>
      <c r="D144" s="235" t="s">
        <v>141</v>
      </c>
      <c r="E144" s="236" t="s">
        <v>413</v>
      </c>
      <c r="F144" s="237" t="s">
        <v>414</v>
      </c>
      <c r="G144" s="238" t="s">
        <v>165</v>
      </c>
      <c r="H144" s="239">
        <v>0.32000000000000001</v>
      </c>
      <c r="I144" s="240"/>
      <c r="J144" s="241">
        <f>ROUND(I144*H144,2)</f>
        <v>0</v>
      </c>
      <c r="K144" s="242"/>
      <c r="L144" s="43"/>
      <c r="M144" s="243" t="s">
        <v>1</v>
      </c>
      <c r="N144" s="244" t="s">
        <v>44</v>
      </c>
      <c r="O144" s="90"/>
      <c r="P144" s="245">
        <f>O144*H144</f>
        <v>0</v>
      </c>
      <c r="Q144" s="245">
        <v>0</v>
      </c>
      <c r="R144" s="245">
        <f>Q144*H144</f>
        <v>0</v>
      </c>
      <c r="S144" s="245">
        <v>0</v>
      </c>
      <c r="T144" s="246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47" t="s">
        <v>145</v>
      </c>
      <c r="AT144" s="247" t="s">
        <v>141</v>
      </c>
      <c r="AU144" s="247" t="s">
        <v>89</v>
      </c>
      <c r="AY144" s="16" t="s">
        <v>136</v>
      </c>
      <c r="BE144" s="248">
        <f>IF(N144="základní",J144,0)</f>
        <v>0</v>
      </c>
      <c r="BF144" s="248">
        <f>IF(N144="snížená",J144,0)</f>
        <v>0</v>
      </c>
      <c r="BG144" s="248">
        <f>IF(N144="zákl. přenesená",J144,0)</f>
        <v>0</v>
      </c>
      <c r="BH144" s="248">
        <f>IF(N144="sníž. přenesená",J144,0)</f>
        <v>0</v>
      </c>
      <c r="BI144" s="248">
        <f>IF(N144="nulová",J144,0)</f>
        <v>0</v>
      </c>
      <c r="BJ144" s="16" t="s">
        <v>87</v>
      </c>
      <c r="BK144" s="248">
        <f>ROUND(I144*H144,2)</f>
        <v>0</v>
      </c>
      <c r="BL144" s="16" t="s">
        <v>145</v>
      </c>
      <c r="BM144" s="247" t="s">
        <v>415</v>
      </c>
    </row>
    <row r="145" s="13" customFormat="1">
      <c r="A145" s="13"/>
      <c r="B145" s="249"/>
      <c r="C145" s="250"/>
      <c r="D145" s="251" t="s">
        <v>152</v>
      </c>
      <c r="E145" s="252" t="s">
        <v>1</v>
      </c>
      <c r="F145" s="253" t="s">
        <v>416</v>
      </c>
      <c r="G145" s="250"/>
      <c r="H145" s="254">
        <v>0.32000000000000001</v>
      </c>
      <c r="I145" s="255"/>
      <c r="J145" s="250"/>
      <c r="K145" s="250"/>
      <c r="L145" s="256"/>
      <c r="M145" s="257"/>
      <c r="N145" s="258"/>
      <c r="O145" s="258"/>
      <c r="P145" s="258"/>
      <c r="Q145" s="258"/>
      <c r="R145" s="258"/>
      <c r="S145" s="258"/>
      <c r="T145" s="259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60" t="s">
        <v>152</v>
      </c>
      <c r="AU145" s="260" t="s">
        <v>89</v>
      </c>
      <c r="AV145" s="13" t="s">
        <v>89</v>
      </c>
      <c r="AW145" s="13" t="s">
        <v>36</v>
      </c>
      <c r="AX145" s="13" t="s">
        <v>87</v>
      </c>
      <c r="AY145" s="260" t="s">
        <v>136</v>
      </c>
    </row>
    <row r="146" s="2" customFormat="1" ht="16.5" customHeight="1">
      <c r="A146" s="37"/>
      <c r="B146" s="38"/>
      <c r="C146" s="235" t="s">
        <v>282</v>
      </c>
      <c r="D146" s="235" t="s">
        <v>141</v>
      </c>
      <c r="E146" s="236" t="s">
        <v>417</v>
      </c>
      <c r="F146" s="237" t="s">
        <v>418</v>
      </c>
      <c r="G146" s="238" t="s">
        <v>165</v>
      </c>
      <c r="H146" s="239">
        <v>0.32000000000000001</v>
      </c>
      <c r="I146" s="240"/>
      <c r="J146" s="241">
        <f>ROUND(I146*H146,2)</f>
        <v>0</v>
      </c>
      <c r="K146" s="242"/>
      <c r="L146" s="43"/>
      <c r="M146" s="243" t="s">
        <v>1</v>
      </c>
      <c r="N146" s="244" t="s">
        <v>44</v>
      </c>
      <c r="O146" s="90"/>
      <c r="P146" s="245">
        <f>O146*H146</f>
        <v>0</v>
      </c>
      <c r="Q146" s="245">
        <v>0</v>
      </c>
      <c r="R146" s="245">
        <f>Q146*H146</f>
        <v>0</v>
      </c>
      <c r="S146" s="245">
        <v>0</v>
      </c>
      <c r="T146" s="246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47" t="s">
        <v>145</v>
      </c>
      <c r="AT146" s="247" t="s">
        <v>141</v>
      </c>
      <c r="AU146" s="247" t="s">
        <v>89</v>
      </c>
      <c r="AY146" s="16" t="s">
        <v>136</v>
      </c>
      <c r="BE146" s="248">
        <f>IF(N146="základní",J146,0)</f>
        <v>0</v>
      </c>
      <c r="BF146" s="248">
        <f>IF(N146="snížená",J146,0)</f>
        <v>0</v>
      </c>
      <c r="BG146" s="248">
        <f>IF(N146="zákl. přenesená",J146,0)</f>
        <v>0</v>
      </c>
      <c r="BH146" s="248">
        <f>IF(N146="sníž. přenesená",J146,0)</f>
        <v>0</v>
      </c>
      <c r="BI146" s="248">
        <f>IF(N146="nulová",J146,0)</f>
        <v>0</v>
      </c>
      <c r="BJ146" s="16" t="s">
        <v>87</v>
      </c>
      <c r="BK146" s="248">
        <f>ROUND(I146*H146,2)</f>
        <v>0</v>
      </c>
      <c r="BL146" s="16" t="s">
        <v>145</v>
      </c>
      <c r="BM146" s="247" t="s">
        <v>419</v>
      </c>
    </row>
    <row r="147" s="2" customFormat="1" ht="16.5" customHeight="1">
      <c r="A147" s="37"/>
      <c r="B147" s="38"/>
      <c r="C147" s="272" t="s">
        <v>205</v>
      </c>
      <c r="D147" s="272" t="s">
        <v>190</v>
      </c>
      <c r="E147" s="273" t="s">
        <v>420</v>
      </c>
      <c r="F147" s="274" t="s">
        <v>421</v>
      </c>
      <c r="G147" s="275" t="s">
        <v>422</v>
      </c>
      <c r="H147" s="276">
        <v>1</v>
      </c>
      <c r="I147" s="277"/>
      <c r="J147" s="278">
        <f>ROUND(I147*H147,2)</f>
        <v>0</v>
      </c>
      <c r="K147" s="279"/>
      <c r="L147" s="280"/>
      <c r="M147" s="281" t="s">
        <v>1</v>
      </c>
      <c r="N147" s="282" t="s">
        <v>44</v>
      </c>
      <c r="O147" s="90"/>
      <c r="P147" s="245">
        <f>O147*H147</f>
        <v>0</v>
      </c>
      <c r="Q147" s="245">
        <v>0</v>
      </c>
      <c r="R147" s="245">
        <f>Q147*H147</f>
        <v>0</v>
      </c>
      <c r="S147" s="245">
        <v>0</v>
      </c>
      <c r="T147" s="246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47" t="s">
        <v>193</v>
      </c>
      <c r="AT147" s="247" t="s">
        <v>190</v>
      </c>
      <c r="AU147" s="247" t="s">
        <v>89</v>
      </c>
      <c r="AY147" s="16" t="s">
        <v>136</v>
      </c>
      <c r="BE147" s="248">
        <f>IF(N147="základní",J147,0)</f>
        <v>0</v>
      </c>
      <c r="BF147" s="248">
        <f>IF(N147="snížená",J147,0)</f>
        <v>0</v>
      </c>
      <c r="BG147" s="248">
        <f>IF(N147="zákl. přenesená",J147,0)</f>
        <v>0</v>
      </c>
      <c r="BH147" s="248">
        <f>IF(N147="sníž. přenesená",J147,0)</f>
        <v>0</v>
      </c>
      <c r="BI147" s="248">
        <f>IF(N147="nulová",J147,0)</f>
        <v>0</v>
      </c>
      <c r="BJ147" s="16" t="s">
        <v>87</v>
      </c>
      <c r="BK147" s="248">
        <f>ROUND(I147*H147,2)</f>
        <v>0</v>
      </c>
      <c r="BL147" s="16" t="s">
        <v>145</v>
      </c>
      <c r="BM147" s="247" t="s">
        <v>423</v>
      </c>
    </row>
    <row r="148" s="12" customFormat="1" ht="22.8" customHeight="1">
      <c r="A148" s="12"/>
      <c r="B148" s="219"/>
      <c r="C148" s="220"/>
      <c r="D148" s="221" t="s">
        <v>78</v>
      </c>
      <c r="E148" s="233" t="s">
        <v>424</v>
      </c>
      <c r="F148" s="233" t="s">
        <v>425</v>
      </c>
      <c r="G148" s="220"/>
      <c r="H148" s="220"/>
      <c r="I148" s="223"/>
      <c r="J148" s="234">
        <f>BK148</f>
        <v>0</v>
      </c>
      <c r="K148" s="220"/>
      <c r="L148" s="225"/>
      <c r="M148" s="226"/>
      <c r="N148" s="227"/>
      <c r="O148" s="227"/>
      <c r="P148" s="228">
        <f>SUM(P149:P169)</f>
        <v>0</v>
      </c>
      <c r="Q148" s="227"/>
      <c r="R148" s="228">
        <f>SUM(R149:R169)</f>
        <v>64.126665000000003</v>
      </c>
      <c r="S148" s="227"/>
      <c r="T148" s="229">
        <f>SUM(T149:T169)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30" t="s">
        <v>87</v>
      </c>
      <c r="AT148" s="231" t="s">
        <v>78</v>
      </c>
      <c r="AU148" s="231" t="s">
        <v>87</v>
      </c>
      <c r="AY148" s="230" t="s">
        <v>136</v>
      </c>
      <c r="BK148" s="232">
        <f>SUM(BK149:BK169)</f>
        <v>0</v>
      </c>
    </row>
    <row r="149" s="2" customFormat="1" ht="21.75" customHeight="1">
      <c r="A149" s="37"/>
      <c r="B149" s="38"/>
      <c r="C149" s="235" t="s">
        <v>426</v>
      </c>
      <c r="D149" s="235" t="s">
        <v>141</v>
      </c>
      <c r="E149" s="236" t="s">
        <v>369</v>
      </c>
      <c r="F149" s="237" t="s">
        <v>370</v>
      </c>
      <c r="G149" s="238" t="s">
        <v>171</v>
      </c>
      <c r="H149" s="239">
        <v>111</v>
      </c>
      <c r="I149" s="240"/>
      <c r="J149" s="241">
        <f>ROUND(I149*H149,2)</f>
        <v>0</v>
      </c>
      <c r="K149" s="242"/>
      <c r="L149" s="43"/>
      <c r="M149" s="243" t="s">
        <v>1</v>
      </c>
      <c r="N149" s="244" t="s">
        <v>44</v>
      </c>
      <c r="O149" s="90"/>
      <c r="P149" s="245">
        <f>O149*H149</f>
        <v>0</v>
      </c>
      <c r="Q149" s="245">
        <v>0</v>
      </c>
      <c r="R149" s="245">
        <f>Q149*H149</f>
        <v>0</v>
      </c>
      <c r="S149" s="245">
        <v>0</v>
      </c>
      <c r="T149" s="246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47" t="s">
        <v>145</v>
      </c>
      <c r="AT149" s="247" t="s">
        <v>141</v>
      </c>
      <c r="AU149" s="247" t="s">
        <v>89</v>
      </c>
      <c r="AY149" s="16" t="s">
        <v>136</v>
      </c>
      <c r="BE149" s="248">
        <f>IF(N149="základní",J149,0)</f>
        <v>0</v>
      </c>
      <c r="BF149" s="248">
        <f>IF(N149="snížená",J149,0)</f>
        <v>0</v>
      </c>
      <c r="BG149" s="248">
        <f>IF(N149="zákl. přenesená",J149,0)</f>
        <v>0</v>
      </c>
      <c r="BH149" s="248">
        <f>IF(N149="sníž. přenesená",J149,0)</f>
        <v>0</v>
      </c>
      <c r="BI149" s="248">
        <f>IF(N149="nulová",J149,0)</f>
        <v>0</v>
      </c>
      <c r="BJ149" s="16" t="s">
        <v>87</v>
      </c>
      <c r="BK149" s="248">
        <f>ROUND(I149*H149,2)</f>
        <v>0</v>
      </c>
      <c r="BL149" s="16" t="s">
        <v>145</v>
      </c>
      <c r="BM149" s="247" t="s">
        <v>427</v>
      </c>
    </row>
    <row r="150" s="13" customFormat="1">
      <c r="A150" s="13"/>
      <c r="B150" s="249"/>
      <c r="C150" s="250"/>
      <c r="D150" s="251" t="s">
        <v>152</v>
      </c>
      <c r="E150" s="252" t="s">
        <v>1</v>
      </c>
      <c r="F150" s="253" t="s">
        <v>428</v>
      </c>
      <c r="G150" s="250"/>
      <c r="H150" s="254">
        <v>111</v>
      </c>
      <c r="I150" s="255"/>
      <c r="J150" s="250"/>
      <c r="K150" s="250"/>
      <c r="L150" s="256"/>
      <c r="M150" s="257"/>
      <c r="N150" s="258"/>
      <c r="O150" s="258"/>
      <c r="P150" s="258"/>
      <c r="Q150" s="258"/>
      <c r="R150" s="258"/>
      <c r="S150" s="258"/>
      <c r="T150" s="259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60" t="s">
        <v>152</v>
      </c>
      <c r="AU150" s="260" t="s">
        <v>89</v>
      </c>
      <c r="AV150" s="13" t="s">
        <v>89</v>
      </c>
      <c r="AW150" s="13" t="s">
        <v>36</v>
      </c>
      <c r="AX150" s="13" t="s">
        <v>87</v>
      </c>
      <c r="AY150" s="260" t="s">
        <v>136</v>
      </c>
    </row>
    <row r="151" s="2" customFormat="1" ht="21.75" customHeight="1">
      <c r="A151" s="37"/>
      <c r="B151" s="38"/>
      <c r="C151" s="235" t="s">
        <v>429</v>
      </c>
      <c r="D151" s="235" t="s">
        <v>141</v>
      </c>
      <c r="E151" s="236" t="s">
        <v>369</v>
      </c>
      <c r="F151" s="237" t="s">
        <v>370</v>
      </c>
      <c r="G151" s="238" t="s">
        <v>171</v>
      </c>
      <c r="H151" s="239">
        <v>111</v>
      </c>
      <c r="I151" s="240"/>
      <c r="J151" s="241">
        <f>ROUND(I151*H151,2)</f>
        <v>0</v>
      </c>
      <c r="K151" s="242"/>
      <c r="L151" s="43"/>
      <c r="M151" s="243" t="s">
        <v>1</v>
      </c>
      <c r="N151" s="244" t="s">
        <v>44</v>
      </c>
      <c r="O151" s="90"/>
      <c r="P151" s="245">
        <f>O151*H151</f>
        <v>0</v>
      </c>
      <c r="Q151" s="245">
        <v>0</v>
      </c>
      <c r="R151" s="245">
        <f>Q151*H151</f>
        <v>0</v>
      </c>
      <c r="S151" s="245">
        <v>0</v>
      </c>
      <c r="T151" s="246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47" t="s">
        <v>145</v>
      </c>
      <c r="AT151" s="247" t="s">
        <v>141</v>
      </c>
      <c r="AU151" s="247" t="s">
        <v>89</v>
      </c>
      <c r="AY151" s="16" t="s">
        <v>136</v>
      </c>
      <c r="BE151" s="248">
        <f>IF(N151="základní",J151,0)</f>
        <v>0</v>
      </c>
      <c r="BF151" s="248">
        <f>IF(N151="snížená",J151,0)</f>
        <v>0</v>
      </c>
      <c r="BG151" s="248">
        <f>IF(N151="zákl. přenesená",J151,0)</f>
        <v>0</v>
      </c>
      <c r="BH151" s="248">
        <f>IF(N151="sníž. přenesená",J151,0)</f>
        <v>0</v>
      </c>
      <c r="BI151" s="248">
        <f>IF(N151="nulová",J151,0)</f>
        <v>0</v>
      </c>
      <c r="BJ151" s="16" t="s">
        <v>87</v>
      </c>
      <c r="BK151" s="248">
        <f>ROUND(I151*H151,2)</f>
        <v>0</v>
      </c>
      <c r="BL151" s="16" t="s">
        <v>145</v>
      </c>
      <c r="BM151" s="247" t="s">
        <v>430</v>
      </c>
    </row>
    <row r="152" s="2" customFormat="1" ht="16.5" customHeight="1">
      <c r="A152" s="37"/>
      <c r="B152" s="38"/>
      <c r="C152" s="235" t="s">
        <v>431</v>
      </c>
      <c r="D152" s="235" t="s">
        <v>141</v>
      </c>
      <c r="E152" s="236" t="s">
        <v>432</v>
      </c>
      <c r="F152" s="237" t="s">
        <v>433</v>
      </c>
      <c r="G152" s="238" t="s">
        <v>171</v>
      </c>
      <c r="H152" s="239">
        <v>68</v>
      </c>
      <c r="I152" s="240"/>
      <c r="J152" s="241">
        <f>ROUND(I152*H152,2)</f>
        <v>0</v>
      </c>
      <c r="K152" s="242"/>
      <c r="L152" s="43"/>
      <c r="M152" s="243" t="s">
        <v>1</v>
      </c>
      <c r="N152" s="244" t="s">
        <v>44</v>
      </c>
      <c r="O152" s="90"/>
      <c r="P152" s="245">
        <f>O152*H152</f>
        <v>0</v>
      </c>
      <c r="Q152" s="245">
        <v>0</v>
      </c>
      <c r="R152" s="245">
        <f>Q152*H152</f>
        <v>0</v>
      </c>
      <c r="S152" s="245">
        <v>0</v>
      </c>
      <c r="T152" s="246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47" t="s">
        <v>145</v>
      </c>
      <c r="AT152" s="247" t="s">
        <v>141</v>
      </c>
      <c r="AU152" s="247" t="s">
        <v>89</v>
      </c>
      <c r="AY152" s="16" t="s">
        <v>136</v>
      </c>
      <c r="BE152" s="248">
        <f>IF(N152="základní",J152,0)</f>
        <v>0</v>
      </c>
      <c r="BF152" s="248">
        <f>IF(N152="snížená",J152,0)</f>
        <v>0</v>
      </c>
      <c r="BG152" s="248">
        <f>IF(N152="zákl. přenesená",J152,0)</f>
        <v>0</v>
      </c>
      <c r="BH152" s="248">
        <f>IF(N152="sníž. přenesená",J152,0)</f>
        <v>0</v>
      </c>
      <c r="BI152" s="248">
        <f>IF(N152="nulová",J152,0)</f>
        <v>0</v>
      </c>
      <c r="BJ152" s="16" t="s">
        <v>87</v>
      </c>
      <c r="BK152" s="248">
        <f>ROUND(I152*H152,2)</f>
        <v>0</v>
      </c>
      <c r="BL152" s="16" t="s">
        <v>145</v>
      </c>
      <c r="BM152" s="247" t="s">
        <v>434</v>
      </c>
    </row>
    <row r="153" s="2" customFormat="1" ht="16.5" customHeight="1">
      <c r="A153" s="37"/>
      <c r="B153" s="38"/>
      <c r="C153" s="235" t="s">
        <v>435</v>
      </c>
      <c r="D153" s="235" t="s">
        <v>141</v>
      </c>
      <c r="E153" s="236" t="s">
        <v>379</v>
      </c>
      <c r="F153" s="237" t="s">
        <v>380</v>
      </c>
      <c r="G153" s="238" t="s">
        <v>171</v>
      </c>
      <c r="H153" s="239">
        <v>111</v>
      </c>
      <c r="I153" s="240"/>
      <c r="J153" s="241">
        <f>ROUND(I153*H153,2)</f>
        <v>0</v>
      </c>
      <c r="K153" s="242"/>
      <c r="L153" s="43"/>
      <c r="M153" s="243" t="s">
        <v>1</v>
      </c>
      <c r="N153" s="244" t="s">
        <v>44</v>
      </c>
      <c r="O153" s="90"/>
      <c r="P153" s="245">
        <f>O153*H153</f>
        <v>0</v>
      </c>
      <c r="Q153" s="245">
        <v>0</v>
      </c>
      <c r="R153" s="245">
        <f>Q153*H153</f>
        <v>0</v>
      </c>
      <c r="S153" s="245">
        <v>0</v>
      </c>
      <c r="T153" s="246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47" t="s">
        <v>145</v>
      </c>
      <c r="AT153" s="247" t="s">
        <v>141</v>
      </c>
      <c r="AU153" s="247" t="s">
        <v>89</v>
      </c>
      <c r="AY153" s="16" t="s">
        <v>136</v>
      </c>
      <c r="BE153" s="248">
        <f>IF(N153="základní",J153,0)</f>
        <v>0</v>
      </c>
      <c r="BF153" s="248">
        <f>IF(N153="snížená",J153,0)</f>
        <v>0</v>
      </c>
      <c r="BG153" s="248">
        <f>IF(N153="zákl. přenesená",J153,0)</f>
        <v>0</v>
      </c>
      <c r="BH153" s="248">
        <f>IF(N153="sníž. přenesená",J153,0)</f>
        <v>0</v>
      </c>
      <c r="BI153" s="248">
        <f>IF(N153="nulová",J153,0)</f>
        <v>0</v>
      </c>
      <c r="BJ153" s="16" t="s">
        <v>87</v>
      </c>
      <c r="BK153" s="248">
        <f>ROUND(I153*H153,2)</f>
        <v>0</v>
      </c>
      <c r="BL153" s="16" t="s">
        <v>145</v>
      </c>
      <c r="BM153" s="247" t="s">
        <v>436</v>
      </c>
    </row>
    <row r="154" s="2" customFormat="1" ht="16.5" customHeight="1">
      <c r="A154" s="37"/>
      <c r="B154" s="38"/>
      <c r="C154" s="235" t="s">
        <v>437</v>
      </c>
      <c r="D154" s="235" t="s">
        <v>141</v>
      </c>
      <c r="E154" s="236" t="s">
        <v>438</v>
      </c>
      <c r="F154" s="237" t="s">
        <v>439</v>
      </c>
      <c r="G154" s="238" t="s">
        <v>171</v>
      </c>
      <c r="H154" s="239">
        <v>68</v>
      </c>
      <c r="I154" s="240"/>
      <c r="J154" s="241">
        <f>ROUND(I154*H154,2)</f>
        <v>0</v>
      </c>
      <c r="K154" s="242"/>
      <c r="L154" s="43"/>
      <c r="M154" s="243" t="s">
        <v>1</v>
      </c>
      <c r="N154" s="244" t="s">
        <v>44</v>
      </c>
      <c r="O154" s="90"/>
      <c r="P154" s="245">
        <f>O154*H154</f>
        <v>0</v>
      </c>
      <c r="Q154" s="245">
        <v>0</v>
      </c>
      <c r="R154" s="245">
        <f>Q154*H154</f>
        <v>0</v>
      </c>
      <c r="S154" s="245">
        <v>0</v>
      </c>
      <c r="T154" s="246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47" t="s">
        <v>145</v>
      </c>
      <c r="AT154" s="247" t="s">
        <v>141</v>
      </c>
      <c r="AU154" s="247" t="s">
        <v>89</v>
      </c>
      <c r="AY154" s="16" t="s">
        <v>136</v>
      </c>
      <c r="BE154" s="248">
        <f>IF(N154="základní",J154,0)</f>
        <v>0</v>
      </c>
      <c r="BF154" s="248">
        <f>IF(N154="snížená",J154,0)</f>
        <v>0</v>
      </c>
      <c r="BG154" s="248">
        <f>IF(N154="zákl. přenesená",J154,0)</f>
        <v>0</v>
      </c>
      <c r="BH154" s="248">
        <f>IF(N154="sníž. přenesená",J154,0)</f>
        <v>0</v>
      </c>
      <c r="BI154" s="248">
        <f>IF(N154="nulová",J154,0)</f>
        <v>0</v>
      </c>
      <c r="BJ154" s="16" t="s">
        <v>87</v>
      </c>
      <c r="BK154" s="248">
        <f>ROUND(I154*H154,2)</f>
        <v>0</v>
      </c>
      <c r="BL154" s="16" t="s">
        <v>145</v>
      </c>
      <c r="BM154" s="247" t="s">
        <v>440</v>
      </c>
    </row>
    <row r="155" s="2" customFormat="1" ht="16.5" customHeight="1">
      <c r="A155" s="37"/>
      <c r="B155" s="38"/>
      <c r="C155" s="235" t="s">
        <v>441</v>
      </c>
      <c r="D155" s="235" t="s">
        <v>141</v>
      </c>
      <c r="E155" s="236" t="s">
        <v>442</v>
      </c>
      <c r="F155" s="237" t="s">
        <v>443</v>
      </c>
      <c r="G155" s="238" t="s">
        <v>171</v>
      </c>
      <c r="H155" s="239">
        <v>111</v>
      </c>
      <c r="I155" s="240"/>
      <c r="J155" s="241">
        <f>ROUND(I155*H155,2)</f>
        <v>0</v>
      </c>
      <c r="K155" s="242"/>
      <c r="L155" s="43"/>
      <c r="M155" s="243" t="s">
        <v>1</v>
      </c>
      <c r="N155" s="244" t="s">
        <v>44</v>
      </c>
      <c r="O155" s="90"/>
      <c r="P155" s="245">
        <f>O155*H155</f>
        <v>0</v>
      </c>
      <c r="Q155" s="245">
        <v>0</v>
      </c>
      <c r="R155" s="245">
        <f>Q155*H155</f>
        <v>0</v>
      </c>
      <c r="S155" s="245">
        <v>0</v>
      </c>
      <c r="T155" s="246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47" t="s">
        <v>145</v>
      </c>
      <c r="AT155" s="247" t="s">
        <v>141</v>
      </c>
      <c r="AU155" s="247" t="s">
        <v>89</v>
      </c>
      <c r="AY155" s="16" t="s">
        <v>136</v>
      </c>
      <c r="BE155" s="248">
        <f>IF(N155="základní",J155,0)</f>
        <v>0</v>
      </c>
      <c r="BF155" s="248">
        <f>IF(N155="snížená",J155,0)</f>
        <v>0</v>
      </c>
      <c r="BG155" s="248">
        <f>IF(N155="zákl. přenesená",J155,0)</f>
        <v>0</v>
      </c>
      <c r="BH155" s="248">
        <f>IF(N155="sníž. přenesená",J155,0)</f>
        <v>0</v>
      </c>
      <c r="BI155" s="248">
        <f>IF(N155="nulová",J155,0)</f>
        <v>0</v>
      </c>
      <c r="BJ155" s="16" t="s">
        <v>87</v>
      </c>
      <c r="BK155" s="248">
        <f>ROUND(I155*H155,2)</f>
        <v>0</v>
      </c>
      <c r="BL155" s="16" t="s">
        <v>145</v>
      </c>
      <c r="BM155" s="247" t="s">
        <v>444</v>
      </c>
    </row>
    <row r="156" s="2" customFormat="1" ht="21.75" customHeight="1">
      <c r="A156" s="37"/>
      <c r="B156" s="38"/>
      <c r="C156" s="235" t="s">
        <v>445</v>
      </c>
      <c r="D156" s="235" t="s">
        <v>141</v>
      </c>
      <c r="E156" s="236" t="s">
        <v>446</v>
      </c>
      <c r="F156" s="237" t="s">
        <v>447</v>
      </c>
      <c r="G156" s="238" t="s">
        <v>171</v>
      </c>
      <c r="H156" s="239">
        <v>111</v>
      </c>
      <c r="I156" s="240"/>
      <c r="J156" s="241">
        <f>ROUND(I156*H156,2)</f>
        <v>0</v>
      </c>
      <c r="K156" s="242"/>
      <c r="L156" s="43"/>
      <c r="M156" s="243" t="s">
        <v>1</v>
      </c>
      <c r="N156" s="244" t="s">
        <v>44</v>
      </c>
      <c r="O156" s="90"/>
      <c r="P156" s="245">
        <f>O156*H156</f>
        <v>0</v>
      </c>
      <c r="Q156" s="245">
        <v>0</v>
      </c>
      <c r="R156" s="245">
        <f>Q156*H156</f>
        <v>0</v>
      </c>
      <c r="S156" s="245">
        <v>0</v>
      </c>
      <c r="T156" s="246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47" t="s">
        <v>145</v>
      </c>
      <c r="AT156" s="247" t="s">
        <v>141</v>
      </c>
      <c r="AU156" s="247" t="s">
        <v>89</v>
      </c>
      <c r="AY156" s="16" t="s">
        <v>136</v>
      </c>
      <c r="BE156" s="248">
        <f>IF(N156="základní",J156,0)</f>
        <v>0</v>
      </c>
      <c r="BF156" s="248">
        <f>IF(N156="snížená",J156,0)</f>
        <v>0</v>
      </c>
      <c r="BG156" s="248">
        <f>IF(N156="zákl. přenesená",J156,0)</f>
        <v>0</v>
      </c>
      <c r="BH156" s="248">
        <f>IF(N156="sníž. přenesená",J156,0)</f>
        <v>0</v>
      </c>
      <c r="BI156" s="248">
        <f>IF(N156="nulová",J156,0)</f>
        <v>0</v>
      </c>
      <c r="BJ156" s="16" t="s">
        <v>87</v>
      </c>
      <c r="BK156" s="248">
        <f>ROUND(I156*H156,2)</f>
        <v>0</v>
      </c>
      <c r="BL156" s="16" t="s">
        <v>145</v>
      </c>
      <c r="BM156" s="247" t="s">
        <v>448</v>
      </c>
    </row>
    <row r="157" s="2" customFormat="1" ht="16.5" customHeight="1">
      <c r="A157" s="37"/>
      <c r="B157" s="38"/>
      <c r="C157" s="272" t="s">
        <v>449</v>
      </c>
      <c r="D157" s="272" t="s">
        <v>190</v>
      </c>
      <c r="E157" s="273" t="s">
        <v>450</v>
      </c>
      <c r="F157" s="274" t="s">
        <v>451</v>
      </c>
      <c r="G157" s="275" t="s">
        <v>176</v>
      </c>
      <c r="H157" s="276">
        <v>8.3249999999999993</v>
      </c>
      <c r="I157" s="277"/>
      <c r="J157" s="278">
        <f>ROUND(I157*H157,2)</f>
        <v>0</v>
      </c>
      <c r="K157" s="279"/>
      <c r="L157" s="280"/>
      <c r="M157" s="281" t="s">
        <v>1</v>
      </c>
      <c r="N157" s="282" t="s">
        <v>44</v>
      </c>
      <c r="O157" s="90"/>
      <c r="P157" s="245">
        <f>O157*H157</f>
        <v>0</v>
      </c>
      <c r="Q157" s="245">
        <v>0</v>
      </c>
      <c r="R157" s="245">
        <f>Q157*H157</f>
        <v>0</v>
      </c>
      <c r="S157" s="245">
        <v>0</v>
      </c>
      <c r="T157" s="246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47" t="s">
        <v>193</v>
      </c>
      <c r="AT157" s="247" t="s">
        <v>190</v>
      </c>
      <c r="AU157" s="247" t="s">
        <v>89</v>
      </c>
      <c r="AY157" s="16" t="s">
        <v>136</v>
      </c>
      <c r="BE157" s="248">
        <f>IF(N157="základní",J157,0)</f>
        <v>0</v>
      </c>
      <c r="BF157" s="248">
        <f>IF(N157="snížená",J157,0)</f>
        <v>0</v>
      </c>
      <c r="BG157" s="248">
        <f>IF(N157="zákl. přenesená",J157,0)</f>
        <v>0</v>
      </c>
      <c r="BH157" s="248">
        <f>IF(N157="sníž. přenesená",J157,0)</f>
        <v>0</v>
      </c>
      <c r="BI157" s="248">
        <f>IF(N157="nulová",J157,0)</f>
        <v>0</v>
      </c>
      <c r="BJ157" s="16" t="s">
        <v>87</v>
      </c>
      <c r="BK157" s="248">
        <f>ROUND(I157*H157,2)</f>
        <v>0</v>
      </c>
      <c r="BL157" s="16" t="s">
        <v>145</v>
      </c>
      <c r="BM157" s="247" t="s">
        <v>452</v>
      </c>
    </row>
    <row r="158" s="13" customFormat="1">
      <c r="A158" s="13"/>
      <c r="B158" s="249"/>
      <c r="C158" s="250"/>
      <c r="D158" s="251" t="s">
        <v>152</v>
      </c>
      <c r="E158" s="252" t="s">
        <v>1</v>
      </c>
      <c r="F158" s="253" t="s">
        <v>453</v>
      </c>
      <c r="G158" s="250"/>
      <c r="H158" s="254">
        <v>8.3249999999999993</v>
      </c>
      <c r="I158" s="255"/>
      <c r="J158" s="250"/>
      <c r="K158" s="250"/>
      <c r="L158" s="256"/>
      <c r="M158" s="257"/>
      <c r="N158" s="258"/>
      <c r="O158" s="258"/>
      <c r="P158" s="258"/>
      <c r="Q158" s="258"/>
      <c r="R158" s="258"/>
      <c r="S158" s="258"/>
      <c r="T158" s="259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60" t="s">
        <v>152</v>
      </c>
      <c r="AU158" s="260" t="s">
        <v>89</v>
      </c>
      <c r="AV158" s="13" t="s">
        <v>89</v>
      </c>
      <c r="AW158" s="13" t="s">
        <v>36</v>
      </c>
      <c r="AX158" s="13" t="s">
        <v>87</v>
      </c>
      <c r="AY158" s="260" t="s">
        <v>136</v>
      </c>
    </row>
    <row r="159" s="2" customFormat="1" ht="16.5" customHeight="1">
      <c r="A159" s="37"/>
      <c r="B159" s="38"/>
      <c r="C159" s="235" t="s">
        <v>454</v>
      </c>
      <c r="D159" s="235" t="s">
        <v>141</v>
      </c>
      <c r="E159" s="236" t="s">
        <v>455</v>
      </c>
      <c r="F159" s="237" t="s">
        <v>456</v>
      </c>
      <c r="G159" s="238" t="s">
        <v>171</v>
      </c>
      <c r="H159" s="239">
        <v>75</v>
      </c>
      <c r="I159" s="240"/>
      <c r="J159" s="241">
        <f>ROUND(I159*H159,2)</f>
        <v>0</v>
      </c>
      <c r="K159" s="242"/>
      <c r="L159" s="43"/>
      <c r="M159" s="243" t="s">
        <v>1</v>
      </c>
      <c r="N159" s="244" t="s">
        <v>44</v>
      </c>
      <c r="O159" s="90"/>
      <c r="P159" s="245">
        <f>O159*H159</f>
        <v>0</v>
      </c>
      <c r="Q159" s="245">
        <v>0</v>
      </c>
      <c r="R159" s="245">
        <f>Q159*H159</f>
        <v>0</v>
      </c>
      <c r="S159" s="245">
        <v>0</v>
      </c>
      <c r="T159" s="246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47" t="s">
        <v>145</v>
      </c>
      <c r="AT159" s="247" t="s">
        <v>141</v>
      </c>
      <c r="AU159" s="247" t="s">
        <v>89</v>
      </c>
      <c r="AY159" s="16" t="s">
        <v>136</v>
      </c>
      <c r="BE159" s="248">
        <f>IF(N159="základní",J159,0)</f>
        <v>0</v>
      </c>
      <c r="BF159" s="248">
        <f>IF(N159="snížená",J159,0)</f>
        <v>0</v>
      </c>
      <c r="BG159" s="248">
        <f>IF(N159="zákl. přenesená",J159,0)</f>
        <v>0</v>
      </c>
      <c r="BH159" s="248">
        <f>IF(N159="sníž. přenesená",J159,0)</f>
        <v>0</v>
      </c>
      <c r="BI159" s="248">
        <f>IF(N159="nulová",J159,0)</f>
        <v>0</v>
      </c>
      <c r="BJ159" s="16" t="s">
        <v>87</v>
      </c>
      <c r="BK159" s="248">
        <f>ROUND(I159*H159,2)</f>
        <v>0</v>
      </c>
      <c r="BL159" s="16" t="s">
        <v>145</v>
      </c>
      <c r="BM159" s="247" t="s">
        <v>457</v>
      </c>
    </row>
    <row r="160" s="2" customFormat="1" ht="21.75" customHeight="1">
      <c r="A160" s="37"/>
      <c r="B160" s="38"/>
      <c r="C160" s="235" t="s">
        <v>458</v>
      </c>
      <c r="D160" s="235" t="s">
        <v>141</v>
      </c>
      <c r="E160" s="236" t="s">
        <v>459</v>
      </c>
      <c r="F160" s="237" t="s">
        <v>460</v>
      </c>
      <c r="G160" s="238" t="s">
        <v>171</v>
      </c>
      <c r="H160" s="239">
        <v>240</v>
      </c>
      <c r="I160" s="240"/>
      <c r="J160" s="241">
        <f>ROUND(I160*H160,2)</f>
        <v>0</v>
      </c>
      <c r="K160" s="242"/>
      <c r="L160" s="43"/>
      <c r="M160" s="243" t="s">
        <v>1</v>
      </c>
      <c r="N160" s="244" t="s">
        <v>44</v>
      </c>
      <c r="O160" s="90"/>
      <c r="P160" s="245">
        <f>O160*H160</f>
        <v>0</v>
      </c>
      <c r="Q160" s="245">
        <v>0</v>
      </c>
      <c r="R160" s="245">
        <f>Q160*H160</f>
        <v>0</v>
      </c>
      <c r="S160" s="245">
        <v>0</v>
      </c>
      <c r="T160" s="246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47" t="s">
        <v>145</v>
      </c>
      <c r="AT160" s="247" t="s">
        <v>141</v>
      </c>
      <c r="AU160" s="247" t="s">
        <v>89</v>
      </c>
      <c r="AY160" s="16" t="s">
        <v>136</v>
      </c>
      <c r="BE160" s="248">
        <f>IF(N160="základní",J160,0)</f>
        <v>0</v>
      </c>
      <c r="BF160" s="248">
        <f>IF(N160="snížená",J160,0)</f>
        <v>0</v>
      </c>
      <c r="BG160" s="248">
        <f>IF(N160="zákl. přenesená",J160,0)</f>
        <v>0</v>
      </c>
      <c r="BH160" s="248">
        <f>IF(N160="sníž. přenesená",J160,0)</f>
        <v>0</v>
      </c>
      <c r="BI160" s="248">
        <f>IF(N160="nulová",J160,0)</f>
        <v>0</v>
      </c>
      <c r="BJ160" s="16" t="s">
        <v>87</v>
      </c>
      <c r="BK160" s="248">
        <f>ROUND(I160*H160,2)</f>
        <v>0</v>
      </c>
      <c r="BL160" s="16" t="s">
        <v>145</v>
      </c>
      <c r="BM160" s="247" t="s">
        <v>461</v>
      </c>
    </row>
    <row r="161" s="13" customFormat="1">
      <c r="A161" s="13"/>
      <c r="B161" s="249"/>
      <c r="C161" s="250"/>
      <c r="D161" s="251" t="s">
        <v>152</v>
      </c>
      <c r="E161" s="252" t="s">
        <v>1</v>
      </c>
      <c r="F161" s="253" t="s">
        <v>462</v>
      </c>
      <c r="G161" s="250"/>
      <c r="H161" s="254">
        <v>240</v>
      </c>
      <c r="I161" s="255"/>
      <c r="J161" s="250"/>
      <c r="K161" s="250"/>
      <c r="L161" s="256"/>
      <c r="M161" s="257"/>
      <c r="N161" s="258"/>
      <c r="O161" s="258"/>
      <c r="P161" s="258"/>
      <c r="Q161" s="258"/>
      <c r="R161" s="258"/>
      <c r="S161" s="258"/>
      <c r="T161" s="259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60" t="s">
        <v>152</v>
      </c>
      <c r="AU161" s="260" t="s">
        <v>89</v>
      </c>
      <c r="AV161" s="13" t="s">
        <v>89</v>
      </c>
      <c r="AW161" s="13" t="s">
        <v>36</v>
      </c>
      <c r="AX161" s="13" t="s">
        <v>87</v>
      </c>
      <c r="AY161" s="260" t="s">
        <v>136</v>
      </c>
    </row>
    <row r="162" s="2" customFormat="1" ht="16.5" customHeight="1">
      <c r="A162" s="37"/>
      <c r="B162" s="38"/>
      <c r="C162" s="272" t="s">
        <v>463</v>
      </c>
      <c r="D162" s="272" t="s">
        <v>190</v>
      </c>
      <c r="E162" s="273" t="s">
        <v>191</v>
      </c>
      <c r="F162" s="274" t="s">
        <v>192</v>
      </c>
      <c r="G162" s="275" t="s">
        <v>176</v>
      </c>
      <c r="H162" s="276">
        <v>64.125</v>
      </c>
      <c r="I162" s="277"/>
      <c r="J162" s="278">
        <f>ROUND(I162*H162,2)</f>
        <v>0</v>
      </c>
      <c r="K162" s="279"/>
      <c r="L162" s="280"/>
      <c r="M162" s="281" t="s">
        <v>1</v>
      </c>
      <c r="N162" s="282" t="s">
        <v>44</v>
      </c>
      <c r="O162" s="90"/>
      <c r="P162" s="245">
        <f>O162*H162</f>
        <v>0</v>
      </c>
      <c r="Q162" s="245">
        <v>1</v>
      </c>
      <c r="R162" s="245">
        <f>Q162*H162</f>
        <v>64.125</v>
      </c>
      <c r="S162" s="245">
        <v>0</v>
      </c>
      <c r="T162" s="246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47" t="s">
        <v>193</v>
      </c>
      <c r="AT162" s="247" t="s">
        <v>190</v>
      </c>
      <c r="AU162" s="247" t="s">
        <v>89</v>
      </c>
      <c r="AY162" s="16" t="s">
        <v>136</v>
      </c>
      <c r="BE162" s="248">
        <f>IF(N162="základní",J162,0)</f>
        <v>0</v>
      </c>
      <c r="BF162" s="248">
        <f>IF(N162="snížená",J162,0)</f>
        <v>0</v>
      </c>
      <c r="BG162" s="248">
        <f>IF(N162="zákl. přenesená",J162,0)</f>
        <v>0</v>
      </c>
      <c r="BH162" s="248">
        <f>IF(N162="sníž. přenesená",J162,0)</f>
        <v>0</v>
      </c>
      <c r="BI162" s="248">
        <f>IF(N162="nulová",J162,0)</f>
        <v>0</v>
      </c>
      <c r="BJ162" s="16" t="s">
        <v>87</v>
      </c>
      <c r="BK162" s="248">
        <f>ROUND(I162*H162,2)</f>
        <v>0</v>
      </c>
      <c r="BL162" s="16" t="s">
        <v>145</v>
      </c>
      <c r="BM162" s="247" t="s">
        <v>464</v>
      </c>
    </row>
    <row r="163" s="13" customFormat="1">
      <c r="A163" s="13"/>
      <c r="B163" s="249"/>
      <c r="C163" s="250"/>
      <c r="D163" s="251" t="s">
        <v>152</v>
      </c>
      <c r="E163" s="252" t="s">
        <v>1</v>
      </c>
      <c r="F163" s="253" t="s">
        <v>465</v>
      </c>
      <c r="G163" s="250"/>
      <c r="H163" s="254">
        <v>16.5</v>
      </c>
      <c r="I163" s="255"/>
      <c r="J163" s="250"/>
      <c r="K163" s="250"/>
      <c r="L163" s="256"/>
      <c r="M163" s="257"/>
      <c r="N163" s="258"/>
      <c r="O163" s="258"/>
      <c r="P163" s="258"/>
      <c r="Q163" s="258"/>
      <c r="R163" s="258"/>
      <c r="S163" s="258"/>
      <c r="T163" s="259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60" t="s">
        <v>152</v>
      </c>
      <c r="AU163" s="260" t="s">
        <v>89</v>
      </c>
      <c r="AV163" s="13" t="s">
        <v>89</v>
      </c>
      <c r="AW163" s="13" t="s">
        <v>36</v>
      </c>
      <c r="AX163" s="13" t="s">
        <v>79</v>
      </c>
      <c r="AY163" s="260" t="s">
        <v>136</v>
      </c>
    </row>
    <row r="164" s="13" customFormat="1">
      <c r="A164" s="13"/>
      <c r="B164" s="249"/>
      <c r="C164" s="250"/>
      <c r="D164" s="251" t="s">
        <v>152</v>
      </c>
      <c r="E164" s="252" t="s">
        <v>1</v>
      </c>
      <c r="F164" s="253" t="s">
        <v>466</v>
      </c>
      <c r="G164" s="250"/>
      <c r="H164" s="254">
        <v>19.5</v>
      </c>
      <c r="I164" s="255"/>
      <c r="J164" s="250"/>
      <c r="K164" s="250"/>
      <c r="L164" s="256"/>
      <c r="M164" s="257"/>
      <c r="N164" s="258"/>
      <c r="O164" s="258"/>
      <c r="P164" s="258"/>
      <c r="Q164" s="258"/>
      <c r="R164" s="258"/>
      <c r="S164" s="258"/>
      <c r="T164" s="259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60" t="s">
        <v>152</v>
      </c>
      <c r="AU164" s="260" t="s">
        <v>89</v>
      </c>
      <c r="AV164" s="13" t="s">
        <v>89</v>
      </c>
      <c r="AW164" s="13" t="s">
        <v>36</v>
      </c>
      <c r="AX164" s="13" t="s">
        <v>79</v>
      </c>
      <c r="AY164" s="260" t="s">
        <v>136</v>
      </c>
    </row>
    <row r="165" s="13" customFormat="1">
      <c r="A165" s="13"/>
      <c r="B165" s="249"/>
      <c r="C165" s="250"/>
      <c r="D165" s="251" t="s">
        <v>152</v>
      </c>
      <c r="E165" s="252" t="s">
        <v>1</v>
      </c>
      <c r="F165" s="253" t="s">
        <v>467</v>
      </c>
      <c r="G165" s="250"/>
      <c r="H165" s="254">
        <v>28.125</v>
      </c>
      <c r="I165" s="255"/>
      <c r="J165" s="250"/>
      <c r="K165" s="250"/>
      <c r="L165" s="256"/>
      <c r="M165" s="257"/>
      <c r="N165" s="258"/>
      <c r="O165" s="258"/>
      <c r="P165" s="258"/>
      <c r="Q165" s="258"/>
      <c r="R165" s="258"/>
      <c r="S165" s="258"/>
      <c r="T165" s="259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60" t="s">
        <v>152</v>
      </c>
      <c r="AU165" s="260" t="s">
        <v>89</v>
      </c>
      <c r="AV165" s="13" t="s">
        <v>89</v>
      </c>
      <c r="AW165" s="13" t="s">
        <v>36</v>
      </c>
      <c r="AX165" s="13" t="s">
        <v>79</v>
      </c>
      <c r="AY165" s="260" t="s">
        <v>136</v>
      </c>
    </row>
    <row r="166" s="14" customFormat="1">
      <c r="A166" s="14"/>
      <c r="B166" s="261"/>
      <c r="C166" s="262"/>
      <c r="D166" s="251" t="s">
        <v>152</v>
      </c>
      <c r="E166" s="263" t="s">
        <v>1</v>
      </c>
      <c r="F166" s="264" t="s">
        <v>161</v>
      </c>
      <c r="G166" s="262"/>
      <c r="H166" s="265">
        <v>64.125</v>
      </c>
      <c r="I166" s="266"/>
      <c r="J166" s="262"/>
      <c r="K166" s="262"/>
      <c r="L166" s="267"/>
      <c r="M166" s="268"/>
      <c r="N166" s="269"/>
      <c r="O166" s="269"/>
      <c r="P166" s="269"/>
      <c r="Q166" s="269"/>
      <c r="R166" s="269"/>
      <c r="S166" s="269"/>
      <c r="T166" s="270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71" t="s">
        <v>152</v>
      </c>
      <c r="AU166" s="271" t="s">
        <v>89</v>
      </c>
      <c r="AV166" s="14" t="s">
        <v>145</v>
      </c>
      <c r="AW166" s="14" t="s">
        <v>36</v>
      </c>
      <c r="AX166" s="14" t="s">
        <v>87</v>
      </c>
      <c r="AY166" s="271" t="s">
        <v>136</v>
      </c>
    </row>
    <row r="167" s="2" customFormat="1" ht="16.5" customHeight="1">
      <c r="A167" s="37"/>
      <c r="B167" s="38"/>
      <c r="C167" s="235" t="s">
        <v>468</v>
      </c>
      <c r="D167" s="235" t="s">
        <v>141</v>
      </c>
      <c r="E167" s="236" t="s">
        <v>469</v>
      </c>
      <c r="F167" s="237" t="s">
        <v>470</v>
      </c>
      <c r="G167" s="238" t="s">
        <v>171</v>
      </c>
      <c r="H167" s="239">
        <v>111</v>
      </c>
      <c r="I167" s="240"/>
      <c r="J167" s="241">
        <f>ROUND(I167*H167,2)</f>
        <v>0</v>
      </c>
      <c r="K167" s="242"/>
      <c r="L167" s="43"/>
      <c r="M167" s="243" t="s">
        <v>1</v>
      </c>
      <c r="N167" s="244" t="s">
        <v>44</v>
      </c>
      <c r="O167" s="90"/>
      <c r="P167" s="245">
        <f>O167*H167</f>
        <v>0</v>
      </c>
      <c r="Q167" s="245">
        <v>0</v>
      </c>
      <c r="R167" s="245">
        <f>Q167*H167</f>
        <v>0</v>
      </c>
      <c r="S167" s="245">
        <v>0</v>
      </c>
      <c r="T167" s="246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47" t="s">
        <v>145</v>
      </c>
      <c r="AT167" s="247" t="s">
        <v>141</v>
      </c>
      <c r="AU167" s="247" t="s">
        <v>89</v>
      </c>
      <c r="AY167" s="16" t="s">
        <v>136</v>
      </c>
      <c r="BE167" s="248">
        <f>IF(N167="základní",J167,0)</f>
        <v>0</v>
      </c>
      <c r="BF167" s="248">
        <f>IF(N167="snížená",J167,0)</f>
        <v>0</v>
      </c>
      <c r="BG167" s="248">
        <f>IF(N167="zákl. přenesená",J167,0)</f>
        <v>0</v>
      </c>
      <c r="BH167" s="248">
        <f>IF(N167="sníž. přenesená",J167,0)</f>
        <v>0</v>
      </c>
      <c r="BI167" s="248">
        <f>IF(N167="nulová",J167,0)</f>
        <v>0</v>
      </c>
      <c r="BJ167" s="16" t="s">
        <v>87</v>
      </c>
      <c r="BK167" s="248">
        <f>ROUND(I167*H167,2)</f>
        <v>0</v>
      </c>
      <c r="BL167" s="16" t="s">
        <v>145</v>
      </c>
      <c r="BM167" s="247" t="s">
        <v>471</v>
      </c>
    </row>
    <row r="168" s="2" customFormat="1" ht="16.5" customHeight="1">
      <c r="A168" s="37"/>
      <c r="B168" s="38"/>
      <c r="C168" s="272" t="s">
        <v>472</v>
      </c>
      <c r="D168" s="272" t="s">
        <v>190</v>
      </c>
      <c r="E168" s="273" t="s">
        <v>473</v>
      </c>
      <c r="F168" s="274" t="s">
        <v>474</v>
      </c>
      <c r="G168" s="275" t="s">
        <v>475</v>
      </c>
      <c r="H168" s="276">
        <v>1.665</v>
      </c>
      <c r="I168" s="277"/>
      <c r="J168" s="278">
        <f>ROUND(I168*H168,2)</f>
        <v>0</v>
      </c>
      <c r="K168" s="279"/>
      <c r="L168" s="280"/>
      <c r="M168" s="281" t="s">
        <v>1</v>
      </c>
      <c r="N168" s="282" t="s">
        <v>44</v>
      </c>
      <c r="O168" s="90"/>
      <c r="P168" s="245">
        <f>O168*H168</f>
        <v>0</v>
      </c>
      <c r="Q168" s="245">
        <v>0.001</v>
      </c>
      <c r="R168" s="245">
        <f>Q168*H168</f>
        <v>0.001665</v>
      </c>
      <c r="S168" s="245">
        <v>0</v>
      </c>
      <c r="T168" s="246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47" t="s">
        <v>193</v>
      </c>
      <c r="AT168" s="247" t="s">
        <v>190</v>
      </c>
      <c r="AU168" s="247" t="s">
        <v>89</v>
      </c>
      <c r="AY168" s="16" t="s">
        <v>136</v>
      </c>
      <c r="BE168" s="248">
        <f>IF(N168="základní",J168,0)</f>
        <v>0</v>
      </c>
      <c r="BF168" s="248">
        <f>IF(N168="snížená",J168,0)</f>
        <v>0</v>
      </c>
      <c r="BG168" s="248">
        <f>IF(N168="zákl. přenesená",J168,0)</f>
        <v>0</v>
      </c>
      <c r="BH168" s="248">
        <f>IF(N168="sníž. přenesená",J168,0)</f>
        <v>0</v>
      </c>
      <c r="BI168" s="248">
        <f>IF(N168="nulová",J168,0)</f>
        <v>0</v>
      </c>
      <c r="BJ168" s="16" t="s">
        <v>87</v>
      </c>
      <c r="BK168" s="248">
        <f>ROUND(I168*H168,2)</f>
        <v>0</v>
      </c>
      <c r="BL168" s="16" t="s">
        <v>145</v>
      </c>
      <c r="BM168" s="247" t="s">
        <v>476</v>
      </c>
    </row>
    <row r="169" s="13" customFormat="1">
      <c r="A169" s="13"/>
      <c r="B169" s="249"/>
      <c r="C169" s="250"/>
      <c r="D169" s="251" t="s">
        <v>152</v>
      </c>
      <c r="E169" s="250"/>
      <c r="F169" s="253" t="s">
        <v>477</v>
      </c>
      <c r="G169" s="250"/>
      <c r="H169" s="254">
        <v>1.665</v>
      </c>
      <c r="I169" s="255"/>
      <c r="J169" s="250"/>
      <c r="K169" s="250"/>
      <c r="L169" s="256"/>
      <c r="M169" s="257"/>
      <c r="N169" s="258"/>
      <c r="O169" s="258"/>
      <c r="P169" s="258"/>
      <c r="Q169" s="258"/>
      <c r="R169" s="258"/>
      <c r="S169" s="258"/>
      <c r="T169" s="259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60" t="s">
        <v>152</v>
      </c>
      <c r="AU169" s="260" t="s">
        <v>89</v>
      </c>
      <c r="AV169" s="13" t="s">
        <v>89</v>
      </c>
      <c r="AW169" s="13" t="s">
        <v>4</v>
      </c>
      <c r="AX169" s="13" t="s">
        <v>87</v>
      </c>
      <c r="AY169" s="260" t="s">
        <v>136</v>
      </c>
    </row>
    <row r="170" s="12" customFormat="1" ht="25.92" customHeight="1">
      <c r="A170" s="12"/>
      <c r="B170" s="219"/>
      <c r="C170" s="220"/>
      <c r="D170" s="221" t="s">
        <v>78</v>
      </c>
      <c r="E170" s="222" t="s">
        <v>200</v>
      </c>
      <c r="F170" s="222" t="s">
        <v>201</v>
      </c>
      <c r="G170" s="220"/>
      <c r="H170" s="220"/>
      <c r="I170" s="223"/>
      <c r="J170" s="224">
        <f>BK170</f>
        <v>0</v>
      </c>
      <c r="K170" s="220"/>
      <c r="L170" s="225"/>
      <c r="M170" s="226"/>
      <c r="N170" s="227"/>
      <c r="O170" s="227"/>
      <c r="P170" s="228">
        <f>P171+P173</f>
        <v>0</v>
      </c>
      <c r="Q170" s="227"/>
      <c r="R170" s="228">
        <f>R171+R173</f>
        <v>0</v>
      </c>
      <c r="S170" s="227"/>
      <c r="T170" s="229">
        <f>T171+T173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30" t="s">
        <v>87</v>
      </c>
      <c r="AT170" s="231" t="s">
        <v>78</v>
      </c>
      <c r="AU170" s="231" t="s">
        <v>79</v>
      </c>
      <c r="AY170" s="230" t="s">
        <v>136</v>
      </c>
      <c r="BK170" s="232">
        <f>BK171+BK173</f>
        <v>0</v>
      </c>
    </row>
    <row r="171" s="12" customFormat="1" ht="22.8" customHeight="1">
      <c r="A171" s="12"/>
      <c r="B171" s="219"/>
      <c r="C171" s="220"/>
      <c r="D171" s="221" t="s">
        <v>78</v>
      </c>
      <c r="E171" s="233" t="s">
        <v>252</v>
      </c>
      <c r="F171" s="233" t="s">
        <v>253</v>
      </c>
      <c r="G171" s="220"/>
      <c r="H171" s="220"/>
      <c r="I171" s="223"/>
      <c r="J171" s="234">
        <f>BK171</f>
        <v>0</v>
      </c>
      <c r="K171" s="220"/>
      <c r="L171" s="225"/>
      <c r="M171" s="226"/>
      <c r="N171" s="227"/>
      <c r="O171" s="227"/>
      <c r="P171" s="228">
        <f>P172</f>
        <v>0</v>
      </c>
      <c r="Q171" s="227"/>
      <c r="R171" s="228">
        <f>R172</f>
        <v>0</v>
      </c>
      <c r="S171" s="227"/>
      <c r="T171" s="229">
        <f>T172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30" t="s">
        <v>87</v>
      </c>
      <c r="AT171" s="231" t="s">
        <v>78</v>
      </c>
      <c r="AU171" s="231" t="s">
        <v>87</v>
      </c>
      <c r="AY171" s="230" t="s">
        <v>136</v>
      </c>
      <c r="BK171" s="232">
        <f>BK172</f>
        <v>0</v>
      </c>
    </row>
    <row r="172" s="2" customFormat="1" ht="16.5" customHeight="1">
      <c r="A172" s="37"/>
      <c r="B172" s="38"/>
      <c r="C172" s="235" t="s">
        <v>478</v>
      </c>
      <c r="D172" s="235" t="s">
        <v>141</v>
      </c>
      <c r="E172" s="236" t="s">
        <v>254</v>
      </c>
      <c r="F172" s="237" t="s">
        <v>255</v>
      </c>
      <c r="G172" s="238" t="s">
        <v>176</v>
      </c>
      <c r="H172" s="239">
        <v>66.087000000000003</v>
      </c>
      <c r="I172" s="240"/>
      <c r="J172" s="241">
        <f>ROUND(I172*H172,2)</f>
        <v>0</v>
      </c>
      <c r="K172" s="242"/>
      <c r="L172" s="43"/>
      <c r="M172" s="243" t="s">
        <v>1</v>
      </c>
      <c r="N172" s="244" t="s">
        <v>44</v>
      </c>
      <c r="O172" s="90"/>
      <c r="P172" s="245">
        <f>O172*H172</f>
        <v>0</v>
      </c>
      <c r="Q172" s="245">
        <v>0</v>
      </c>
      <c r="R172" s="245">
        <f>Q172*H172</f>
        <v>0</v>
      </c>
      <c r="S172" s="245">
        <v>0</v>
      </c>
      <c r="T172" s="246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47" t="s">
        <v>145</v>
      </c>
      <c r="AT172" s="247" t="s">
        <v>141</v>
      </c>
      <c r="AU172" s="247" t="s">
        <v>89</v>
      </c>
      <c r="AY172" s="16" t="s">
        <v>136</v>
      </c>
      <c r="BE172" s="248">
        <f>IF(N172="základní",J172,0)</f>
        <v>0</v>
      </c>
      <c r="BF172" s="248">
        <f>IF(N172="snížená",J172,0)</f>
        <v>0</v>
      </c>
      <c r="BG172" s="248">
        <f>IF(N172="zákl. přenesená",J172,0)</f>
        <v>0</v>
      </c>
      <c r="BH172" s="248">
        <f>IF(N172="sníž. přenesená",J172,0)</f>
        <v>0</v>
      </c>
      <c r="BI172" s="248">
        <f>IF(N172="nulová",J172,0)</f>
        <v>0</v>
      </c>
      <c r="BJ172" s="16" t="s">
        <v>87</v>
      </c>
      <c r="BK172" s="248">
        <f>ROUND(I172*H172,2)</f>
        <v>0</v>
      </c>
      <c r="BL172" s="16" t="s">
        <v>145</v>
      </c>
      <c r="BM172" s="247" t="s">
        <v>479</v>
      </c>
    </row>
    <row r="173" s="12" customFormat="1" ht="22.8" customHeight="1">
      <c r="A173" s="12"/>
      <c r="B173" s="219"/>
      <c r="C173" s="220"/>
      <c r="D173" s="221" t="s">
        <v>78</v>
      </c>
      <c r="E173" s="233" t="s">
        <v>203</v>
      </c>
      <c r="F173" s="233" t="s">
        <v>204</v>
      </c>
      <c r="G173" s="220"/>
      <c r="H173" s="220"/>
      <c r="I173" s="223"/>
      <c r="J173" s="234">
        <f>BK173</f>
        <v>0</v>
      </c>
      <c r="K173" s="220"/>
      <c r="L173" s="225"/>
      <c r="M173" s="226"/>
      <c r="N173" s="227"/>
      <c r="O173" s="227"/>
      <c r="P173" s="228">
        <f>P174</f>
        <v>0</v>
      </c>
      <c r="Q173" s="227"/>
      <c r="R173" s="228">
        <f>R174</f>
        <v>0</v>
      </c>
      <c r="S173" s="227"/>
      <c r="T173" s="229">
        <f>T174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30" t="s">
        <v>202</v>
      </c>
      <c r="AT173" s="231" t="s">
        <v>78</v>
      </c>
      <c r="AU173" s="231" t="s">
        <v>87</v>
      </c>
      <c r="AY173" s="230" t="s">
        <v>136</v>
      </c>
      <c r="BK173" s="232">
        <f>BK174</f>
        <v>0</v>
      </c>
    </row>
    <row r="174" s="2" customFormat="1" ht="16.5" customHeight="1">
      <c r="A174" s="37"/>
      <c r="B174" s="38"/>
      <c r="C174" s="235" t="s">
        <v>480</v>
      </c>
      <c r="D174" s="235" t="s">
        <v>141</v>
      </c>
      <c r="E174" s="236" t="s">
        <v>265</v>
      </c>
      <c r="F174" s="237" t="s">
        <v>266</v>
      </c>
      <c r="G174" s="238" t="s">
        <v>262</v>
      </c>
      <c r="H174" s="239">
        <v>1</v>
      </c>
      <c r="I174" s="240"/>
      <c r="J174" s="241">
        <f>ROUND(I174*H174,2)</f>
        <v>0</v>
      </c>
      <c r="K174" s="242"/>
      <c r="L174" s="43"/>
      <c r="M174" s="283" t="s">
        <v>1</v>
      </c>
      <c r="N174" s="284" t="s">
        <v>44</v>
      </c>
      <c r="O174" s="285"/>
      <c r="P174" s="286">
        <f>O174*H174</f>
        <v>0</v>
      </c>
      <c r="Q174" s="286">
        <v>0</v>
      </c>
      <c r="R174" s="286">
        <f>Q174*H174</f>
        <v>0</v>
      </c>
      <c r="S174" s="286">
        <v>0</v>
      </c>
      <c r="T174" s="287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47" t="s">
        <v>145</v>
      </c>
      <c r="AT174" s="247" t="s">
        <v>141</v>
      </c>
      <c r="AU174" s="247" t="s">
        <v>89</v>
      </c>
      <c r="AY174" s="16" t="s">
        <v>136</v>
      </c>
      <c r="BE174" s="248">
        <f>IF(N174="základní",J174,0)</f>
        <v>0</v>
      </c>
      <c r="BF174" s="248">
        <f>IF(N174="snížená",J174,0)</f>
        <v>0</v>
      </c>
      <c r="BG174" s="248">
        <f>IF(N174="zákl. přenesená",J174,0)</f>
        <v>0</v>
      </c>
      <c r="BH174" s="248">
        <f>IF(N174="sníž. přenesená",J174,0)</f>
        <v>0</v>
      </c>
      <c r="BI174" s="248">
        <f>IF(N174="nulová",J174,0)</f>
        <v>0</v>
      </c>
      <c r="BJ174" s="16" t="s">
        <v>87</v>
      </c>
      <c r="BK174" s="248">
        <f>ROUND(I174*H174,2)</f>
        <v>0</v>
      </c>
      <c r="BL174" s="16" t="s">
        <v>145</v>
      </c>
      <c r="BM174" s="247" t="s">
        <v>481</v>
      </c>
    </row>
    <row r="175" s="2" customFormat="1" ht="6.96" customHeight="1">
      <c r="A175" s="37"/>
      <c r="B175" s="65"/>
      <c r="C175" s="66"/>
      <c r="D175" s="66"/>
      <c r="E175" s="66"/>
      <c r="F175" s="66"/>
      <c r="G175" s="66"/>
      <c r="H175" s="66"/>
      <c r="I175" s="182"/>
      <c r="J175" s="66"/>
      <c r="K175" s="66"/>
      <c r="L175" s="43"/>
      <c r="M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</row>
  </sheetData>
  <sheetProtection sheet="1" autoFilter="0" formatColumns="0" formatRows="0" objects="1" scenarios="1" spinCount="100000" saltValue="2jrGg6m9AeOBZlfiTfKnvNVp+W2BJRq6JQvtH+CxgxAjHOPTq5SLatUz6YqHjJzVbDPvhq+K2RT90JzgFd8DfA==" hashValue="eSbLIZrpm3hlmP9MAsm/1lXS8jYa0uUQWuWS7doiYGMjq2Y0VulBjiPmqIZPvW3Ok1r3T/QDc58DQckXLQRsGw==" algorithmName="SHA-512" password="B510"/>
  <autoFilter ref="C122:K174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" style="1" customWidth="1"/>
    <col min="8" max="8" width="11.5" style="1" customWidth="1"/>
    <col min="9" max="9" width="20.16016" style="135" customWidth="1"/>
    <col min="10" max="10" width="20.16016" style="1" customWidth="1"/>
    <col min="11" max="11" width="20.16016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I2" s="13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101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8"/>
      <c r="J3" s="137"/>
      <c r="K3" s="137"/>
      <c r="L3" s="19"/>
      <c r="AT3" s="16" t="s">
        <v>89</v>
      </c>
    </row>
    <row r="4" s="1" customFormat="1" ht="24.96" customHeight="1">
      <c r="B4" s="19"/>
      <c r="D4" s="139" t="s">
        <v>108</v>
      </c>
      <c r="I4" s="135"/>
      <c r="L4" s="19"/>
      <c r="M4" s="140" t="s">
        <v>10</v>
      </c>
      <c r="AT4" s="16" t="s">
        <v>4</v>
      </c>
    </row>
    <row r="5" s="1" customFormat="1" ht="6.96" customHeight="1">
      <c r="B5" s="19"/>
      <c r="I5" s="135"/>
      <c r="L5" s="19"/>
    </row>
    <row r="6" s="1" customFormat="1" ht="12" customHeight="1">
      <c r="B6" s="19"/>
      <c r="D6" s="141" t="s">
        <v>16</v>
      </c>
      <c r="I6" s="135"/>
      <c r="L6" s="19"/>
    </row>
    <row r="7" s="1" customFormat="1" ht="16.5" customHeight="1">
      <c r="B7" s="19"/>
      <c r="E7" s="142" t="str">
        <f>'Rekapitulace stavby'!K6</f>
        <v>Host_sídl_3.-4.etapa - NEZPŮSOBILÉ VÝDAJE</v>
      </c>
      <c r="F7" s="141"/>
      <c r="G7" s="141"/>
      <c r="H7" s="141"/>
      <c r="I7" s="135"/>
      <c r="L7" s="19"/>
    </row>
    <row r="8" s="2" customFormat="1" ht="12" customHeight="1">
      <c r="A8" s="37"/>
      <c r="B8" s="43"/>
      <c r="C8" s="37"/>
      <c r="D8" s="141" t="s">
        <v>109</v>
      </c>
      <c r="E8" s="37"/>
      <c r="F8" s="37"/>
      <c r="G8" s="37"/>
      <c r="H8" s="37"/>
      <c r="I8" s="143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4" t="s">
        <v>482</v>
      </c>
      <c r="F9" s="37"/>
      <c r="G9" s="37"/>
      <c r="H9" s="37"/>
      <c r="I9" s="143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143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41" t="s">
        <v>18</v>
      </c>
      <c r="E11" s="37"/>
      <c r="F11" s="145" t="s">
        <v>1</v>
      </c>
      <c r="G11" s="37"/>
      <c r="H11" s="37"/>
      <c r="I11" s="146" t="s">
        <v>19</v>
      </c>
      <c r="J11" s="145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41" t="s">
        <v>20</v>
      </c>
      <c r="E12" s="37"/>
      <c r="F12" s="145" t="s">
        <v>21</v>
      </c>
      <c r="G12" s="37"/>
      <c r="H12" s="37"/>
      <c r="I12" s="146" t="s">
        <v>22</v>
      </c>
      <c r="J12" s="147" t="str">
        <f>'Rekapitulace stavby'!AN8</f>
        <v>17. 6. 2020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143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1" t="s">
        <v>24</v>
      </c>
      <c r="E14" s="37"/>
      <c r="F14" s="37"/>
      <c r="G14" s="37"/>
      <c r="H14" s="37"/>
      <c r="I14" s="146" t="s">
        <v>25</v>
      </c>
      <c r="J14" s="145" t="s">
        <v>26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5" t="s">
        <v>27</v>
      </c>
      <c r="F15" s="37"/>
      <c r="G15" s="37"/>
      <c r="H15" s="37"/>
      <c r="I15" s="146" t="s">
        <v>28</v>
      </c>
      <c r="J15" s="145" t="s">
        <v>29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143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41" t="s">
        <v>30</v>
      </c>
      <c r="E17" s="37"/>
      <c r="F17" s="37"/>
      <c r="G17" s="37"/>
      <c r="H17" s="37"/>
      <c r="I17" s="146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5"/>
      <c r="G18" s="145"/>
      <c r="H18" s="145"/>
      <c r="I18" s="146" t="s">
        <v>28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143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41" t="s">
        <v>32</v>
      </c>
      <c r="E20" s="37"/>
      <c r="F20" s="37"/>
      <c r="G20" s="37"/>
      <c r="H20" s="37"/>
      <c r="I20" s="146" t="s">
        <v>25</v>
      </c>
      <c r="J20" s="145" t="s">
        <v>33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5" t="s">
        <v>34</v>
      </c>
      <c r="F21" s="37"/>
      <c r="G21" s="37"/>
      <c r="H21" s="37"/>
      <c r="I21" s="146" t="s">
        <v>28</v>
      </c>
      <c r="J21" s="145" t="s">
        <v>35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143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41" t="s">
        <v>37</v>
      </c>
      <c r="E23" s="37"/>
      <c r="F23" s="37"/>
      <c r="G23" s="37"/>
      <c r="H23" s="37"/>
      <c r="I23" s="146" t="s">
        <v>25</v>
      </c>
      <c r="J23" s="145" t="s">
        <v>33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5" t="s">
        <v>34</v>
      </c>
      <c r="F24" s="37"/>
      <c r="G24" s="37"/>
      <c r="H24" s="37"/>
      <c r="I24" s="146" t="s">
        <v>28</v>
      </c>
      <c r="J24" s="145" t="s">
        <v>35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143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41" t="s">
        <v>38</v>
      </c>
      <c r="E26" s="37"/>
      <c r="F26" s="37"/>
      <c r="G26" s="37"/>
      <c r="H26" s="37"/>
      <c r="I26" s="143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51"/>
      <c r="J27" s="148"/>
      <c r="K27" s="148"/>
      <c r="L27" s="152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143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53"/>
      <c r="E29" s="153"/>
      <c r="F29" s="153"/>
      <c r="G29" s="153"/>
      <c r="H29" s="153"/>
      <c r="I29" s="154"/>
      <c r="J29" s="153"/>
      <c r="K29" s="153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55" t="s">
        <v>39</v>
      </c>
      <c r="E30" s="37"/>
      <c r="F30" s="37"/>
      <c r="G30" s="37"/>
      <c r="H30" s="37"/>
      <c r="I30" s="143"/>
      <c r="J30" s="156">
        <f>ROUND(J124,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3"/>
      <c r="E31" s="153"/>
      <c r="F31" s="153"/>
      <c r="G31" s="153"/>
      <c r="H31" s="153"/>
      <c r="I31" s="154"/>
      <c r="J31" s="153"/>
      <c r="K31" s="153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7" t="s">
        <v>41</v>
      </c>
      <c r="G32" s="37"/>
      <c r="H32" s="37"/>
      <c r="I32" s="158" t="s">
        <v>40</v>
      </c>
      <c r="J32" s="157" t="s">
        <v>42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9" t="s">
        <v>43</v>
      </c>
      <c r="E33" s="141" t="s">
        <v>44</v>
      </c>
      <c r="F33" s="160">
        <f>ROUND((SUM(BE124:BE171)),  2)</f>
        <v>0</v>
      </c>
      <c r="G33" s="37"/>
      <c r="H33" s="37"/>
      <c r="I33" s="161">
        <v>0.20999999999999999</v>
      </c>
      <c r="J33" s="160">
        <f>ROUND(((SUM(BE124:BE171))*I33),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41" t="s">
        <v>45</v>
      </c>
      <c r="F34" s="160">
        <f>ROUND((SUM(BF124:BF171)),  2)</f>
        <v>0</v>
      </c>
      <c r="G34" s="37"/>
      <c r="H34" s="37"/>
      <c r="I34" s="161">
        <v>0.14999999999999999</v>
      </c>
      <c r="J34" s="160">
        <f>ROUND(((SUM(BF124:BF171))*I34),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41" t="s">
        <v>46</v>
      </c>
      <c r="F35" s="160">
        <f>ROUND((SUM(BG124:BG171)),  2)</f>
        <v>0</v>
      </c>
      <c r="G35" s="37"/>
      <c r="H35" s="37"/>
      <c r="I35" s="161">
        <v>0.20999999999999999</v>
      </c>
      <c r="J35" s="160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41" t="s">
        <v>47</v>
      </c>
      <c r="F36" s="160">
        <f>ROUND((SUM(BH124:BH171)),  2)</f>
        <v>0</v>
      </c>
      <c r="G36" s="37"/>
      <c r="H36" s="37"/>
      <c r="I36" s="161">
        <v>0.14999999999999999</v>
      </c>
      <c r="J36" s="160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1" t="s">
        <v>48</v>
      </c>
      <c r="F37" s="160">
        <f>ROUND((SUM(BI124:BI171)),  2)</f>
        <v>0</v>
      </c>
      <c r="G37" s="37"/>
      <c r="H37" s="37"/>
      <c r="I37" s="161">
        <v>0</v>
      </c>
      <c r="J37" s="160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143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62"/>
      <c r="D39" s="163" t="s">
        <v>49</v>
      </c>
      <c r="E39" s="164"/>
      <c r="F39" s="164"/>
      <c r="G39" s="165" t="s">
        <v>50</v>
      </c>
      <c r="H39" s="166" t="s">
        <v>51</v>
      </c>
      <c r="I39" s="167"/>
      <c r="J39" s="168">
        <f>SUM(J30:J37)</f>
        <v>0</v>
      </c>
      <c r="K39" s="169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143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I41" s="135"/>
      <c r="L41" s="19"/>
    </row>
    <row r="42" s="1" customFormat="1" ht="14.4" customHeight="1">
      <c r="B42" s="19"/>
      <c r="I42" s="135"/>
      <c r="L42" s="19"/>
    </row>
    <row r="43" s="1" customFormat="1" ht="14.4" customHeight="1">
      <c r="B43" s="19"/>
      <c r="I43" s="135"/>
      <c r="L43" s="19"/>
    </row>
    <row r="44" s="1" customFormat="1" ht="14.4" customHeight="1">
      <c r="B44" s="19"/>
      <c r="I44" s="135"/>
      <c r="L44" s="19"/>
    </row>
    <row r="45" s="1" customFormat="1" ht="14.4" customHeight="1">
      <c r="B45" s="19"/>
      <c r="I45" s="135"/>
      <c r="L45" s="19"/>
    </row>
    <row r="46" s="1" customFormat="1" ht="14.4" customHeight="1">
      <c r="B46" s="19"/>
      <c r="I46" s="135"/>
      <c r="L46" s="19"/>
    </row>
    <row r="47" s="1" customFormat="1" ht="14.4" customHeight="1">
      <c r="B47" s="19"/>
      <c r="I47" s="135"/>
      <c r="L47" s="19"/>
    </row>
    <row r="48" s="1" customFormat="1" ht="14.4" customHeight="1">
      <c r="B48" s="19"/>
      <c r="I48" s="135"/>
      <c r="L48" s="19"/>
    </row>
    <row r="49" s="1" customFormat="1" ht="14.4" customHeight="1">
      <c r="B49" s="19"/>
      <c r="I49" s="135"/>
      <c r="L49" s="19"/>
    </row>
    <row r="50" s="2" customFormat="1" ht="14.4" customHeight="1">
      <c r="B50" s="62"/>
      <c r="D50" s="170" t="s">
        <v>52</v>
      </c>
      <c r="E50" s="171"/>
      <c r="F50" s="171"/>
      <c r="G50" s="170" t="s">
        <v>53</v>
      </c>
      <c r="H50" s="171"/>
      <c r="I50" s="172"/>
      <c r="J50" s="171"/>
      <c r="K50" s="171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73" t="s">
        <v>54</v>
      </c>
      <c r="E61" s="174"/>
      <c r="F61" s="175" t="s">
        <v>55</v>
      </c>
      <c r="G61" s="173" t="s">
        <v>54</v>
      </c>
      <c r="H61" s="174"/>
      <c r="I61" s="176"/>
      <c r="J61" s="177" t="s">
        <v>55</v>
      </c>
      <c r="K61" s="174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70" t="s">
        <v>56</v>
      </c>
      <c r="E65" s="178"/>
      <c r="F65" s="178"/>
      <c r="G65" s="170" t="s">
        <v>57</v>
      </c>
      <c r="H65" s="178"/>
      <c r="I65" s="179"/>
      <c r="J65" s="178"/>
      <c r="K65" s="17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73" t="s">
        <v>54</v>
      </c>
      <c r="E76" s="174"/>
      <c r="F76" s="175" t="s">
        <v>55</v>
      </c>
      <c r="G76" s="173" t="s">
        <v>54</v>
      </c>
      <c r="H76" s="174"/>
      <c r="I76" s="176"/>
      <c r="J76" s="177" t="s">
        <v>55</v>
      </c>
      <c r="K76" s="174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80"/>
      <c r="C77" s="181"/>
      <c r="D77" s="181"/>
      <c r="E77" s="181"/>
      <c r="F77" s="181"/>
      <c r="G77" s="181"/>
      <c r="H77" s="181"/>
      <c r="I77" s="182"/>
      <c r="J77" s="181"/>
      <c r="K77" s="181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3"/>
      <c r="C81" s="184"/>
      <c r="D81" s="184"/>
      <c r="E81" s="184"/>
      <c r="F81" s="184"/>
      <c r="G81" s="184"/>
      <c r="H81" s="184"/>
      <c r="I81" s="185"/>
      <c r="J81" s="184"/>
      <c r="K81" s="184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111</v>
      </c>
      <c r="D82" s="39"/>
      <c r="E82" s="39"/>
      <c r="F82" s="39"/>
      <c r="G82" s="39"/>
      <c r="H82" s="39"/>
      <c r="I82" s="143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143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143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6" t="str">
        <f>E7</f>
        <v>Host_sídl_3.-4.etapa - NEZPŮSOBILÉ VÝDAJE</v>
      </c>
      <c r="F85" s="31"/>
      <c r="G85" s="31"/>
      <c r="H85" s="31"/>
      <c r="I85" s="143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109</v>
      </c>
      <c r="D86" s="39"/>
      <c r="E86" s="39"/>
      <c r="F86" s="39"/>
      <c r="G86" s="39"/>
      <c r="H86" s="39"/>
      <c r="I86" s="143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IO.05 - Rozvojová péče 1. rok po založení</v>
      </c>
      <c r="F87" s="39"/>
      <c r="G87" s="39"/>
      <c r="H87" s="39"/>
      <c r="I87" s="143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143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Hostinné</v>
      </c>
      <c r="G89" s="39"/>
      <c r="H89" s="39"/>
      <c r="I89" s="146" t="s">
        <v>22</v>
      </c>
      <c r="J89" s="78" t="str">
        <f>IF(J12="","",J12)</f>
        <v>17. 6. 2020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143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5.65" customHeight="1">
      <c r="A91" s="37"/>
      <c r="B91" s="38"/>
      <c r="C91" s="31" t="s">
        <v>24</v>
      </c>
      <c r="D91" s="39"/>
      <c r="E91" s="39"/>
      <c r="F91" s="26" t="str">
        <f>E15</f>
        <v xml:space="preserve">Město Hostinné </v>
      </c>
      <c r="G91" s="39"/>
      <c r="H91" s="39"/>
      <c r="I91" s="146" t="s">
        <v>32</v>
      </c>
      <c r="J91" s="35" t="str">
        <f>E21</f>
        <v>Ing. Gabriela Mlatečková Čížková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25.65" customHeight="1">
      <c r="A92" s="37"/>
      <c r="B92" s="38"/>
      <c r="C92" s="31" t="s">
        <v>30</v>
      </c>
      <c r="D92" s="39"/>
      <c r="E92" s="39"/>
      <c r="F92" s="26" t="str">
        <f>IF(E18="","",E18)</f>
        <v>Vyplň údaj</v>
      </c>
      <c r="G92" s="39"/>
      <c r="H92" s="39"/>
      <c r="I92" s="146" t="s">
        <v>37</v>
      </c>
      <c r="J92" s="35" t="str">
        <f>E24</f>
        <v>Ing. Gabriela Mlatečková Čížková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143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87" t="s">
        <v>112</v>
      </c>
      <c r="D94" s="188"/>
      <c r="E94" s="188"/>
      <c r="F94" s="188"/>
      <c r="G94" s="188"/>
      <c r="H94" s="188"/>
      <c r="I94" s="189"/>
      <c r="J94" s="190" t="s">
        <v>113</v>
      </c>
      <c r="K94" s="188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143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91" t="s">
        <v>114</v>
      </c>
      <c r="D96" s="39"/>
      <c r="E96" s="39"/>
      <c r="F96" s="39"/>
      <c r="G96" s="39"/>
      <c r="H96" s="39"/>
      <c r="I96" s="143"/>
      <c r="J96" s="109">
        <f>J124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115</v>
      </c>
    </row>
    <row r="97" s="9" customFormat="1" ht="24.96" customHeight="1">
      <c r="A97" s="9"/>
      <c r="B97" s="192"/>
      <c r="C97" s="193"/>
      <c r="D97" s="194" t="s">
        <v>483</v>
      </c>
      <c r="E97" s="195"/>
      <c r="F97" s="195"/>
      <c r="G97" s="195"/>
      <c r="H97" s="195"/>
      <c r="I97" s="196"/>
      <c r="J97" s="197">
        <f>J125</f>
        <v>0</v>
      </c>
      <c r="K97" s="193"/>
      <c r="L97" s="198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9"/>
      <c r="C98" s="200"/>
      <c r="D98" s="201" t="s">
        <v>484</v>
      </c>
      <c r="E98" s="202"/>
      <c r="F98" s="202"/>
      <c r="G98" s="202"/>
      <c r="H98" s="202"/>
      <c r="I98" s="203"/>
      <c r="J98" s="204">
        <f>J126</f>
        <v>0</v>
      </c>
      <c r="K98" s="200"/>
      <c r="L98" s="205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9"/>
      <c r="C99" s="200"/>
      <c r="D99" s="201" t="s">
        <v>485</v>
      </c>
      <c r="E99" s="202"/>
      <c r="F99" s="202"/>
      <c r="G99" s="202"/>
      <c r="H99" s="202"/>
      <c r="I99" s="203"/>
      <c r="J99" s="204">
        <f>J129</f>
        <v>0</v>
      </c>
      <c r="K99" s="200"/>
      <c r="L99" s="205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9"/>
      <c r="C100" s="200"/>
      <c r="D100" s="201" t="s">
        <v>486</v>
      </c>
      <c r="E100" s="202"/>
      <c r="F100" s="202"/>
      <c r="G100" s="202"/>
      <c r="H100" s="202"/>
      <c r="I100" s="203"/>
      <c r="J100" s="204">
        <f>J136</f>
        <v>0</v>
      </c>
      <c r="K100" s="200"/>
      <c r="L100" s="20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9"/>
      <c r="C101" s="200"/>
      <c r="D101" s="201" t="s">
        <v>487</v>
      </c>
      <c r="E101" s="202"/>
      <c r="F101" s="202"/>
      <c r="G101" s="202"/>
      <c r="H101" s="202"/>
      <c r="I101" s="203"/>
      <c r="J101" s="204">
        <f>J149</f>
        <v>0</v>
      </c>
      <c r="K101" s="200"/>
      <c r="L101" s="205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9"/>
      <c r="C102" s="200"/>
      <c r="D102" s="201" t="s">
        <v>488</v>
      </c>
      <c r="E102" s="202"/>
      <c r="F102" s="202"/>
      <c r="G102" s="202"/>
      <c r="H102" s="202"/>
      <c r="I102" s="203"/>
      <c r="J102" s="204">
        <f>J158</f>
        <v>0</v>
      </c>
      <c r="K102" s="200"/>
      <c r="L102" s="205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92"/>
      <c r="C103" s="193"/>
      <c r="D103" s="194" t="s">
        <v>120</v>
      </c>
      <c r="E103" s="195"/>
      <c r="F103" s="195"/>
      <c r="G103" s="195"/>
      <c r="H103" s="195"/>
      <c r="I103" s="196"/>
      <c r="J103" s="197">
        <f>J169</f>
        <v>0</v>
      </c>
      <c r="K103" s="193"/>
      <c r="L103" s="198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99"/>
      <c r="C104" s="200"/>
      <c r="D104" s="201" t="s">
        <v>121</v>
      </c>
      <c r="E104" s="202"/>
      <c r="F104" s="202"/>
      <c r="G104" s="202"/>
      <c r="H104" s="202"/>
      <c r="I104" s="203"/>
      <c r="J104" s="204">
        <f>J170</f>
        <v>0</v>
      </c>
      <c r="K104" s="200"/>
      <c r="L104" s="205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7"/>
      <c r="B105" s="38"/>
      <c r="C105" s="39"/>
      <c r="D105" s="39"/>
      <c r="E105" s="39"/>
      <c r="F105" s="39"/>
      <c r="G105" s="39"/>
      <c r="H105" s="39"/>
      <c r="I105" s="143"/>
      <c r="J105" s="39"/>
      <c r="K105" s="39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6.96" customHeight="1">
      <c r="A106" s="37"/>
      <c r="B106" s="65"/>
      <c r="C106" s="66"/>
      <c r="D106" s="66"/>
      <c r="E106" s="66"/>
      <c r="F106" s="66"/>
      <c r="G106" s="66"/>
      <c r="H106" s="66"/>
      <c r="I106" s="182"/>
      <c r="J106" s="66"/>
      <c r="K106" s="66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10" s="2" customFormat="1" ht="6.96" customHeight="1">
      <c r="A110" s="37"/>
      <c r="B110" s="67"/>
      <c r="C110" s="68"/>
      <c r="D110" s="68"/>
      <c r="E110" s="68"/>
      <c r="F110" s="68"/>
      <c r="G110" s="68"/>
      <c r="H110" s="68"/>
      <c r="I110" s="185"/>
      <c r="J110" s="68"/>
      <c r="K110" s="68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24.96" customHeight="1">
      <c r="A111" s="37"/>
      <c r="B111" s="38"/>
      <c r="C111" s="22" t="s">
        <v>122</v>
      </c>
      <c r="D111" s="39"/>
      <c r="E111" s="39"/>
      <c r="F111" s="39"/>
      <c r="G111" s="39"/>
      <c r="H111" s="39"/>
      <c r="I111" s="143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9"/>
      <c r="D112" s="39"/>
      <c r="E112" s="39"/>
      <c r="F112" s="39"/>
      <c r="G112" s="39"/>
      <c r="H112" s="39"/>
      <c r="I112" s="143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16</v>
      </c>
      <c r="D113" s="39"/>
      <c r="E113" s="39"/>
      <c r="F113" s="39"/>
      <c r="G113" s="39"/>
      <c r="H113" s="39"/>
      <c r="I113" s="143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9"/>
      <c r="D114" s="39"/>
      <c r="E114" s="186" t="str">
        <f>E7</f>
        <v>Host_sídl_3.-4.etapa - NEZPŮSOBILÉ VÝDAJE</v>
      </c>
      <c r="F114" s="31"/>
      <c r="G114" s="31"/>
      <c r="H114" s="31"/>
      <c r="I114" s="143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109</v>
      </c>
      <c r="D115" s="39"/>
      <c r="E115" s="39"/>
      <c r="F115" s="39"/>
      <c r="G115" s="39"/>
      <c r="H115" s="39"/>
      <c r="I115" s="143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6.5" customHeight="1">
      <c r="A116" s="37"/>
      <c r="B116" s="38"/>
      <c r="C116" s="39"/>
      <c r="D116" s="39"/>
      <c r="E116" s="75" t="str">
        <f>E9</f>
        <v>IO.05 - Rozvojová péče 1. rok po založení</v>
      </c>
      <c r="F116" s="39"/>
      <c r="G116" s="39"/>
      <c r="H116" s="39"/>
      <c r="I116" s="143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9"/>
      <c r="D117" s="39"/>
      <c r="E117" s="39"/>
      <c r="F117" s="39"/>
      <c r="G117" s="39"/>
      <c r="H117" s="39"/>
      <c r="I117" s="143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20</v>
      </c>
      <c r="D118" s="39"/>
      <c r="E118" s="39"/>
      <c r="F118" s="26" t="str">
        <f>F12</f>
        <v>Hostinné</v>
      </c>
      <c r="G118" s="39"/>
      <c r="H118" s="39"/>
      <c r="I118" s="146" t="s">
        <v>22</v>
      </c>
      <c r="J118" s="78" t="str">
        <f>IF(J12="","",J12)</f>
        <v>17. 6. 2020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6.96" customHeight="1">
      <c r="A119" s="37"/>
      <c r="B119" s="38"/>
      <c r="C119" s="39"/>
      <c r="D119" s="39"/>
      <c r="E119" s="39"/>
      <c r="F119" s="39"/>
      <c r="G119" s="39"/>
      <c r="H119" s="39"/>
      <c r="I119" s="143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25.65" customHeight="1">
      <c r="A120" s="37"/>
      <c r="B120" s="38"/>
      <c r="C120" s="31" t="s">
        <v>24</v>
      </c>
      <c r="D120" s="39"/>
      <c r="E120" s="39"/>
      <c r="F120" s="26" t="str">
        <f>E15</f>
        <v xml:space="preserve">Město Hostinné </v>
      </c>
      <c r="G120" s="39"/>
      <c r="H120" s="39"/>
      <c r="I120" s="146" t="s">
        <v>32</v>
      </c>
      <c r="J120" s="35" t="str">
        <f>E21</f>
        <v>Ing. Gabriela Mlatečková Čížková</v>
      </c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25.65" customHeight="1">
      <c r="A121" s="37"/>
      <c r="B121" s="38"/>
      <c r="C121" s="31" t="s">
        <v>30</v>
      </c>
      <c r="D121" s="39"/>
      <c r="E121" s="39"/>
      <c r="F121" s="26" t="str">
        <f>IF(E18="","",E18)</f>
        <v>Vyplň údaj</v>
      </c>
      <c r="G121" s="39"/>
      <c r="H121" s="39"/>
      <c r="I121" s="146" t="s">
        <v>37</v>
      </c>
      <c r="J121" s="35" t="str">
        <f>E24</f>
        <v>Ing. Gabriela Mlatečková Čížková</v>
      </c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0.32" customHeight="1">
      <c r="A122" s="37"/>
      <c r="B122" s="38"/>
      <c r="C122" s="39"/>
      <c r="D122" s="39"/>
      <c r="E122" s="39"/>
      <c r="F122" s="39"/>
      <c r="G122" s="39"/>
      <c r="H122" s="39"/>
      <c r="I122" s="143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11" customFormat="1" ht="29.28" customHeight="1">
      <c r="A123" s="206"/>
      <c r="B123" s="207"/>
      <c r="C123" s="208" t="s">
        <v>123</v>
      </c>
      <c r="D123" s="209" t="s">
        <v>64</v>
      </c>
      <c r="E123" s="209" t="s">
        <v>60</v>
      </c>
      <c r="F123" s="209" t="s">
        <v>61</v>
      </c>
      <c r="G123" s="209" t="s">
        <v>124</v>
      </c>
      <c r="H123" s="209" t="s">
        <v>125</v>
      </c>
      <c r="I123" s="210" t="s">
        <v>126</v>
      </c>
      <c r="J123" s="211" t="s">
        <v>113</v>
      </c>
      <c r="K123" s="212" t="s">
        <v>127</v>
      </c>
      <c r="L123" s="213"/>
      <c r="M123" s="99" t="s">
        <v>1</v>
      </c>
      <c r="N123" s="100" t="s">
        <v>43</v>
      </c>
      <c r="O123" s="100" t="s">
        <v>128</v>
      </c>
      <c r="P123" s="100" t="s">
        <v>129</v>
      </c>
      <c r="Q123" s="100" t="s">
        <v>130</v>
      </c>
      <c r="R123" s="100" t="s">
        <v>131</v>
      </c>
      <c r="S123" s="100" t="s">
        <v>132</v>
      </c>
      <c r="T123" s="101" t="s">
        <v>133</v>
      </c>
      <c r="U123" s="206"/>
      <c r="V123" s="206"/>
      <c r="W123" s="206"/>
      <c r="X123" s="206"/>
      <c r="Y123" s="206"/>
      <c r="Z123" s="206"/>
      <c r="AA123" s="206"/>
      <c r="AB123" s="206"/>
      <c r="AC123" s="206"/>
      <c r="AD123" s="206"/>
      <c r="AE123" s="206"/>
    </row>
    <row r="124" s="2" customFormat="1" ht="22.8" customHeight="1">
      <c r="A124" s="37"/>
      <c r="B124" s="38"/>
      <c r="C124" s="106" t="s">
        <v>134</v>
      </c>
      <c r="D124" s="39"/>
      <c r="E124" s="39"/>
      <c r="F124" s="39"/>
      <c r="G124" s="39"/>
      <c r="H124" s="39"/>
      <c r="I124" s="143"/>
      <c r="J124" s="214">
        <f>BK124</f>
        <v>0</v>
      </c>
      <c r="K124" s="39"/>
      <c r="L124" s="43"/>
      <c r="M124" s="102"/>
      <c r="N124" s="215"/>
      <c r="O124" s="103"/>
      <c r="P124" s="216">
        <f>P125+P169</f>
        <v>0</v>
      </c>
      <c r="Q124" s="103"/>
      <c r="R124" s="216">
        <f>R125+R169</f>
        <v>0</v>
      </c>
      <c r="S124" s="103"/>
      <c r="T124" s="217">
        <f>T125+T169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16" t="s">
        <v>78</v>
      </c>
      <c r="AU124" s="16" t="s">
        <v>115</v>
      </c>
      <c r="BK124" s="218">
        <f>BK125+BK169</f>
        <v>0</v>
      </c>
    </row>
    <row r="125" s="12" customFormat="1" ht="25.92" customHeight="1">
      <c r="A125" s="12"/>
      <c r="B125" s="219"/>
      <c r="C125" s="220"/>
      <c r="D125" s="221" t="s">
        <v>78</v>
      </c>
      <c r="E125" s="222" t="s">
        <v>99</v>
      </c>
      <c r="F125" s="222" t="s">
        <v>489</v>
      </c>
      <c r="G125" s="220"/>
      <c r="H125" s="220"/>
      <c r="I125" s="223"/>
      <c r="J125" s="224">
        <f>BK125</f>
        <v>0</v>
      </c>
      <c r="K125" s="220"/>
      <c r="L125" s="225"/>
      <c r="M125" s="226"/>
      <c r="N125" s="227"/>
      <c r="O125" s="227"/>
      <c r="P125" s="228">
        <f>P126+P129+P136+P149+P158</f>
        <v>0</v>
      </c>
      <c r="Q125" s="227"/>
      <c r="R125" s="228">
        <f>R126+R129+R136+R149+R158</f>
        <v>0</v>
      </c>
      <c r="S125" s="227"/>
      <c r="T125" s="229">
        <f>T126+T129+T136+T149+T158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30" t="s">
        <v>87</v>
      </c>
      <c r="AT125" s="231" t="s">
        <v>78</v>
      </c>
      <c r="AU125" s="231" t="s">
        <v>79</v>
      </c>
      <c r="AY125" s="230" t="s">
        <v>136</v>
      </c>
      <c r="BK125" s="232">
        <f>BK126+BK129+BK136+BK149+BK158</f>
        <v>0</v>
      </c>
    </row>
    <row r="126" s="12" customFormat="1" ht="22.8" customHeight="1">
      <c r="A126" s="12"/>
      <c r="B126" s="219"/>
      <c r="C126" s="220"/>
      <c r="D126" s="221" t="s">
        <v>78</v>
      </c>
      <c r="E126" s="233" t="s">
        <v>490</v>
      </c>
      <c r="F126" s="233" t="s">
        <v>491</v>
      </c>
      <c r="G126" s="220"/>
      <c r="H126" s="220"/>
      <c r="I126" s="223"/>
      <c r="J126" s="234">
        <f>BK126</f>
        <v>0</v>
      </c>
      <c r="K126" s="220"/>
      <c r="L126" s="225"/>
      <c r="M126" s="226"/>
      <c r="N126" s="227"/>
      <c r="O126" s="227"/>
      <c r="P126" s="228">
        <f>SUM(P127:P128)</f>
        <v>0</v>
      </c>
      <c r="Q126" s="227"/>
      <c r="R126" s="228">
        <f>SUM(R127:R128)</f>
        <v>0</v>
      </c>
      <c r="S126" s="227"/>
      <c r="T126" s="229">
        <f>SUM(T127:T128)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30" t="s">
        <v>87</v>
      </c>
      <c r="AT126" s="231" t="s">
        <v>78</v>
      </c>
      <c r="AU126" s="231" t="s">
        <v>87</v>
      </c>
      <c r="AY126" s="230" t="s">
        <v>136</v>
      </c>
      <c r="BK126" s="232">
        <f>SUM(BK127:BK128)</f>
        <v>0</v>
      </c>
    </row>
    <row r="127" s="2" customFormat="1" ht="16.5" customHeight="1">
      <c r="A127" s="37"/>
      <c r="B127" s="38"/>
      <c r="C127" s="235" t="s">
        <v>492</v>
      </c>
      <c r="D127" s="235" t="s">
        <v>141</v>
      </c>
      <c r="E127" s="236" t="s">
        <v>493</v>
      </c>
      <c r="F127" s="237" t="s">
        <v>494</v>
      </c>
      <c r="G127" s="238" t="s">
        <v>171</v>
      </c>
      <c r="H127" s="239">
        <v>46</v>
      </c>
      <c r="I127" s="240"/>
      <c r="J127" s="241">
        <f>ROUND(I127*H127,2)</f>
        <v>0</v>
      </c>
      <c r="K127" s="242"/>
      <c r="L127" s="43"/>
      <c r="M127" s="243" t="s">
        <v>1</v>
      </c>
      <c r="N127" s="244" t="s">
        <v>44</v>
      </c>
      <c r="O127" s="90"/>
      <c r="P127" s="245">
        <f>O127*H127</f>
        <v>0</v>
      </c>
      <c r="Q127" s="245">
        <v>0</v>
      </c>
      <c r="R127" s="245">
        <f>Q127*H127</f>
        <v>0</v>
      </c>
      <c r="S127" s="245">
        <v>0</v>
      </c>
      <c r="T127" s="246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47" t="s">
        <v>145</v>
      </c>
      <c r="AT127" s="247" t="s">
        <v>141</v>
      </c>
      <c r="AU127" s="247" t="s">
        <v>89</v>
      </c>
      <c r="AY127" s="16" t="s">
        <v>136</v>
      </c>
      <c r="BE127" s="248">
        <f>IF(N127="základní",J127,0)</f>
        <v>0</v>
      </c>
      <c r="BF127" s="248">
        <f>IF(N127="snížená",J127,0)</f>
        <v>0</v>
      </c>
      <c r="BG127" s="248">
        <f>IF(N127="zákl. přenesená",J127,0)</f>
        <v>0</v>
      </c>
      <c r="BH127" s="248">
        <f>IF(N127="sníž. přenesená",J127,0)</f>
        <v>0</v>
      </c>
      <c r="BI127" s="248">
        <f>IF(N127="nulová",J127,0)</f>
        <v>0</v>
      </c>
      <c r="BJ127" s="16" t="s">
        <v>87</v>
      </c>
      <c r="BK127" s="248">
        <f>ROUND(I127*H127,2)</f>
        <v>0</v>
      </c>
      <c r="BL127" s="16" t="s">
        <v>145</v>
      </c>
      <c r="BM127" s="247" t="s">
        <v>495</v>
      </c>
    </row>
    <row r="128" s="13" customFormat="1">
      <c r="A128" s="13"/>
      <c r="B128" s="249"/>
      <c r="C128" s="250"/>
      <c r="D128" s="251" t="s">
        <v>152</v>
      </c>
      <c r="E128" s="252" t="s">
        <v>1</v>
      </c>
      <c r="F128" s="253" t="s">
        <v>496</v>
      </c>
      <c r="G128" s="250"/>
      <c r="H128" s="254">
        <v>46</v>
      </c>
      <c r="I128" s="255"/>
      <c r="J128" s="250"/>
      <c r="K128" s="250"/>
      <c r="L128" s="256"/>
      <c r="M128" s="257"/>
      <c r="N128" s="258"/>
      <c r="O128" s="258"/>
      <c r="P128" s="258"/>
      <c r="Q128" s="258"/>
      <c r="R128" s="258"/>
      <c r="S128" s="258"/>
      <c r="T128" s="259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60" t="s">
        <v>152</v>
      </c>
      <c r="AU128" s="260" t="s">
        <v>89</v>
      </c>
      <c r="AV128" s="13" t="s">
        <v>89</v>
      </c>
      <c r="AW128" s="13" t="s">
        <v>36</v>
      </c>
      <c r="AX128" s="13" t="s">
        <v>87</v>
      </c>
      <c r="AY128" s="260" t="s">
        <v>136</v>
      </c>
    </row>
    <row r="129" s="12" customFormat="1" ht="22.8" customHeight="1">
      <c r="A129" s="12"/>
      <c r="B129" s="219"/>
      <c r="C129" s="220"/>
      <c r="D129" s="221" t="s">
        <v>78</v>
      </c>
      <c r="E129" s="233" t="s">
        <v>497</v>
      </c>
      <c r="F129" s="233" t="s">
        <v>498</v>
      </c>
      <c r="G129" s="220"/>
      <c r="H129" s="220"/>
      <c r="I129" s="223"/>
      <c r="J129" s="234">
        <f>BK129</f>
        <v>0</v>
      </c>
      <c r="K129" s="220"/>
      <c r="L129" s="225"/>
      <c r="M129" s="226"/>
      <c r="N129" s="227"/>
      <c r="O129" s="227"/>
      <c r="P129" s="228">
        <f>SUM(P130:P135)</f>
        <v>0</v>
      </c>
      <c r="Q129" s="227"/>
      <c r="R129" s="228">
        <f>SUM(R130:R135)</f>
        <v>0</v>
      </c>
      <c r="S129" s="227"/>
      <c r="T129" s="229">
        <f>SUM(T130:T135)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30" t="s">
        <v>87</v>
      </c>
      <c r="AT129" s="231" t="s">
        <v>78</v>
      </c>
      <c r="AU129" s="231" t="s">
        <v>87</v>
      </c>
      <c r="AY129" s="230" t="s">
        <v>136</v>
      </c>
      <c r="BK129" s="232">
        <f>SUM(BK130:BK135)</f>
        <v>0</v>
      </c>
    </row>
    <row r="130" s="2" customFormat="1" ht="16.5" customHeight="1">
      <c r="A130" s="37"/>
      <c r="B130" s="38"/>
      <c r="C130" s="235" t="s">
        <v>352</v>
      </c>
      <c r="D130" s="235" t="s">
        <v>141</v>
      </c>
      <c r="E130" s="236" t="s">
        <v>499</v>
      </c>
      <c r="F130" s="237" t="s">
        <v>500</v>
      </c>
      <c r="G130" s="238" t="s">
        <v>501</v>
      </c>
      <c r="H130" s="239">
        <v>3.2000000000000002</v>
      </c>
      <c r="I130" s="240"/>
      <c r="J130" s="241">
        <f>ROUND(I130*H130,2)</f>
        <v>0</v>
      </c>
      <c r="K130" s="242"/>
      <c r="L130" s="43"/>
      <c r="M130" s="243" t="s">
        <v>1</v>
      </c>
      <c r="N130" s="244" t="s">
        <v>44</v>
      </c>
      <c r="O130" s="90"/>
      <c r="P130" s="245">
        <f>O130*H130</f>
        <v>0</v>
      </c>
      <c r="Q130" s="245">
        <v>0</v>
      </c>
      <c r="R130" s="245">
        <f>Q130*H130</f>
        <v>0</v>
      </c>
      <c r="S130" s="245">
        <v>0</v>
      </c>
      <c r="T130" s="246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47" t="s">
        <v>145</v>
      </c>
      <c r="AT130" s="247" t="s">
        <v>141</v>
      </c>
      <c r="AU130" s="247" t="s">
        <v>89</v>
      </c>
      <c r="AY130" s="16" t="s">
        <v>136</v>
      </c>
      <c r="BE130" s="248">
        <f>IF(N130="základní",J130,0)</f>
        <v>0</v>
      </c>
      <c r="BF130" s="248">
        <f>IF(N130="snížená",J130,0)</f>
        <v>0</v>
      </c>
      <c r="BG130" s="248">
        <f>IF(N130="zákl. přenesená",J130,0)</f>
        <v>0</v>
      </c>
      <c r="BH130" s="248">
        <f>IF(N130="sníž. přenesená",J130,0)</f>
        <v>0</v>
      </c>
      <c r="BI130" s="248">
        <f>IF(N130="nulová",J130,0)</f>
        <v>0</v>
      </c>
      <c r="BJ130" s="16" t="s">
        <v>87</v>
      </c>
      <c r="BK130" s="248">
        <f>ROUND(I130*H130,2)</f>
        <v>0</v>
      </c>
      <c r="BL130" s="16" t="s">
        <v>145</v>
      </c>
      <c r="BM130" s="247" t="s">
        <v>502</v>
      </c>
    </row>
    <row r="131" s="13" customFormat="1">
      <c r="A131" s="13"/>
      <c r="B131" s="249"/>
      <c r="C131" s="250"/>
      <c r="D131" s="251" t="s">
        <v>152</v>
      </c>
      <c r="E131" s="252" t="s">
        <v>1</v>
      </c>
      <c r="F131" s="253" t="s">
        <v>503</v>
      </c>
      <c r="G131" s="250"/>
      <c r="H131" s="254">
        <v>3.2000000000000002</v>
      </c>
      <c r="I131" s="255"/>
      <c r="J131" s="250"/>
      <c r="K131" s="250"/>
      <c r="L131" s="256"/>
      <c r="M131" s="257"/>
      <c r="N131" s="258"/>
      <c r="O131" s="258"/>
      <c r="P131" s="258"/>
      <c r="Q131" s="258"/>
      <c r="R131" s="258"/>
      <c r="S131" s="258"/>
      <c r="T131" s="259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60" t="s">
        <v>152</v>
      </c>
      <c r="AU131" s="260" t="s">
        <v>89</v>
      </c>
      <c r="AV131" s="13" t="s">
        <v>89</v>
      </c>
      <c r="AW131" s="13" t="s">
        <v>36</v>
      </c>
      <c r="AX131" s="13" t="s">
        <v>87</v>
      </c>
      <c r="AY131" s="260" t="s">
        <v>136</v>
      </c>
    </row>
    <row r="132" s="2" customFormat="1" ht="16.5" customHeight="1">
      <c r="A132" s="37"/>
      <c r="B132" s="38"/>
      <c r="C132" s="235" t="s">
        <v>504</v>
      </c>
      <c r="D132" s="235" t="s">
        <v>141</v>
      </c>
      <c r="E132" s="236" t="s">
        <v>505</v>
      </c>
      <c r="F132" s="237" t="s">
        <v>506</v>
      </c>
      <c r="G132" s="238" t="s">
        <v>165</v>
      </c>
      <c r="H132" s="239">
        <v>0.32000000000000001</v>
      </c>
      <c r="I132" s="240"/>
      <c r="J132" s="241">
        <f>ROUND(I132*H132,2)</f>
        <v>0</v>
      </c>
      <c r="K132" s="242"/>
      <c r="L132" s="43"/>
      <c r="M132" s="243" t="s">
        <v>1</v>
      </c>
      <c r="N132" s="244" t="s">
        <v>44</v>
      </c>
      <c r="O132" s="90"/>
      <c r="P132" s="245">
        <f>O132*H132</f>
        <v>0</v>
      </c>
      <c r="Q132" s="245">
        <v>0</v>
      </c>
      <c r="R132" s="245">
        <f>Q132*H132</f>
        <v>0</v>
      </c>
      <c r="S132" s="245">
        <v>0</v>
      </c>
      <c r="T132" s="246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47" t="s">
        <v>145</v>
      </c>
      <c r="AT132" s="247" t="s">
        <v>141</v>
      </c>
      <c r="AU132" s="247" t="s">
        <v>89</v>
      </c>
      <c r="AY132" s="16" t="s">
        <v>136</v>
      </c>
      <c r="BE132" s="248">
        <f>IF(N132="základní",J132,0)</f>
        <v>0</v>
      </c>
      <c r="BF132" s="248">
        <f>IF(N132="snížená",J132,0)</f>
        <v>0</v>
      </c>
      <c r="BG132" s="248">
        <f>IF(N132="zákl. přenesená",J132,0)</f>
        <v>0</v>
      </c>
      <c r="BH132" s="248">
        <f>IF(N132="sníž. přenesená",J132,0)</f>
        <v>0</v>
      </c>
      <c r="BI132" s="248">
        <f>IF(N132="nulová",J132,0)</f>
        <v>0</v>
      </c>
      <c r="BJ132" s="16" t="s">
        <v>87</v>
      </c>
      <c r="BK132" s="248">
        <f>ROUND(I132*H132,2)</f>
        <v>0</v>
      </c>
      <c r="BL132" s="16" t="s">
        <v>145</v>
      </c>
      <c r="BM132" s="247" t="s">
        <v>507</v>
      </c>
    </row>
    <row r="133" s="13" customFormat="1">
      <c r="A133" s="13"/>
      <c r="B133" s="249"/>
      <c r="C133" s="250"/>
      <c r="D133" s="251" t="s">
        <v>152</v>
      </c>
      <c r="E133" s="252" t="s">
        <v>1</v>
      </c>
      <c r="F133" s="253" t="s">
        <v>492</v>
      </c>
      <c r="G133" s="250"/>
      <c r="H133" s="254">
        <v>32</v>
      </c>
      <c r="I133" s="255"/>
      <c r="J133" s="250"/>
      <c r="K133" s="250"/>
      <c r="L133" s="256"/>
      <c r="M133" s="257"/>
      <c r="N133" s="258"/>
      <c r="O133" s="258"/>
      <c r="P133" s="258"/>
      <c r="Q133" s="258"/>
      <c r="R133" s="258"/>
      <c r="S133" s="258"/>
      <c r="T133" s="259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60" t="s">
        <v>152</v>
      </c>
      <c r="AU133" s="260" t="s">
        <v>89</v>
      </c>
      <c r="AV133" s="13" t="s">
        <v>89</v>
      </c>
      <c r="AW133" s="13" t="s">
        <v>36</v>
      </c>
      <c r="AX133" s="13" t="s">
        <v>87</v>
      </c>
      <c r="AY133" s="260" t="s">
        <v>136</v>
      </c>
    </row>
    <row r="134" s="13" customFormat="1">
      <c r="A134" s="13"/>
      <c r="B134" s="249"/>
      <c r="C134" s="250"/>
      <c r="D134" s="251" t="s">
        <v>152</v>
      </c>
      <c r="E134" s="250"/>
      <c r="F134" s="253" t="s">
        <v>508</v>
      </c>
      <c r="G134" s="250"/>
      <c r="H134" s="254">
        <v>0.32000000000000001</v>
      </c>
      <c r="I134" s="255"/>
      <c r="J134" s="250"/>
      <c r="K134" s="250"/>
      <c r="L134" s="256"/>
      <c r="M134" s="257"/>
      <c r="N134" s="258"/>
      <c r="O134" s="258"/>
      <c r="P134" s="258"/>
      <c r="Q134" s="258"/>
      <c r="R134" s="258"/>
      <c r="S134" s="258"/>
      <c r="T134" s="259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60" t="s">
        <v>152</v>
      </c>
      <c r="AU134" s="260" t="s">
        <v>89</v>
      </c>
      <c r="AV134" s="13" t="s">
        <v>89</v>
      </c>
      <c r="AW134" s="13" t="s">
        <v>4</v>
      </c>
      <c r="AX134" s="13" t="s">
        <v>87</v>
      </c>
      <c r="AY134" s="260" t="s">
        <v>136</v>
      </c>
    </row>
    <row r="135" s="2" customFormat="1" ht="16.5" customHeight="1">
      <c r="A135" s="37"/>
      <c r="B135" s="38"/>
      <c r="C135" s="235" t="s">
        <v>509</v>
      </c>
      <c r="D135" s="235" t="s">
        <v>141</v>
      </c>
      <c r="E135" s="236" t="s">
        <v>417</v>
      </c>
      <c r="F135" s="237" t="s">
        <v>418</v>
      </c>
      <c r="G135" s="238" t="s">
        <v>165</v>
      </c>
      <c r="H135" s="239">
        <v>0.32000000000000001</v>
      </c>
      <c r="I135" s="240"/>
      <c r="J135" s="241">
        <f>ROUND(I135*H135,2)</f>
        <v>0</v>
      </c>
      <c r="K135" s="242"/>
      <c r="L135" s="43"/>
      <c r="M135" s="243" t="s">
        <v>1</v>
      </c>
      <c r="N135" s="244" t="s">
        <v>44</v>
      </c>
      <c r="O135" s="90"/>
      <c r="P135" s="245">
        <f>O135*H135</f>
        <v>0</v>
      </c>
      <c r="Q135" s="245">
        <v>0</v>
      </c>
      <c r="R135" s="245">
        <f>Q135*H135</f>
        <v>0</v>
      </c>
      <c r="S135" s="245">
        <v>0</v>
      </c>
      <c r="T135" s="246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47" t="s">
        <v>145</v>
      </c>
      <c r="AT135" s="247" t="s">
        <v>141</v>
      </c>
      <c r="AU135" s="247" t="s">
        <v>89</v>
      </c>
      <c r="AY135" s="16" t="s">
        <v>136</v>
      </c>
      <c r="BE135" s="248">
        <f>IF(N135="základní",J135,0)</f>
        <v>0</v>
      </c>
      <c r="BF135" s="248">
        <f>IF(N135="snížená",J135,0)</f>
        <v>0</v>
      </c>
      <c r="BG135" s="248">
        <f>IF(N135="zákl. přenesená",J135,0)</f>
        <v>0</v>
      </c>
      <c r="BH135" s="248">
        <f>IF(N135="sníž. přenesená",J135,0)</f>
        <v>0</v>
      </c>
      <c r="BI135" s="248">
        <f>IF(N135="nulová",J135,0)</f>
        <v>0</v>
      </c>
      <c r="BJ135" s="16" t="s">
        <v>87</v>
      </c>
      <c r="BK135" s="248">
        <f>ROUND(I135*H135,2)</f>
        <v>0</v>
      </c>
      <c r="BL135" s="16" t="s">
        <v>145</v>
      </c>
      <c r="BM135" s="247" t="s">
        <v>510</v>
      </c>
    </row>
    <row r="136" s="12" customFormat="1" ht="22.8" customHeight="1">
      <c r="A136" s="12"/>
      <c r="B136" s="219"/>
      <c r="C136" s="220"/>
      <c r="D136" s="221" t="s">
        <v>78</v>
      </c>
      <c r="E136" s="233" t="s">
        <v>511</v>
      </c>
      <c r="F136" s="233" t="s">
        <v>512</v>
      </c>
      <c r="G136" s="220"/>
      <c r="H136" s="220"/>
      <c r="I136" s="223"/>
      <c r="J136" s="234">
        <f>BK136</f>
        <v>0</v>
      </c>
      <c r="K136" s="220"/>
      <c r="L136" s="225"/>
      <c r="M136" s="226"/>
      <c r="N136" s="227"/>
      <c r="O136" s="227"/>
      <c r="P136" s="228">
        <f>SUM(P137:P148)</f>
        <v>0</v>
      </c>
      <c r="Q136" s="227"/>
      <c r="R136" s="228">
        <f>SUM(R137:R148)</f>
        <v>0</v>
      </c>
      <c r="S136" s="227"/>
      <c r="T136" s="229">
        <f>SUM(T137:T148)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30" t="s">
        <v>87</v>
      </c>
      <c r="AT136" s="231" t="s">
        <v>78</v>
      </c>
      <c r="AU136" s="231" t="s">
        <v>87</v>
      </c>
      <c r="AY136" s="230" t="s">
        <v>136</v>
      </c>
      <c r="BK136" s="232">
        <f>SUM(BK137:BK148)</f>
        <v>0</v>
      </c>
    </row>
    <row r="137" s="2" customFormat="1" ht="21.75" customHeight="1">
      <c r="A137" s="37"/>
      <c r="B137" s="38"/>
      <c r="C137" s="235" t="s">
        <v>248</v>
      </c>
      <c r="D137" s="235" t="s">
        <v>141</v>
      </c>
      <c r="E137" s="236" t="s">
        <v>513</v>
      </c>
      <c r="F137" s="237" t="s">
        <v>514</v>
      </c>
      <c r="G137" s="238" t="s">
        <v>171</v>
      </c>
      <c r="H137" s="239">
        <v>30.600000000000001</v>
      </c>
      <c r="I137" s="240"/>
      <c r="J137" s="241">
        <f>ROUND(I137*H137,2)</f>
        <v>0</v>
      </c>
      <c r="K137" s="242"/>
      <c r="L137" s="43"/>
      <c r="M137" s="243" t="s">
        <v>1</v>
      </c>
      <c r="N137" s="244" t="s">
        <v>44</v>
      </c>
      <c r="O137" s="90"/>
      <c r="P137" s="245">
        <f>O137*H137</f>
        <v>0</v>
      </c>
      <c r="Q137" s="245">
        <v>0</v>
      </c>
      <c r="R137" s="245">
        <f>Q137*H137</f>
        <v>0</v>
      </c>
      <c r="S137" s="245">
        <v>0</v>
      </c>
      <c r="T137" s="246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47" t="s">
        <v>145</v>
      </c>
      <c r="AT137" s="247" t="s">
        <v>141</v>
      </c>
      <c r="AU137" s="247" t="s">
        <v>89</v>
      </c>
      <c r="AY137" s="16" t="s">
        <v>136</v>
      </c>
      <c r="BE137" s="248">
        <f>IF(N137="základní",J137,0)</f>
        <v>0</v>
      </c>
      <c r="BF137" s="248">
        <f>IF(N137="snížená",J137,0)</f>
        <v>0</v>
      </c>
      <c r="BG137" s="248">
        <f>IF(N137="zákl. přenesená",J137,0)</f>
        <v>0</v>
      </c>
      <c r="BH137" s="248">
        <f>IF(N137="sníž. přenesená",J137,0)</f>
        <v>0</v>
      </c>
      <c r="BI137" s="248">
        <f>IF(N137="nulová",J137,0)</f>
        <v>0</v>
      </c>
      <c r="BJ137" s="16" t="s">
        <v>87</v>
      </c>
      <c r="BK137" s="248">
        <f>ROUND(I137*H137,2)</f>
        <v>0</v>
      </c>
      <c r="BL137" s="16" t="s">
        <v>145</v>
      </c>
      <c r="BM137" s="247" t="s">
        <v>515</v>
      </c>
    </row>
    <row r="138" s="13" customFormat="1">
      <c r="A138" s="13"/>
      <c r="B138" s="249"/>
      <c r="C138" s="250"/>
      <c r="D138" s="251" t="s">
        <v>152</v>
      </c>
      <c r="E138" s="252" t="s">
        <v>1</v>
      </c>
      <c r="F138" s="253" t="s">
        <v>516</v>
      </c>
      <c r="G138" s="250"/>
      <c r="H138" s="254">
        <v>153</v>
      </c>
      <c r="I138" s="255"/>
      <c r="J138" s="250"/>
      <c r="K138" s="250"/>
      <c r="L138" s="256"/>
      <c r="M138" s="257"/>
      <c r="N138" s="258"/>
      <c r="O138" s="258"/>
      <c r="P138" s="258"/>
      <c r="Q138" s="258"/>
      <c r="R138" s="258"/>
      <c r="S138" s="258"/>
      <c r="T138" s="259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60" t="s">
        <v>152</v>
      </c>
      <c r="AU138" s="260" t="s">
        <v>89</v>
      </c>
      <c r="AV138" s="13" t="s">
        <v>89</v>
      </c>
      <c r="AW138" s="13" t="s">
        <v>36</v>
      </c>
      <c r="AX138" s="13" t="s">
        <v>87</v>
      </c>
      <c r="AY138" s="260" t="s">
        <v>136</v>
      </c>
    </row>
    <row r="139" s="13" customFormat="1">
      <c r="A139" s="13"/>
      <c r="B139" s="249"/>
      <c r="C139" s="250"/>
      <c r="D139" s="251" t="s">
        <v>152</v>
      </c>
      <c r="E139" s="250"/>
      <c r="F139" s="253" t="s">
        <v>517</v>
      </c>
      <c r="G139" s="250"/>
      <c r="H139" s="254">
        <v>30.600000000000001</v>
      </c>
      <c r="I139" s="255"/>
      <c r="J139" s="250"/>
      <c r="K139" s="250"/>
      <c r="L139" s="256"/>
      <c r="M139" s="257"/>
      <c r="N139" s="258"/>
      <c r="O139" s="258"/>
      <c r="P139" s="258"/>
      <c r="Q139" s="258"/>
      <c r="R139" s="258"/>
      <c r="S139" s="258"/>
      <c r="T139" s="259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60" t="s">
        <v>152</v>
      </c>
      <c r="AU139" s="260" t="s">
        <v>89</v>
      </c>
      <c r="AV139" s="13" t="s">
        <v>89</v>
      </c>
      <c r="AW139" s="13" t="s">
        <v>4</v>
      </c>
      <c r="AX139" s="13" t="s">
        <v>87</v>
      </c>
      <c r="AY139" s="260" t="s">
        <v>136</v>
      </c>
    </row>
    <row r="140" s="2" customFormat="1" ht="21.75" customHeight="1">
      <c r="A140" s="37"/>
      <c r="B140" s="38"/>
      <c r="C140" s="235" t="s">
        <v>518</v>
      </c>
      <c r="D140" s="235" t="s">
        <v>141</v>
      </c>
      <c r="E140" s="236" t="s">
        <v>513</v>
      </c>
      <c r="F140" s="237" t="s">
        <v>514</v>
      </c>
      <c r="G140" s="238" t="s">
        <v>171</v>
      </c>
      <c r="H140" s="239">
        <v>30.600000000000001</v>
      </c>
      <c r="I140" s="240"/>
      <c r="J140" s="241">
        <f>ROUND(I140*H140,2)</f>
        <v>0</v>
      </c>
      <c r="K140" s="242"/>
      <c r="L140" s="43"/>
      <c r="M140" s="243" t="s">
        <v>1</v>
      </c>
      <c r="N140" s="244" t="s">
        <v>44</v>
      </c>
      <c r="O140" s="90"/>
      <c r="P140" s="245">
        <f>O140*H140</f>
        <v>0</v>
      </c>
      <c r="Q140" s="245">
        <v>0</v>
      </c>
      <c r="R140" s="245">
        <f>Q140*H140</f>
        <v>0</v>
      </c>
      <c r="S140" s="245">
        <v>0</v>
      </c>
      <c r="T140" s="246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47" t="s">
        <v>145</v>
      </c>
      <c r="AT140" s="247" t="s">
        <v>141</v>
      </c>
      <c r="AU140" s="247" t="s">
        <v>89</v>
      </c>
      <c r="AY140" s="16" t="s">
        <v>136</v>
      </c>
      <c r="BE140" s="248">
        <f>IF(N140="základní",J140,0)</f>
        <v>0</v>
      </c>
      <c r="BF140" s="248">
        <f>IF(N140="snížená",J140,0)</f>
        <v>0</v>
      </c>
      <c r="BG140" s="248">
        <f>IF(N140="zákl. přenesená",J140,0)</f>
        <v>0</v>
      </c>
      <c r="BH140" s="248">
        <f>IF(N140="sníž. přenesená",J140,0)</f>
        <v>0</v>
      </c>
      <c r="BI140" s="248">
        <f>IF(N140="nulová",J140,0)</f>
        <v>0</v>
      </c>
      <c r="BJ140" s="16" t="s">
        <v>87</v>
      </c>
      <c r="BK140" s="248">
        <f>ROUND(I140*H140,2)</f>
        <v>0</v>
      </c>
      <c r="BL140" s="16" t="s">
        <v>145</v>
      </c>
      <c r="BM140" s="247" t="s">
        <v>519</v>
      </c>
    </row>
    <row r="141" s="13" customFormat="1">
      <c r="A141" s="13"/>
      <c r="B141" s="249"/>
      <c r="C141" s="250"/>
      <c r="D141" s="251" t="s">
        <v>152</v>
      </c>
      <c r="E141" s="252" t="s">
        <v>1</v>
      </c>
      <c r="F141" s="253" t="s">
        <v>516</v>
      </c>
      <c r="G141" s="250"/>
      <c r="H141" s="254">
        <v>153</v>
      </c>
      <c r="I141" s="255"/>
      <c r="J141" s="250"/>
      <c r="K141" s="250"/>
      <c r="L141" s="256"/>
      <c r="M141" s="257"/>
      <c r="N141" s="258"/>
      <c r="O141" s="258"/>
      <c r="P141" s="258"/>
      <c r="Q141" s="258"/>
      <c r="R141" s="258"/>
      <c r="S141" s="258"/>
      <c r="T141" s="259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60" t="s">
        <v>152</v>
      </c>
      <c r="AU141" s="260" t="s">
        <v>89</v>
      </c>
      <c r="AV141" s="13" t="s">
        <v>89</v>
      </c>
      <c r="AW141" s="13" t="s">
        <v>36</v>
      </c>
      <c r="AX141" s="13" t="s">
        <v>87</v>
      </c>
      <c r="AY141" s="260" t="s">
        <v>136</v>
      </c>
    </row>
    <row r="142" s="13" customFormat="1">
      <c r="A142" s="13"/>
      <c r="B142" s="249"/>
      <c r="C142" s="250"/>
      <c r="D142" s="251" t="s">
        <v>152</v>
      </c>
      <c r="E142" s="250"/>
      <c r="F142" s="253" t="s">
        <v>517</v>
      </c>
      <c r="G142" s="250"/>
      <c r="H142" s="254">
        <v>30.600000000000001</v>
      </c>
      <c r="I142" s="255"/>
      <c r="J142" s="250"/>
      <c r="K142" s="250"/>
      <c r="L142" s="256"/>
      <c r="M142" s="257"/>
      <c r="N142" s="258"/>
      <c r="O142" s="258"/>
      <c r="P142" s="258"/>
      <c r="Q142" s="258"/>
      <c r="R142" s="258"/>
      <c r="S142" s="258"/>
      <c r="T142" s="259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60" t="s">
        <v>152</v>
      </c>
      <c r="AU142" s="260" t="s">
        <v>89</v>
      </c>
      <c r="AV142" s="13" t="s">
        <v>89</v>
      </c>
      <c r="AW142" s="13" t="s">
        <v>4</v>
      </c>
      <c r="AX142" s="13" t="s">
        <v>87</v>
      </c>
      <c r="AY142" s="260" t="s">
        <v>136</v>
      </c>
    </row>
    <row r="143" s="2" customFormat="1" ht="21.75" customHeight="1">
      <c r="A143" s="37"/>
      <c r="B143" s="38"/>
      <c r="C143" s="235" t="s">
        <v>520</v>
      </c>
      <c r="D143" s="235" t="s">
        <v>141</v>
      </c>
      <c r="E143" s="236" t="s">
        <v>513</v>
      </c>
      <c r="F143" s="237" t="s">
        <v>514</v>
      </c>
      <c r="G143" s="238" t="s">
        <v>171</v>
      </c>
      <c r="H143" s="239">
        <v>30.600000000000001</v>
      </c>
      <c r="I143" s="240"/>
      <c r="J143" s="241">
        <f>ROUND(I143*H143,2)</f>
        <v>0</v>
      </c>
      <c r="K143" s="242"/>
      <c r="L143" s="43"/>
      <c r="M143" s="243" t="s">
        <v>1</v>
      </c>
      <c r="N143" s="244" t="s">
        <v>44</v>
      </c>
      <c r="O143" s="90"/>
      <c r="P143" s="245">
        <f>O143*H143</f>
        <v>0</v>
      </c>
      <c r="Q143" s="245">
        <v>0</v>
      </c>
      <c r="R143" s="245">
        <f>Q143*H143</f>
        <v>0</v>
      </c>
      <c r="S143" s="245">
        <v>0</v>
      </c>
      <c r="T143" s="246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47" t="s">
        <v>145</v>
      </c>
      <c r="AT143" s="247" t="s">
        <v>141</v>
      </c>
      <c r="AU143" s="247" t="s">
        <v>89</v>
      </c>
      <c r="AY143" s="16" t="s">
        <v>136</v>
      </c>
      <c r="BE143" s="248">
        <f>IF(N143="základní",J143,0)</f>
        <v>0</v>
      </c>
      <c r="BF143" s="248">
        <f>IF(N143="snížená",J143,0)</f>
        <v>0</v>
      </c>
      <c r="BG143" s="248">
        <f>IF(N143="zákl. přenesená",J143,0)</f>
        <v>0</v>
      </c>
      <c r="BH143" s="248">
        <f>IF(N143="sníž. přenesená",J143,0)</f>
        <v>0</v>
      </c>
      <c r="BI143" s="248">
        <f>IF(N143="nulová",J143,0)</f>
        <v>0</v>
      </c>
      <c r="BJ143" s="16" t="s">
        <v>87</v>
      </c>
      <c r="BK143" s="248">
        <f>ROUND(I143*H143,2)</f>
        <v>0</v>
      </c>
      <c r="BL143" s="16" t="s">
        <v>145</v>
      </c>
      <c r="BM143" s="247" t="s">
        <v>521</v>
      </c>
    </row>
    <row r="144" s="13" customFormat="1">
      <c r="A144" s="13"/>
      <c r="B144" s="249"/>
      <c r="C144" s="250"/>
      <c r="D144" s="251" t="s">
        <v>152</v>
      </c>
      <c r="E144" s="252" t="s">
        <v>1</v>
      </c>
      <c r="F144" s="253" t="s">
        <v>516</v>
      </c>
      <c r="G144" s="250"/>
      <c r="H144" s="254">
        <v>153</v>
      </c>
      <c r="I144" s="255"/>
      <c r="J144" s="250"/>
      <c r="K144" s="250"/>
      <c r="L144" s="256"/>
      <c r="M144" s="257"/>
      <c r="N144" s="258"/>
      <c r="O144" s="258"/>
      <c r="P144" s="258"/>
      <c r="Q144" s="258"/>
      <c r="R144" s="258"/>
      <c r="S144" s="258"/>
      <c r="T144" s="259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60" t="s">
        <v>152</v>
      </c>
      <c r="AU144" s="260" t="s">
        <v>89</v>
      </c>
      <c r="AV144" s="13" t="s">
        <v>89</v>
      </c>
      <c r="AW144" s="13" t="s">
        <v>36</v>
      </c>
      <c r="AX144" s="13" t="s">
        <v>87</v>
      </c>
      <c r="AY144" s="260" t="s">
        <v>136</v>
      </c>
    </row>
    <row r="145" s="13" customFormat="1">
      <c r="A145" s="13"/>
      <c r="B145" s="249"/>
      <c r="C145" s="250"/>
      <c r="D145" s="251" t="s">
        <v>152</v>
      </c>
      <c r="E145" s="250"/>
      <c r="F145" s="253" t="s">
        <v>517</v>
      </c>
      <c r="G145" s="250"/>
      <c r="H145" s="254">
        <v>30.600000000000001</v>
      </c>
      <c r="I145" s="255"/>
      <c r="J145" s="250"/>
      <c r="K145" s="250"/>
      <c r="L145" s="256"/>
      <c r="M145" s="257"/>
      <c r="N145" s="258"/>
      <c r="O145" s="258"/>
      <c r="P145" s="258"/>
      <c r="Q145" s="258"/>
      <c r="R145" s="258"/>
      <c r="S145" s="258"/>
      <c r="T145" s="259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60" t="s">
        <v>152</v>
      </c>
      <c r="AU145" s="260" t="s">
        <v>89</v>
      </c>
      <c r="AV145" s="13" t="s">
        <v>89</v>
      </c>
      <c r="AW145" s="13" t="s">
        <v>4</v>
      </c>
      <c r="AX145" s="13" t="s">
        <v>87</v>
      </c>
      <c r="AY145" s="260" t="s">
        <v>136</v>
      </c>
    </row>
    <row r="146" s="2" customFormat="1" ht="21.75" customHeight="1">
      <c r="A146" s="37"/>
      <c r="B146" s="38"/>
      <c r="C146" s="235" t="s">
        <v>522</v>
      </c>
      <c r="D146" s="235" t="s">
        <v>141</v>
      </c>
      <c r="E146" s="236" t="s">
        <v>513</v>
      </c>
      <c r="F146" s="237" t="s">
        <v>514</v>
      </c>
      <c r="G146" s="238" t="s">
        <v>171</v>
      </c>
      <c r="H146" s="239">
        <v>30.600000000000001</v>
      </c>
      <c r="I146" s="240"/>
      <c r="J146" s="241">
        <f>ROUND(I146*H146,2)</f>
        <v>0</v>
      </c>
      <c r="K146" s="242"/>
      <c r="L146" s="43"/>
      <c r="M146" s="243" t="s">
        <v>1</v>
      </c>
      <c r="N146" s="244" t="s">
        <v>44</v>
      </c>
      <c r="O146" s="90"/>
      <c r="P146" s="245">
        <f>O146*H146</f>
        <v>0</v>
      </c>
      <c r="Q146" s="245">
        <v>0</v>
      </c>
      <c r="R146" s="245">
        <f>Q146*H146</f>
        <v>0</v>
      </c>
      <c r="S146" s="245">
        <v>0</v>
      </c>
      <c r="T146" s="246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47" t="s">
        <v>145</v>
      </c>
      <c r="AT146" s="247" t="s">
        <v>141</v>
      </c>
      <c r="AU146" s="247" t="s">
        <v>89</v>
      </c>
      <c r="AY146" s="16" t="s">
        <v>136</v>
      </c>
      <c r="BE146" s="248">
        <f>IF(N146="základní",J146,0)</f>
        <v>0</v>
      </c>
      <c r="BF146" s="248">
        <f>IF(N146="snížená",J146,0)</f>
        <v>0</v>
      </c>
      <c r="BG146" s="248">
        <f>IF(N146="zákl. přenesená",J146,0)</f>
        <v>0</v>
      </c>
      <c r="BH146" s="248">
        <f>IF(N146="sníž. přenesená",J146,0)</f>
        <v>0</v>
      </c>
      <c r="BI146" s="248">
        <f>IF(N146="nulová",J146,0)</f>
        <v>0</v>
      </c>
      <c r="BJ146" s="16" t="s">
        <v>87</v>
      </c>
      <c r="BK146" s="248">
        <f>ROUND(I146*H146,2)</f>
        <v>0</v>
      </c>
      <c r="BL146" s="16" t="s">
        <v>145</v>
      </c>
      <c r="BM146" s="247" t="s">
        <v>523</v>
      </c>
    </row>
    <row r="147" s="13" customFormat="1">
      <c r="A147" s="13"/>
      <c r="B147" s="249"/>
      <c r="C147" s="250"/>
      <c r="D147" s="251" t="s">
        <v>152</v>
      </c>
      <c r="E147" s="252" t="s">
        <v>1</v>
      </c>
      <c r="F147" s="253" t="s">
        <v>516</v>
      </c>
      <c r="G147" s="250"/>
      <c r="H147" s="254">
        <v>153</v>
      </c>
      <c r="I147" s="255"/>
      <c r="J147" s="250"/>
      <c r="K147" s="250"/>
      <c r="L147" s="256"/>
      <c r="M147" s="257"/>
      <c r="N147" s="258"/>
      <c r="O147" s="258"/>
      <c r="P147" s="258"/>
      <c r="Q147" s="258"/>
      <c r="R147" s="258"/>
      <c r="S147" s="258"/>
      <c r="T147" s="259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60" t="s">
        <v>152</v>
      </c>
      <c r="AU147" s="260" t="s">
        <v>89</v>
      </c>
      <c r="AV147" s="13" t="s">
        <v>89</v>
      </c>
      <c r="AW147" s="13" t="s">
        <v>36</v>
      </c>
      <c r="AX147" s="13" t="s">
        <v>87</v>
      </c>
      <c r="AY147" s="260" t="s">
        <v>136</v>
      </c>
    </row>
    <row r="148" s="13" customFormat="1">
      <c r="A148" s="13"/>
      <c r="B148" s="249"/>
      <c r="C148" s="250"/>
      <c r="D148" s="251" t="s">
        <v>152</v>
      </c>
      <c r="E148" s="250"/>
      <c r="F148" s="253" t="s">
        <v>517</v>
      </c>
      <c r="G148" s="250"/>
      <c r="H148" s="254">
        <v>30.600000000000001</v>
      </c>
      <c r="I148" s="255"/>
      <c r="J148" s="250"/>
      <c r="K148" s="250"/>
      <c r="L148" s="256"/>
      <c r="M148" s="257"/>
      <c r="N148" s="258"/>
      <c r="O148" s="258"/>
      <c r="P148" s="258"/>
      <c r="Q148" s="258"/>
      <c r="R148" s="258"/>
      <c r="S148" s="258"/>
      <c r="T148" s="259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60" t="s">
        <v>152</v>
      </c>
      <c r="AU148" s="260" t="s">
        <v>89</v>
      </c>
      <c r="AV148" s="13" t="s">
        <v>89</v>
      </c>
      <c r="AW148" s="13" t="s">
        <v>4</v>
      </c>
      <c r="AX148" s="13" t="s">
        <v>87</v>
      </c>
      <c r="AY148" s="260" t="s">
        <v>136</v>
      </c>
    </row>
    <row r="149" s="12" customFormat="1" ht="22.8" customHeight="1">
      <c r="A149" s="12"/>
      <c r="B149" s="219"/>
      <c r="C149" s="220"/>
      <c r="D149" s="221" t="s">
        <v>78</v>
      </c>
      <c r="E149" s="233" t="s">
        <v>524</v>
      </c>
      <c r="F149" s="233" t="s">
        <v>525</v>
      </c>
      <c r="G149" s="220"/>
      <c r="H149" s="220"/>
      <c r="I149" s="223"/>
      <c r="J149" s="234">
        <f>BK149</f>
        <v>0</v>
      </c>
      <c r="K149" s="220"/>
      <c r="L149" s="225"/>
      <c r="M149" s="226"/>
      <c r="N149" s="227"/>
      <c r="O149" s="227"/>
      <c r="P149" s="228">
        <f>SUM(P150:P157)</f>
        <v>0</v>
      </c>
      <c r="Q149" s="227"/>
      <c r="R149" s="228">
        <f>SUM(R150:R157)</f>
        <v>0</v>
      </c>
      <c r="S149" s="227"/>
      <c r="T149" s="229">
        <f>SUM(T150:T157)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30" t="s">
        <v>87</v>
      </c>
      <c r="AT149" s="231" t="s">
        <v>78</v>
      </c>
      <c r="AU149" s="231" t="s">
        <v>87</v>
      </c>
      <c r="AY149" s="230" t="s">
        <v>136</v>
      </c>
      <c r="BK149" s="232">
        <f>SUM(BK150:BK157)</f>
        <v>0</v>
      </c>
    </row>
    <row r="150" s="2" customFormat="1" ht="16.5" customHeight="1">
      <c r="A150" s="37"/>
      <c r="B150" s="38"/>
      <c r="C150" s="235" t="s">
        <v>526</v>
      </c>
      <c r="D150" s="235" t="s">
        <v>141</v>
      </c>
      <c r="E150" s="236" t="s">
        <v>527</v>
      </c>
      <c r="F150" s="237" t="s">
        <v>528</v>
      </c>
      <c r="G150" s="238" t="s">
        <v>171</v>
      </c>
      <c r="H150" s="239">
        <v>72</v>
      </c>
      <c r="I150" s="240"/>
      <c r="J150" s="241">
        <f>ROUND(I150*H150,2)</f>
        <v>0</v>
      </c>
      <c r="K150" s="242"/>
      <c r="L150" s="43"/>
      <c r="M150" s="243" t="s">
        <v>1</v>
      </c>
      <c r="N150" s="244" t="s">
        <v>44</v>
      </c>
      <c r="O150" s="90"/>
      <c r="P150" s="245">
        <f>O150*H150</f>
        <v>0</v>
      </c>
      <c r="Q150" s="245">
        <v>0</v>
      </c>
      <c r="R150" s="245">
        <f>Q150*H150</f>
        <v>0</v>
      </c>
      <c r="S150" s="245">
        <v>0</v>
      </c>
      <c r="T150" s="246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47" t="s">
        <v>145</v>
      </c>
      <c r="AT150" s="247" t="s">
        <v>141</v>
      </c>
      <c r="AU150" s="247" t="s">
        <v>89</v>
      </c>
      <c r="AY150" s="16" t="s">
        <v>136</v>
      </c>
      <c r="BE150" s="248">
        <f>IF(N150="základní",J150,0)</f>
        <v>0</v>
      </c>
      <c r="BF150" s="248">
        <f>IF(N150="snížená",J150,0)</f>
        <v>0</v>
      </c>
      <c r="BG150" s="248">
        <f>IF(N150="zákl. přenesená",J150,0)</f>
        <v>0</v>
      </c>
      <c r="BH150" s="248">
        <f>IF(N150="sníž. přenesená",J150,0)</f>
        <v>0</v>
      </c>
      <c r="BI150" s="248">
        <f>IF(N150="nulová",J150,0)</f>
        <v>0</v>
      </c>
      <c r="BJ150" s="16" t="s">
        <v>87</v>
      </c>
      <c r="BK150" s="248">
        <f>ROUND(I150*H150,2)</f>
        <v>0</v>
      </c>
      <c r="BL150" s="16" t="s">
        <v>145</v>
      </c>
      <c r="BM150" s="247" t="s">
        <v>529</v>
      </c>
    </row>
    <row r="151" s="2" customFormat="1" ht="16.5" customHeight="1">
      <c r="A151" s="37"/>
      <c r="B151" s="38"/>
      <c r="C151" s="235" t="s">
        <v>530</v>
      </c>
      <c r="D151" s="235" t="s">
        <v>141</v>
      </c>
      <c r="E151" s="236" t="s">
        <v>527</v>
      </c>
      <c r="F151" s="237" t="s">
        <v>528</v>
      </c>
      <c r="G151" s="238" t="s">
        <v>171</v>
      </c>
      <c r="H151" s="239">
        <v>72</v>
      </c>
      <c r="I151" s="240"/>
      <c r="J151" s="241">
        <f>ROUND(I151*H151,2)</f>
        <v>0</v>
      </c>
      <c r="K151" s="242"/>
      <c r="L151" s="43"/>
      <c r="M151" s="243" t="s">
        <v>1</v>
      </c>
      <c r="N151" s="244" t="s">
        <v>44</v>
      </c>
      <c r="O151" s="90"/>
      <c r="P151" s="245">
        <f>O151*H151</f>
        <v>0</v>
      </c>
      <c r="Q151" s="245">
        <v>0</v>
      </c>
      <c r="R151" s="245">
        <f>Q151*H151</f>
        <v>0</v>
      </c>
      <c r="S151" s="245">
        <v>0</v>
      </c>
      <c r="T151" s="246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47" t="s">
        <v>145</v>
      </c>
      <c r="AT151" s="247" t="s">
        <v>141</v>
      </c>
      <c r="AU151" s="247" t="s">
        <v>89</v>
      </c>
      <c r="AY151" s="16" t="s">
        <v>136</v>
      </c>
      <c r="BE151" s="248">
        <f>IF(N151="základní",J151,0)</f>
        <v>0</v>
      </c>
      <c r="BF151" s="248">
        <f>IF(N151="snížená",J151,0)</f>
        <v>0</v>
      </c>
      <c r="BG151" s="248">
        <f>IF(N151="zákl. přenesená",J151,0)</f>
        <v>0</v>
      </c>
      <c r="BH151" s="248">
        <f>IF(N151="sníž. přenesená",J151,0)</f>
        <v>0</v>
      </c>
      <c r="BI151" s="248">
        <f>IF(N151="nulová",J151,0)</f>
        <v>0</v>
      </c>
      <c r="BJ151" s="16" t="s">
        <v>87</v>
      </c>
      <c r="BK151" s="248">
        <f>ROUND(I151*H151,2)</f>
        <v>0</v>
      </c>
      <c r="BL151" s="16" t="s">
        <v>145</v>
      </c>
      <c r="BM151" s="247" t="s">
        <v>531</v>
      </c>
    </row>
    <row r="152" s="2" customFormat="1" ht="16.5" customHeight="1">
      <c r="A152" s="37"/>
      <c r="B152" s="38"/>
      <c r="C152" s="235" t="s">
        <v>532</v>
      </c>
      <c r="D152" s="235" t="s">
        <v>141</v>
      </c>
      <c r="E152" s="236" t="s">
        <v>527</v>
      </c>
      <c r="F152" s="237" t="s">
        <v>528</v>
      </c>
      <c r="G152" s="238" t="s">
        <v>171</v>
      </c>
      <c r="H152" s="239">
        <v>72</v>
      </c>
      <c r="I152" s="240"/>
      <c r="J152" s="241">
        <f>ROUND(I152*H152,2)</f>
        <v>0</v>
      </c>
      <c r="K152" s="242"/>
      <c r="L152" s="43"/>
      <c r="M152" s="243" t="s">
        <v>1</v>
      </c>
      <c r="N152" s="244" t="s">
        <v>44</v>
      </c>
      <c r="O152" s="90"/>
      <c r="P152" s="245">
        <f>O152*H152</f>
        <v>0</v>
      </c>
      <c r="Q152" s="245">
        <v>0</v>
      </c>
      <c r="R152" s="245">
        <f>Q152*H152</f>
        <v>0</v>
      </c>
      <c r="S152" s="245">
        <v>0</v>
      </c>
      <c r="T152" s="246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47" t="s">
        <v>145</v>
      </c>
      <c r="AT152" s="247" t="s">
        <v>141</v>
      </c>
      <c r="AU152" s="247" t="s">
        <v>89</v>
      </c>
      <c r="AY152" s="16" t="s">
        <v>136</v>
      </c>
      <c r="BE152" s="248">
        <f>IF(N152="základní",J152,0)</f>
        <v>0</v>
      </c>
      <c r="BF152" s="248">
        <f>IF(N152="snížená",J152,0)</f>
        <v>0</v>
      </c>
      <c r="BG152" s="248">
        <f>IF(N152="zákl. přenesená",J152,0)</f>
        <v>0</v>
      </c>
      <c r="BH152" s="248">
        <f>IF(N152="sníž. přenesená",J152,0)</f>
        <v>0</v>
      </c>
      <c r="BI152" s="248">
        <f>IF(N152="nulová",J152,0)</f>
        <v>0</v>
      </c>
      <c r="BJ152" s="16" t="s">
        <v>87</v>
      </c>
      <c r="BK152" s="248">
        <f>ROUND(I152*H152,2)</f>
        <v>0</v>
      </c>
      <c r="BL152" s="16" t="s">
        <v>145</v>
      </c>
      <c r="BM152" s="247" t="s">
        <v>533</v>
      </c>
    </row>
    <row r="153" s="2" customFormat="1" ht="16.5" customHeight="1">
      <c r="A153" s="37"/>
      <c r="B153" s="38"/>
      <c r="C153" s="235" t="s">
        <v>534</v>
      </c>
      <c r="D153" s="235" t="s">
        <v>141</v>
      </c>
      <c r="E153" s="236" t="s">
        <v>527</v>
      </c>
      <c r="F153" s="237" t="s">
        <v>528</v>
      </c>
      <c r="G153" s="238" t="s">
        <v>171</v>
      </c>
      <c r="H153" s="239">
        <v>72</v>
      </c>
      <c r="I153" s="240"/>
      <c r="J153" s="241">
        <f>ROUND(I153*H153,2)</f>
        <v>0</v>
      </c>
      <c r="K153" s="242"/>
      <c r="L153" s="43"/>
      <c r="M153" s="243" t="s">
        <v>1</v>
      </c>
      <c r="N153" s="244" t="s">
        <v>44</v>
      </c>
      <c r="O153" s="90"/>
      <c r="P153" s="245">
        <f>O153*H153</f>
        <v>0</v>
      </c>
      <c r="Q153" s="245">
        <v>0</v>
      </c>
      <c r="R153" s="245">
        <f>Q153*H153</f>
        <v>0</v>
      </c>
      <c r="S153" s="245">
        <v>0</v>
      </c>
      <c r="T153" s="246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47" t="s">
        <v>145</v>
      </c>
      <c r="AT153" s="247" t="s">
        <v>141</v>
      </c>
      <c r="AU153" s="247" t="s">
        <v>89</v>
      </c>
      <c r="AY153" s="16" t="s">
        <v>136</v>
      </c>
      <c r="BE153" s="248">
        <f>IF(N153="základní",J153,0)</f>
        <v>0</v>
      </c>
      <c r="BF153" s="248">
        <f>IF(N153="snížená",J153,0)</f>
        <v>0</v>
      </c>
      <c r="BG153" s="248">
        <f>IF(N153="zákl. přenesená",J153,0)</f>
        <v>0</v>
      </c>
      <c r="BH153" s="248">
        <f>IF(N153="sníž. přenesená",J153,0)</f>
        <v>0</v>
      </c>
      <c r="BI153" s="248">
        <f>IF(N153="nulová",J153,0)</f>
        <v>0</v>
      </c>
      <c r="BJ153" s="16" t="s">
        <v>87</v>
      </c>
      <c r="BK153" s="248">
        <f>ROUND(I153*H153,2)</f>
        <v>0</v>
      </c>
      <c r="BL153" s="16" t="s">
        <v>145</v>
      </c>
      <c r="BM153" s="247" t="s">
        <v>535</v>
      </c>
    </row>
    <row r="154" s="2" customFormat="1" ht="16.5" customHeight="1">
      <c r="A154" s="37"/>
      <c r="B154" s="38"/>
      <c r="C154" s="235" t="s">
        <v>536</v>
      </c>
      <c r="D154" s="235" t="s">
        <v>141</v>
      </c>
      <c r="E154" s="236" t="s">
        <v>527</v>
      </c>
      <c r="F154" s="237" t="s">
        <v>528</v>
      </c>
      <c r="G154" s="238" t="s">
        <v>171</v>
      </c>
      <c r="H154" s="239">
        <v>72</v>
      </c>
      <c r="I154" s="240"/>
      <c r="J154" s="241">
        <f>ROUND(I154*H154,2)</f>
        <v>0</v>
      </c>
      <c r="K154" s="242"/>
      <c r="L154" s="43"/>
      <c r="M154" s="243" t="s">
        <v>1</v>
      </c>
      <c r="N154" s="244" t="s">
        <v>44</v>
      </c>
      <c r="O154" s="90"/>
      <c r="P154" s="245">
        <f>O154*H154</f>
        <v>0</v>
      </c>
      <c r="Q154" s="245">
        <v>0</v>
      </c>
      <c r="R154" s="245">
        <f>Q154*H154</f>
        <v>0</v>
      </c>
      <c r="S154" s="245">
        <v>0</v>
      </c>
      <c r="T154" s="246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47" t="s">
        <v>145</v>
      </c>
      <c r="AT154" s="247" t="s">
        <v>141</v>
      </c>
      <c r="AU154" s="247" t="s">
        <v>89</v>
      </c>
      <c r="AY154" s="16" t="s">
        <v>136</v>
      </c>
      <c r="BE154" s="248">
        <f>IF(N154="základní",J154,0)</f>
        <v>0</v>
      </c>
      <c r="BF154" s="248">
        <f>IF(N154="snížená",J154,0)</f>
        <v>0</v>
      </c>
      <c r="BG154" s="248">
        <f>IF(N154="zákl. přenesená",J154,0)</f>
        <v>0</v>
      </c>
      <c r="BH154" s="248">
        <f>IF(N154="sníž. přenesená",J154,0)</f>
        <v>0</v>
      </c>
      <c r="BI154" s="248">
        <f>IF(N154="nulová",J154,0)</f>
        <v>0</v>
      </c>
      <c r="BJ154" s="16" t="s">
        <v>87</v>
      </c>
      <c r="BK154" s="248">
        <f>ROUND(I154*H154,2)</f>
        <v>0</v>
      </c>
      <c r="BL154" s="16" t="s">
        <v>145</v>
      </c>
      <c r="BM154" s="247" t="s">
        <v>537</v>
      </c>
    </row>
    <row r="155" s="2" customFormat="1" ht="16.5" customHeight="1">
      <c r="A155" s="37"/>
      <c r="B155" s="38"/>
      <c r="C155" s="235" t="s">
        <v>538</v>
      </c>
      <c r="D155" s="235" t="s">
        <v>141</v>
      </c>
      <c r="E155" s="236" t="s">
        <v>413</v>
      </c>
      <c r="F155" s="237" t="s">
        <v>539</v>
      </c>
      <c r="G155" s="238" t="s">
        <v>165</v>
      </c>
      <c r="H155" s="239">
        <v>7.2000000000000002</v>
      </c>
      <c r="I155" s="240"/>
      <c r="J155" s="241">
        <f>ROUND(I155*H155,2)</f>
        <v>0</v>
      </c>
      <c r="K155" s="242"/>
      <c r="L155" s="43"/>
      <c r="M155" s="243" t="s">
        <v>1</v>
      </c>
      <c r="N155" s="244" t="s">
        <v>44</v>
      </c>
      <c r="O155" s="90"/>
      <c r="P155" s="245">
        <f>O155*H155</f>
        <v>0</v>
      </c>
      <c r="Q155" s="245">
        <v>0</v>
      </c>
      <c r="R155" s="245">
        <f>Q155*H155</f>
        <v>0</v>
      </c>
      <c r="S155" s="245">
        <v>0</v>
      </c>
      <c r="T155" s="246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47" t="s">
        <v>145</v>
      </c>
      <c r="AT155" s="247" t="s">
        <v>141</v>
      </c>
      <c r="AU155" s="247" t="s">
        <v>89</v>
      </c>
      <c r="AY155" s="16" t="s">
        <v>136</v>
      </c>
      <c r="BE155" s="248">
        <f>IF(N155="základní",J155,0)</f>
        <v>0</v>
      </c>
      <c r="BF155" s="248">
        <f>IF(N155="snížená",J155,0)</f>
        <v>0</v>
      </c>
      <c r="BG155" s="248">
        <f>IF(N155="zákl. přenesená",J155,0)</f>
        <v>0</v>
      </c>
      <c r="BH155" s="248">
        <f>IF(N155="sníž. přenesená",J155,0)</f>
        <v>0</v>
      </c>
      <c r="BI155" s="248">
        <f>IF(N155="nulová",J155,0)</f>
        <v>0</v>
      </c>
      <c r="BJ155" s="16" t="s">
        <v>87</v>
      </c>
      <c r="BK155" s="248">
        <f>ROUND(I155*H155,2)</f>
        <v>0</v>
      </c>
      <c r="BL155" s="16" t="s">
        <v>145</v>
      </c>
      <c r="BM155" s="247" t="s">
        <v>540</v>
      </c>
    </row>
    <row r="156" s="13" customFormat="1">
      <c r="A156" s="13"/>
      <c r="B156" s="249"/>
      <c r="C156" s="250"/>
      <c r="D156" s="251" t="s">
        <v>152</v>
      </c>
      <c r="E156" s="252" t="s">
        <v>1</v>
      </c>
      <c r="F156" s="253" t="s">
        <v>541</v>
      </c>
      <c r="G156" s="250"/>
      <c r="H156" s="254">
        <v>7.2000000000000002</v>
      </c>
      <c r="I156" s="255"/>
      <c r="J156" s="250"/>
      <c r="K156" s="250"/>
      <c r="L156" s="256"/>
      <c r="M156" s="257"/>
      <c r="N156" s="258"/>
      <c r="O156" s="258"/>
      <c r="P156" s="258"/>
      <c r="Q156" s="258"/>
      <c r="R156" s="258"/>
      <c r="S156" s="258"/>
      <c r="T156" s="259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60" t="s">
        <v>152</v>
      </c>
      <c r="AU156" s="260" t="s">
        <v>89</v>
      </c>
      <c r="AV156" s="13" t="s">
        <v>89</v>
      </c>
      <c r="AW156" s="13" t="s">
        <v>36</v>
      </c>
      <c r="AX156" s="13" t="s">
        <v>87</v>
      </c>
      <c r="AY156" s="260" t="s">
        <v>136</v>
      </c>
    </row>
    <row r="157" s="2" customFormat="1" ht="16.5" customHeight="1">
      <c r="A157" s="37"/>
      <c r="B157" s="38"/>
      <c r="C157" s="235" t="s">
        <v>542</v>
      </c>
      <c r="D157" s="235" t="s">
        <v>141</v>
      </c>
      <c r="E157" s="236" t="s">
        <v>417</v>
      </c>
      <c r="F157" s="237" t="s">
        <v>418</v>
      </c>
      <c r="G157" s="238" t="s">
        <v>165</v>
      </c>
      <c r="H157" s="239">
        <v>7.2000000000000002</v>
      </c>
      <c r="I157" s="240"/>
      <c r="J157" s="241">
        <f>ROUND(I157*H157,2)</f>
        <v>0</v>
      </c>
      <c r="K157" s="242"/>
      <c r="L157" s="43"/>
      <c r="M157" s="243" t="s">
        <v>1</v>
      </c>
      <c r="N157" s="244" t="s">
        <v>44</v>
      </c>
      <c r="O157" s="90"/>
      <c r="P157" s="245">
        <f>O157*H157</f>
        <v>0</v>
      </c>
      <c r="Q157" s="245">
        <v>0</v>
      </c>
      <c r="R157" s="245">
        <f>Q157*H157</f>
        <v>0</v>
      </c>
      <c r="S157" s="245">
        <v>0</v>
      </c>
      <c r="T157" s="246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47" t="s">
        <v>145</v>
      </c>
      <c r="AT157" s="247" t="s">
        <v>141</v>
      </c>
      <c r="AU157" s="247" t="s">
        <v>89</v>
      </c>
      <c r="AY157" s="16" t="s">
        <v>136</v>
      </c>
      <c r="BE157" s="248">
        <f>IF(N157="základní",J157,0)</f>
        <v>0</v>
      </c>
      <c r="BF157" s="248">
        <f>IF(N157="snížená",J157,0)</f>
        <v>0</v>
      </c>
      <c r="BG157" s="248">
        <f>IF(N157="zákl. přenesená",J157,0)</f>
        <v>0</v>
      </c>
      <c r="BH157" s="248">
        <f>IF(N157="sníž. přenesená",J157,0)</f>
        <v>0</v>
      </c>
      <c r="BI157" s="248">
        <f>IF(N157="nulová",J157,0)</f>
        <v>0</v>
      </c>
      <c r="BJ157" s="16" t="s">
        <v>87</v>
      </c>
      <c r="BK157" s="248">
        <f>ROUND(I157*H157,2)</f>
        <v>0</v>
      </c>
      <c r="BL157" s="16" t="s">
        <v>145</v>
      </c>
      <c r="BM157" s="247" t="s">
        <v>543</v>
      </c>
    </row>
    <row r="158" s="12" customFormat="1" ht="22.8" customHeight="1">
      <c r="A158" s="12"/>
      <c r="B158" s="219"/>
      <c r="C158" s="220"/>
      <c r="D158" s="221" t="s">
        <v>78</v>
      </c>
      <c r="E158" s="233" t="s">
        <v>544</v>
      </c>
      <c r="F158" s="233" t="s">
        <v>545</v>
      </c>
      <c r="G158" s="220"/>
      <c r="H158" s="220"/>
      <c r="I158" s="223"/>
      <c r="J158" s="234">
        <f>BK158</f>
        <v>0</v>
      </c>
      <c r="K158" s="220"/>
      <c r="L158" s="225"/>
      <c r="M158" s="226"/>
      <c r="N158" s="227"/>
      <c r="O158" s="227"/>
      <c r="P158" s="228">
        <f>SUM(P159:P168)</f>
        <v>0</v>
      </c>
      <c r="Q158" s="227"/>
      <c r="R158" s="228">
        <f>SUM(R159:R168)</f>
        <v>0</v>
      </c>
      <c r="S158" s="227"/>
      <c r="T158" s="229">
        <f>SUM(T159:T168)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30" t="s">
        <v>87</v>
      </c>
      <c r="AT158" s="231" t="s">
        <v>78</v>
      </c>
      <c r="AU158" s="231" t="s">
        <v>87</v>
      </c>
      <c r="AY158" s="230" t="s">
        <v>136</v>
      </c>
      <c r="BK158" s="232">
        <f>SUM(BK159:BK168)</f>
        <v>0</v>
      </c>
    </row>
    <row r="159" s="2" customFormat="1" ht="33" customHeight="1">
      <c r="A159" s="37"/>
      <c r="B159" s="38"/>
      <c r="C159" s="235" t="s">
        <v>546</v>
      </c>
      <c r="D159" s="235" t="s">
        <v>141</v>
      </c>
      <c r="E159" s="236" t="s">
        <v>547</v>
      </c>
      <c r="F159" s="237" t="s">
        <v>548</v>
      </c>
      <c r="G159" s="238" t="s">
        <v>171</v>
      </c>
      <c r="H159" s="239">
        <v>5066</v>
      </c>
      <c r="I159" s="240"/>
      <c r="J159" s="241">
        <f>ROUND(I159*H159,2)</f>
        <v>0</v>
      </c>
      <c r="K159" s="242"/>
      <c r="L159" s="43"/>
      <c r="M159" s="243" t="s">
        <v>1</v>
      </c>
      <c r="N159" s="244" t="s">
        <v>44</v>
      </c>
      <c r="O159" s="90"/>
      <c r="P159" s="245">
        <f>O159*H159</f>
        <v>0</v>
      </c>
      <c r="Q159" s="245">
        <v>0</v>
      </c>
      <c r="R159" s="245">
        <f>Q159*H159</f>
        <v>0</v>
      </c>
      <c r="S159" s="245">
        <v>0</v>
      </c>
      <c r="T159" s="246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47" t="s">
        <v>145</v>
      </c>
      <c r="AT159" s="247" t="s">
        <v>141</v>
      </c>
      <c r="AU159" s="247" t="s">
        <v>89</v>
      </c>
      <c r="AY159" s="16" t="s">
        <v>136</v>
      </c>
      <c r="BE159" s="248">
        <f>IF(N159="základní",J159,0)</f>
        <v>0</v>
      </c>
      <c r="BF159" s="248">
        <f>IF(N159="snížená",J159,0)</f>
        <v>0</v>
      </c>
      <c r="BG159" s="248">
        <f>IF(N159="zákl. přenesená",J159,0)</f>
        <v>0</v>
      </c>
      <c r="BH159" s="248">
        <f>IF(N159="sníž. přenesená",J159,0)</f>
        <v>0</v>
      </c>
      <c r="BI159" s="248">
        <f>IF(N159="nulová",J159,0)</f>
        <v>0</v>
      </c>
      <c r="BJ159" s="16" t="s">
        <v>87</v>
      </c>
      <c r="BK159" s="248">
        <f>ROUND(I159*H159,2)</f>
        <v>0</v>
      </c>
      <c r="BL159" s="16" t="s">
        <v>145</v>
      </c>
      <c r="BM159" s="247" t="s">
        <v>549</v>
      </c>
    </row>
    <row r="160" s="2" customFormat="1" ht="33" customHeight="1">
      <c r="A160" s="37"/>
      <c r="B160" s="38"/>
      <c r="C160" s="235" t="s">
        <v>180</v>
      </c>
      <c r="D160" s="235" t="s">
        <v>141</v>
      </c>
      <c r="E160" s="236" t="s">
        <v>547</v>
      </c>
      <c r="F160" s="237" t="s">
        <v>548</v>
      </c>
      <c r="G160" s="238" t="s">
        <v>171</v>
      </c>
      <c r="H160" s="239">
        <v>5066</v>
      </c>
      <c r="I160" s="240"/>
      <c r="J160" s="241">
        <f>ROUND(I160*H160,2)</f>
        <v>0</v>
      </c>
      <c r="K160" s="242"/>
      <c r="L160" s="43"/>
      <c r="M160" s="243" t="s">
        <v>1</v>
      </c>
      <c r="N160" s="244" t="s">
        <v>44</v>
      </c>
      <c r="O160" s="90"/>
      <c r="P160" s="245">
        <f>O160*H160</f>
        <v>0</v>
      </c>
      <c r="Q160" s="245">
        <v>0</v>
      </c>
      <c r="R160" s="245">
        <f>Q160*H160</f>
        <v>0</v>
      </c>
      <c r="S160" s="245">
        <v>0</v>
      </c>
      <c r="T160" s="246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47" t="s">
        <v>145</v>
      </c>
      <c r="AT160" s="247" t="s">
        <v>141</v>
      </c>
      <c r="AU160" s="247" t="s">
        <v>89</v>
      </c>
      <c r="AY160" s="16" t="s">
        <v>136</v>
      </c>
      <c r="BE160" s="248">
        <f>IF(N160="základní",J160,0)</f>
        <v>0</v>
      </c>
      <c r="BF160" s="248">
        <f>IF(N160="snížená",J160,0)</f>
        <v>0</v>
      </c>
      <c r="BG160" s="248">
        <f>IF(N160="zákl. přenesená",J160,0)</f>
        <v>0</v>
      </c>
      <c r="BH160" s="248">
        <f>IF(N160="sníž. přenesená",J160,0)</f>
        <v>0</v>
      </c>
      <c r="BI160" s="248">
        <f>IF(N160="nulová",J160,0)</f>
        <v>0</v>
      </c>
      <c r="BJ160" s="16" t="s">
        <v>87</v>
      </c>
      <c r="BK160" s="248">
        <f>ROUND(I160*H160,2)</f>
        <v>0</v>
      </c>
      <c r="BL160" s="16" t="s">
        <v>145</v>
      </c>
      <c r="BM160" s="247" t="s">
        <v>550</v>
      </c>
    </row>
    <row r="161" s="2" customFormat="1" ht="33" customHeight="1">
      <c r="A161" s="37"/>
      <c r="B161" s="38"/>
      <c r="C161" s="235" t="s">
        <v>185</v>
      </c>
      <c r="D161" s="235" t="s">
        <v>141</v>
      </c>
      <c r="E161" s="236" t="s">
        <v>547</v>
      </c>
      <c r="F161" s="237" t="s">
        <v>548</v>
      </c>
      <c r="G161" s="238" t="s">
        <v>171</v>
      </c>
      <c r="H161" s="239">
        <v>5066</v>
      </c>
      <c r="I161" s="240"/>
      <c r="J161" s="241">
        <f>ROUND(I161*H161,2)</f>
        <v>0</v>
      </c>
      <c r="K161" s="242"/>
      <c r="L161" s="43"/>
      <c r="M161" s="243" t="s">
        <v>1</v>
      </c>
      <c r="N161" s="244" t="s">
        <v>44</v>
      </c>
      <c r="O161" s="90"/>
      <c r="P161" s="245">
        <f>O161*H161</f>
        <v>0</v>
      </c>
      <c r="Q161" s="245">
        <v>0</v>
      </c>
      <c r="R161" s="245">
        <f>Q161*H161</f>
        <v>0</v>
      </c>
      <c r="S161" s="245">
        <v>0</v>
      </c>
      <c r="T161" s="246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47" t="s">
        <v>145</v>
      </c>
      <c r="AT161" s="247" t="s">
        <v>141</v>
      </c>
      <c r="AU161" s="247" t="s">
        <v>89</v>
      </c>
      <c r="AY161" s="16" t="s">
        <v>136</v>
      </c>
      <c r="BE161" s="248">
        <f>IF(N161="základní",J161,0)</f>
        <v>0</v>
      </c>
      <c r="BF161" s="248">
        <f>IF(N161="snížená",J161,0)</f>
        <v>0</v>
      </c>
      <c r="BG161" s="248">
        <f>IF(N161="zákl. přenesená",J161,0)</f>
        <v>0</v>
      </c>
      <c r="BH161" s="248">
        <f>IF(N161="sníž. přenesená",J161,0)</f>
        <v>0</v>
      </c>
      <c r="BI161" s="248">
        <f>IF(N161="nulová",J161,0)</f>
        <v>0</v>
      </c>
      <c r="BJ161" s="16" t="s">
        <v>87</v>
      </c>
      <c r="BK161" s="248">
        <f>ROUND(I161*H161,2)</f>
        <v>0</v>
      </c>
      <c r="BL161" s="16" t="s">
        <v>145</v>
      </c>
      <c r="BM161" s="247" t="s">
        <v>551</v>
      </c>
    </row>
    <row r="162" s="2" customFormat="1" ht="33" customHeight="1">
      <c r="A162" s="37"/>
      <c r="B162" s="38"/>
      <c r="C162" s="235" t="s">
        <v>189</v>
      </c>
      <c r="D162" s="235" t="s">
        <v>141</v>
      </c>
      <c r="E162" s="236" t="s">
        <v>547</v>
      </c>
      <c r="F162" s="237" t="s">
        <v>548</v>
      </c>
      <c r="G162" s="238" t="s">
        <v>171</v>
      </c>
      <c r="H162" s="239">
        <v>5066</v>
      </c>
      <c r="I162" s="240"/>
      <c r="J162" s="241">
        <f>ROUND(I162*H162,2)</f>
        <v>0</v>
      </c>
      <c r="K162" s="242"/>
      <c r="L162" s="43"/>
      <c r="M162" s="243" t="s">
        <v>1</v>
      </c>
      <c r="N162" s="244" t="s">
        <v>44</v>
      </c>
      <c r="O162" s="90"/>
      <c r="P162" s="245">
        <f>O162*H162</f>
        <v>0</v>
      </c>
      <c r="Q162" s="245">
        <v>0</v>
      </c>
      <c r="R162" s="245">
        <f>Q162*H162</f>
        <v>0</v>
      </c>
      <c r="S162" s="245">
        <v>0</v>
      </c>
      <c r="T162" s="246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47" t="s">
        <v>145</v>
      </c>
      <c r="AT162" s="247" t="s">
        <v>141</v>
      </c>
      <c r="AU162" s="247" t="s">
        <v>89</v>
      </c>
      <c r="AY162" s="16" t="s">
        <v>136</v>
      </c>
      <c r="BE162" s="248">
        <f>IF(N162="základní",J162,0)</f>
        <v>0</v>
      </c>
      <c r="BF162" s="248">
        <f>IF(N162="snížená",J162,0)</f>
        <v>0</v>
      </c>
      <c r="BG162" s="248">
        <f>IF(N162="zákl. přenesená",J162,0)</f>
        <v>0</v>
      </c>
      <c r="BH162" s="248">
        <f>IF(N162="sníž. přenesená",J162,0)</f>
        <v>0</v>
      </c>
      <c r="BI162" s="248">
        <f>IF(N162="nulová",J162,0)</f>
        <v>0</v>
      </c>
      <c r="BJ162" s="16" t="s">
        <v>87</v>
      </c>
      <c r="BK162" s="248">
        <f>ROUND(I162*H162,2)</f>
        <v>0</v>
      </c>
      <c r="BL162" s="16" t="s">
        <v>145</v>
      </c>
      <c r="BM162" s="247" t="s">
        <v>552</v>
      </c>
    </row>
    <row r="163" s="2" customFormat="1" ht="33" customHeight="1">
      <c r="A163" s="37"/>
      <c r="B163" s="38"/>
      <c r="C163" s="235" t="s">
        <v>168</v>
      </c>
      <c r="D163" s="235" t="s">
        <v>141</v>
      </c>
      <c r="E163" s="236" t="s">
        <v>547</v>
      </c>
      <c r="F163" s="237" t="s">
        <v>548</v>
      </c>
      <c r="G163" s="238" t="s">
        <v>171</v>
      </c>
      <c r="H163" s="239">
        <v>5066</v>
      </c>
      <c r="I163" s="240"/>
      <c r="J163" s="241">
        <f>ROUND(I163*H163,2)</f>
        <v>0</v>
      </c>
      <c r="K163" s="242"/>
      <c r="L163" s="43"/>
      <c r="M163" s="243" t="s">
        <v>1</v>
      </c>
      <c r="N163" s="244" t="s">
        <v>44</v>
      </c>
      <c r="O163" s="90"/>
      <c r="P163" s="245">
        <f>O163*H163</f>
        <v>0</v>
      </c>
      <c r="Q163" s="245">
        <v>0</v>
      </c>
      <c r="R163" s="245">
        <f>Q163*H163</f>
        <v>0</v>
      </c>
      <c r="S163" s="245">
        <v>0</v>
      </c>
      <c r="T163" s="246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47" t="s">
        <v>145</v>
      </c>
      <c r="AT163" s="247" t="s">
        <v>141</v>
      </c>
      <c r="AU163" s="247" t="s">
        <v>89</v>
      </c>
      <c r="AY163" s="16" t="s">
        <v>136</v>
      </c>
      <c r="BE163" s="248">
        <f>IF(N163="základní",J163,0)</f>
        <v>0</v>
      </c>
      <c r="BF163" s="248">
        <f>IF(N163="snížená",J163,0)</f>
        <v>0</v>
      </c>
      <c r="BG163" s="248">
        <f>IF(N163="zákl. přenesená",J163,0)</f>
        <v>0</v>
      </c>
      <c r="BH163" s="248">
        <f>IF(N163="sníž. přenesená",J163,0)</f>
        <v>0</v>
      </c>
      <c r="BI163" s="248">
        <f>IF(N163="nulová",J163,0)</f>
        <v>0</v>
      </c>
      <c r="BJ163" s="16" t="s">
        <v>87</v>
      </c>
      <c r="BK163" s="248">
        <f>ROUND(I163*H163,2)</f>
        <v>0</v>
      </c>
      <c r="BL163" s="16" t="s">
        <v>145</v>
      </c>
      <c r="BM163" s="247" t="s">
        <v>553</v>
      </c>
    </row>
    <row r="164" s="2" customFormat="1" ht="33" customHeight="1">
      <c r="A164" s="37"/>
      <c r="B164" s="38"/>
      <c r="C164" s="235" t="s">
        <v>154</v>
      </c>
      <c r="D164" s="235" t="s">
        <v>141</v>
      </c>
      <c r="E164" s="236" t="s">
        <v>547</v>
      </c>
      <c r="F164" s="237" t="s">
        <v>548</v>
      </c>
      <c r="G164" s="238" t="s">
        <v>171</v>
      </c>
      <c r="H164" s="239">
        <v>5066</v>
      </c>
      <c r="I164" s="240"/>
      <c r="J164" s="241">
        <f>ROUND(I164*H164,2)</f>
        <v>0</v>
      </c>
      <c r="K164" s="242"/>
      <c r="L164" s="43"/>
      <c r="M164" s="243" t="s">
        <v>1</v>
      </c>
      <c r="N164" s="244" t="s">
        <v>44</v>
      </c>
      <c r="O164" s="90"/>
      <c r="P164" s="245">
        <f>O164*H164</f>
        <v>0</v>
      </c>
      <c r="Q164" s="245">
        <v>0</v>
      </c>
      <c r="R164" s="245">
        <f>Q164*H164</f>
        <v>0</v>
      </c>
      <c r="S164" s="245">
        <v>0</v>
      </c>
      <c r="T164" s="246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47" t="s">
        <v>145</v>
      </c>
      <c r="AT164" s="247" t="s">
        <v>141</v>
      </c>
      <c r="AU164" s="247" t="s">
        <v>89</v>
      </c>
      <c r="AY164" s="16" t="s">
        <v>136</v>
      </c>
      <c r="BE164" s="248">
        <f>IF(N164="základní",J164,0)</f>
        <v>0</v>
      </c>
      <c r="BF164" s="248">
        <f>IF(N164="snížená",J164,0)</f>
        <v>0</v>
      </c>
      <c r="BG164" s="248">
        <f>IF(N164="zákl. přenesená",J164,0)</f>
        <v>0</v>
      </c>
      <c r="BH164" s="248">
        <f>IF(N164="sníž. přenesená",J164,0)</f>
        <v>0</v>
      </c>
      <c r="BI164" s="248">
        <f>IF(N164="nulová",J164,0)</f>
        <v>0</v>
      </c>
      <c r="BJ164" s="16" t="s">
        <v>87</v>
      </c>
      <c r="BK164" s="248">
        <f>ROUND(I164*H164,2)</f>
        <v>0</v>
      </c>
      <c r="BL164" s="16" t="s">
        <v>145</v>
      </c>
      <c r="BM164" s="247" t="s">
        <v>554</v>
      </c>
    </row>
    <row r="165" s="2" customFormat="1" ht="33" customHeight="1">
      <c r="A165" s="37"/>
      <c r="B165" s="38"/>
      <c r="C165" s="235" t="s">
        <v>555</v>
      </c>
      <c r="D165" s="235" t="s">
        <v>141</v>
      </c>
      <c r="E165" s="236" t="s">
        <v>547</v>
      </c>
      <c r="F165" s="237" t="s">
        <v>548</v>
      </c>
      <c r="G165" s="238" t="s">
        <v>171</v>
      </c>
      <c r="H165" s="239">
        <v>5066</v>
      </c>
      <c r="I165" s="240"/>
      <c r="J165" s="241">
        <f>ROUND(I165*H165,2)</f>
        <v>0</v>
      </c>
      <c r="K165" s="242"/>
      <c r="L165" s="43"/>
      <c r="M165" s="243" t="s">
        <v>1</v>
      </c>
      <c r="N165" s="244" t="s">
        <v>44</v>
      </c>
      <c r="O165" s="90"/>
      <c r="P165" s="245">
        <f>O165*H165</f>
        <v>0</v>
      </c>
      <c r="Q165" s="245">
        <v>0</v>
      </c>
      <c r="R165" s="245">
        <f>Q165*H165</f>
        <v>0</v>
      </c>
      <c r="S165" s="245">
        <v>0</v>
      </c>
      <c r="T165" s="246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47" t="s">
        <v>145</v>
      </c>
      <c r="AT165" s="247" t="s">
        <v>141</v>
      </c>
      <c r="AU165" s="247" t="s">
        <v>89</v>
      </c>
      <c r="AY165" s="16" t="s">
        <v>136</v>
      </c>
      <c r="BE165" s="248">
        <f>IF(N165="základní",J165,0)</f>
        <v>0</v>
      </c>
      <c r="BF165" s="248">
        <f>IF(N165="snížená",J165,0)</f>
        <v>0</v>
      </c>
      <c r="BG165" s="248">
        <f>IF(N165="zákl. přenesená",J165,0)</f>
        <v>0</v>
      </c>
      <c r="BH165" s="248">
        <f>IF(N165="sníž. přenesená",J165,0)</f>
        <v>0</v>
      </c>
      <c r="BI165" s="248">
        <f>IF(N165="nulová",J165,0)</f>
        <v>0</v>
      </c>
      <c r="BJ165" s="16" t="s">
        <v>87</v>
      </c>
      <c r="BK165" s="248">
        <f>ROUND(I165*H165,2)</f>
        <v>0</v>
      </c>
      <c r="BL165" s="16" t="s">
        <v>145</v>
      </c>
      <c r="BM165" s="247" t="s">
        <v>556</v>
      </c>
    </row>
    <row r="166" s="2" customFormat="1" ht="33" customHeight="1">
      <c r="A166" s="37"/>
      <c r="B166" s="38"/>
      <c r="C166" s="235" t="s">
        <v>557</v>
      </c>
      <c r="D166" s="235" t="s">
        <v>141</v>
      </c>
      <c r="E166" s="236" t="s">
        <v>547</v>
      </c>
      <c r="F166" s="237" t="s">
        <v>548</v>
      </c>
      <c r="G166" s="238" t="s">
        <v>171</v>
      </c>
      <c r="H166" s="239">
        <v>5066</v>
      </c>
      <c r="I166" s="240"/>
      <c r="J166" s="241">
        <f>ROUND(I166*H166,2)</f>
        <v>0</v>
      </c>
      <c r="K166" s="242"/>
      <c r="L166" s="43"/>
      <c r="M166" s="243" t="s">
        <v>1</v>
      </c>
      <c r="N166" s="244" t="s">
        <v>44</v>
      </c>
      <c r="O166" s="90"/>
      <c r="P166" s="245">
        <f>O166*H166</f>
        <v>0</v>
      </c>
      <c r="Q166" s="245">
        <v>0</v>
      </c>
      <c r="R166" s="245">
        <f>Q166*H166</f>
        <v>0</v>
      </c>
      <c r="S166" s="245">
        <v>0</v>
      </c>
      <c r="T166" s="246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47" t="s">
        <v>145</v>
      </c>
      <c r="AT166" s="247" t="s">
        <v>141</v>
      </c>
      <c r="AU166" s="247" t="s">
        <v>89</v>
      </c>
      <c r="AY166" s="16" t="s">
        <v>136</v>
      </c>
      <c r="BE166" s="248">
        <f>IF(N166="základní",J166,0)</f>
        <v>0</v>
      </c>
      <c r="BF166" s="248">
        <f>IF(N166="snížená",J166,0)</f>
        <v>0</v>
      </c>
      <c r="BG166" s="248">
        <f>IF(N166="zákl. přenesená",J166,0)</f>
        <v>0</v>
      </c>
      <c r="BH166" s="248">
        <f>IF(N166="sníž. přenesená",J166,0)</f>
        <v>0</v>
      </c>
      <c r="BI166" s="248">
        <f>IF(N166="nulová",J166,0)</f>
        <v>0</v>
      </c>
      <c r="BJ166" s="16" t="s">
        <v>87</v>
      </c>
      <c r="BK166" s="248">
        <f>ROUND(I166*H166,2)</f>
        <v>0</v>
      </c>
      <c r="BL166" s="16" t="s">
        <v>145</v>
      </c>
      <c r="BM166" s="247" t="s">
        <v>558</v>
      </c>
    </row>
    <row r="167" s="2" customFormat="1" ht="21.75" customHeight="1">
      <c r="A167" s="37"/>
      <c r="B167" s="38"/>
      <c r="C167" s="235" t="s">
        <v>147</v>
      </c>
      <c r="D167" s="235" t="s">
        <v>141</v>
      </c>
      <c r="E167" s="236" t="s">
        <v>559</v>
      </c>
      <c r="F167" s="237" t="s">
        <v>560</v>
      </c>
      <c r="G167" s="238" t="s">
        <v>171</v>
      </c>
      <c r="H167" s="239">
        <v>5066</v>
      </c>
      <c r="I167" s="240"/>
      <c r="J167" s="241">
        <f>ROUND(I167*H167,2)</f>
        <v>0</v>
      </c>
      <c r="K167" s="242"/>
      <c r="L167" s="43"/>
      <c r="M167" s="243" t="s">
        <v>1</v>
      </c>
      <c r="N167" s="244" t="s">
        <v>44</v>
      </c>
      <c r="O167" s="90"/>
      <c r="P167" s="245">
        <f>O167*H167</f>
        <v>0</v>
      </c>
      <c r="Q167" s="245">
        <v>0</v>
      </c>
      <c r="R167" s="245">
        <f>Q167*H167</f>
        <v>0</v>
      </c>
      <c r="S167" s="245">
        <v>0</v>
      </c>
      <c r="T167" s="246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47" t="s">
        <v>145</v>
      </c>
      <c r="AT167" s="247" t="s">
        <v>141</v>
      </c>
      <c r="AU167" s="247" t="s">
        <v>89</v>
      </c>
      <c r="AY167" s="16" t="s">
        <v>136</v>
      </c>
      <c r="BE167" s="248">
        <f>IF(N167="základní",J167,0)</f>
        <v>0</v>
      </c>
      <c r="BF167" s="248">
        <f>IF(N167="snížená",J167,0)</f>
        <v>0</v>
      </c>
      <c r="BG167" s="248">
        <f>IF(N167="zákl. přenesená",J167,0)</f>
        <v>0</v>
      </c>
      <c r="BH167" s="248">
        <f>IF(N167="sníž. přenesená",J167,0)</f>
        <v>0</v>
      </c>
      <c r="BI167" s="248">
        <f>IF(N167="nulová",J167,0)</f>
        <v>0</v>
      </c>
      <c r="BJ167" s="16" t="s">
        <v>87</v>
      </c>
      <c r="BK167" s="248">
        <f>ROUND(I167*H167,2)</f>
        <v>0</v>
      </c>
      <c r="BL167" s="16" t="s">
        <v>145</v>
      </c>
      <c r="BM167" s="247" t="s">
        <v>561</v>
      </c>
    </row>
    <row r="168" s="2" customFormat="1" ht="21.75" customHeight="1">
      <c r="A168" s="37"/>
      <c r="B168" s="38"/>
      <c r="C168" s="235" t="s">
        <v>8</v>
      </c>
      <c r="D168" s="235" t="s">
        <v>141</v>
      </c>
      <c r="E168" s="236" t="s">
        <v>562</v>
      </c>
      <c r="F168" s="237" t="s">
        <v>563</v>
      </c>
      <c r="G168" s="238" t="s">
        <v>171</v>
      </c>
      <c r="H168" s="239">
        <v>5066</v>
      </c>
      <c r="I168" s="240"/>
      <c r="J168" s="241">
        <f>ROUND(I168*H168,2)</f>
        <v>0</v>
      </c>
      <c r="K168" s="242"/>
      <c r="L168" s="43"/>
      <c r="M168" s="243" t="s">
        <v>1</v>
      </c>
      <c r="N168" s="244" t="s">
        <v>44</v>
      </c>
      <c r="O168" s="90"/>
      <c r="P168" s="245">
        <f>O168*H168</f>
        <v>0</v>
      </c>
      <c r="Q168" s="245">
        <v>0</v>
      </c>
      <c r="R168" s="245">
        <f>Q168*H168</f>
        <v>0</v>
      </c>
      <c r="S168" s="245">
        <v>0</v>
      </c>
      <c r="T168" s="246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47" t="s">
        <v>145</v>
      </c>
      <c r="AT168" s="247" t="s">
        <v>141</v>
      </c>
      <c r="AU168" s="247" t="s">
        <v>89</v>
      </c>
      <c r="AY168" s="16" t="s">
        <v>136</v>
      </c>
      <c r="BE168" s="248">
        <f>IF(N168="základní",J168,0)</f>
        <v>0</v>
      </c>
      <c r="BF168" s="248">
        <f>IF(N168="snížená",J168,0)</f>
        <v>0</v>
      </c>
      <c r="BG168" s="248">
        <f>IF(N168="zákl. přenesená",J168,0)</f>
        <v>0</v>
      </c>
      <c r="BH168" s="248">
        <f>IF(N168="sníž. přenesená",J168,0)</f>
        <v>0</v>
      </c>
      <c r="BI168" s="248">
        <f>IF(N168="nulová",J168,0)</f>
        <v>0</v>
      </c>
      <c r="BJ168" s="16" t="s">
        <v>87</v>
      </c>
      <c r="BK168" s="248">
        <f>ROUND(I168*H168,2)</f>
        <v>0</v>
      </c>
      <c r="BL168" s="16" t="s">
        <v>145</v>
      </c>
      <c r="BM168" s="247" t="s">
        <v>564</v>
      </c>
    </row>
    <row r="169" s="12" customFormat="1" ht="25.92" customHeight="1">
      <c r="A169" s="12"/>
      <c r="B169" s="219"/>
      <c r="C169" s="220"/>
      <c r="D169" s="221" t="s">
        <v>78</v>
      </c>
      <c r="E169" s="222" t="s">
        <v>200</v>
      </c>
      <c r="F169" s="222" t="s">
        <v>201</v>
      </c>
      <c r="G169" s="220"/>
      <c r="H169" s="220"/>
      <c r="I169" s="223"/>
      <c r="J169" s="224">
        <f>BK169</f>
        <v>0</v>
      </c>
      <c r="K169" s="220"/>
      <c r="L169" s="225"/>
      <c r="M169" s="226"/>
      <c r="N169" s="227"/>
      <c r="O169" s="227"/>
      <c r="P169" s="228">
        <f>P170</f>
        <v>0</v>
      </c>
      <c r="Q169" s="227"/>
      <c r="R169" s="228">
        <f>R170</f>
        <v>0</v>
      </c>
      <c r="S169" s="227"/>
      <c r="T169" s="229">
        <f>T170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30" t="s">
        <v>202</v>
      </c>
      <c r="AT169" s="231" t="s">
        <v>78</v>
      </c>
      <c r="AU169" s="231" t="s">
        <v>79</v>
      </c>
      <c r="AY169" s="230" t="s">
        <v>136</v>
      </c>
      <c r="BK169" s="232">
        <f>BK170</f>
        <v>0</v>
      </c>
    </row>
    <row r="170" s="12" customFormat="1" ht="22.8" customHeight="1">
      <c r="A170" s="12"/>
      <c r="B170" s="219"/>
      <c r="C170" s="220"/>
      <c r="D170" s="221" t="s">
        <v>78</v>
      </c>
      <c r="E170" s="233" t="s">
        <v>203</v>
      </c>
      <c r="F170" s="233" t="s">
        <v>204</v>
      </c>
      <c r="G170" s="220"/>
      <c r="H170" s="220"/>
      <c r="I170" s="223"/>
      <c r="J170" s="234">
        <f>BK170</f>
        <v>0</v>
      </c>
      <c r="K170" s="220"/>
      <c r="L170" s="225"/>
      <c r="M170" s="226"/>
      <c r="N170" s="227"/>
      <c r="O170" s="227"/>
      <c r="P170" s="228">
        <f>P171</f>
        <v>0</v>
      </c>
      <c r="Q170" s="227"/>
      <c r="R170" s="228">
        <f>R171</f>
        <v>0</v>
      </c>
      <c r="S170" s="227"/>
      <c r="T170" s="229">
        <f>T171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30" t="s">
        <v>202</v>
      </c>
      <c r="AT170" s="231" t="s">
        <v>78</v>
      </c>
      <c r="AU170" s="231" t="s">
        <v>87</v>
      </c>
      <c r="AY170" s="230" t="s">
        <v>136</v>
      </c>
      <c r="BK170" s="232">
        <f>BK171</f>
        <v>0</v>
      </c>
    </row>
    <row r="171" s="2" customFormat="1" ht="16.5" customHeight="1">
      <c r="A171" s="37"/>
      <c r="B171" s="38"/>
      <c r="C171" s="235" t="s">
        <v>565</v>
      </c>
      <c r="D171" s="235" t="s">
        <v>141</v>
      </c>
      <c r="E171" s="236" t="s">
        <v>265</v>
      </c>
      <c r="F171" s="237" t="s">
        <v>266</v>
      </c>
      <c r="G171" s="238" t="s">
        <v>262</v>
      </c>
      <c r="H171" s="239">
        <v>1</v>
      </c>
      <c r="I171" s="240"/>
      <c r="J171" s="241">
        <f>ROUND(I171*H171,2)</f>
        <v>0</v>
      </c>
      <c r="K171" s="242"/>
      <c r="L171" s="43"/>
      <c r="M171" s="283" t="s">
        <v>1</v>
      </c>
      <c r="N171" s="284" t="s">
        <v>44</v>
      </c>
      <c r="O171" s="285"/>
      <c r="P171" s="286">
        <f>O171*H171</f>
        <v>0</v>
      </c>
      <c r="Q171" s="286">
        <v>0</v>
      </c>
      <c r="R171" s="286">
        <f>Q171*H171</f>
        <v>0</v>
      </c>
      <c r="S171" s="286">
        <v>0</v>
      </c>
      <c r="T171" s="287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47" t="s">
        <v>145</v>
      </c>
      <c r="AT171" s="247" t="s">
        <v>141</v>
      </c>
      <c r="AU171" s="247" t="s">
        <v>89</v>
      </c>
      <c r="AY171" s="16" t="s">
        <v>136</v>
      </c>
      <c r="BE171" s="248">
        <f>IF(N171="základní",J171,0)</f>
        <v>0</v>
      </c>
      <c r="BF171" s="248">
        <f>IF(N171="snížená",J171,0)</f>
        <v>0</v>
      </c>
      <c r="BG171" s="248">
        <f>IF(N171="zákl. přenesená",J171,0)</f>
        <v>0</v>
      </c>
      <c r="BH171" s="248">
        <f>IF(N171="sníž. přenesená",J171,0)</f>
        <v>0</v>
      </c>
      <c r="BI171" s="248">
        <f>IF(N171="nulová",J171,0)</f>
        <v>0</v>
      </c>
      <c r="BJ171" s="16" t="s">
        <v>87</v>
      </c>
      <c r="BK171" s="248">
        <f>ROUND(I171*H171,2)</f>
        <v>0</v>
      </c>
      <c r="BL171" s="16" t="s">
        <v>145</v>
      </c>
      <c r="BM171" s="247" t="s">
        <v>566</v>
      </c>
    </row>
    <row r="172" s="2" customFormat="1" ht="6.96" customHeight="1">
      <c r="A172" s="37"/>
      <c r="B172" s="65"/>
      <c r="C172" s="66"/>
      <c r="D172" s="66"/>
      <c r="E172" s="66"/>
      <c r="F172" s="66"/>
      <c r="G172" s="66"/>
      <c r="H172" s="66"/>
      <c r="I172" s="182"/>
      <c r="J172" s="66"/>
      <c r="K172" s="66"/>
      <c r="L172" s="43"/>
      <c r="M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</row>
  </sheetData>
  <sheetProtection sheet="1" autoFilter="0" formatColumns="0" formatRows="0" objects="1" scenarios="1" spinCount="100000" saltValue="2Va2nEtxbtCIFZ7Z3X2pyTbODDuetvKmq5I9TdWLXmJJp2ZJMjyVDroXjoKaBlj/QRSyx1t10Rm4qnXCxUILVg==" hashValue="4QGpf/eBJaU9FflZvImdWFGaqQvTGBq4n70xz/aNffPGC/ECGwb2//Y296YXBQQWKv8WsjjwCQPnr8WlrXzYTg==" algorithmName="SHA-512" password="B510"/>
  <autoFilter ref="C123:K171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" style="1" customWidth="1"/>
    <col min="8" max="8" width="11.5" style="1" customWidth="1"/>
    <col min="9" max="9" width="20.16016" style="135" customWidth="1"/>
    <col min="10" max="10" width="20.16016" style="1" customWidth="1"/>
    <col min="11" max="11" width="20.16016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I2" s="13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104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8"/>
      <c r="J3" s="137"/>
      <c r="K3" s="137"/>
      <c r="L3" s="19"/>
      <c r="AT3" s="16" t="s">
        <v>89</v>
      </c>
    </row>
    <row r="4" s="1" customFormat="1" ht="24.96" customHeight="1">
      <c r="B4" s="19"/>
      <c r="D4" s="139" t="s">
        <v>108</v>
      </c>
      <c r="I4" s="135"/>
      <c r="L4" s="19"/>
      <c r="M4" s="140" t="s">
        <v>10</v>
      </c>
      <c r="AT4" s="16" t="s">
        <v>4</v>
      </c>
    </row>
    <row r="5" s="1" customFormat="1" ht="6.96" customHeight="1">
      <c r="B5" s="19"/>
      <c r="I5" s="135"/>
      <c r="L5" s="19"/>
    </row>
    <row r="6" s="1" customFormat="1" ht="12" customHeight="1">
      <c r="B6" s="19"/>
      <c r="D6" s="141" t="s">
        <v>16</v>
      </c>
      <c r="I6" s="135"/>
      <c r="L6" s="19"/>
    </row>
    <row r="7" s="1" customFormat="1" ht="16.5" customHeight="1">
      <c r="B7" s="19"/>
      <c r="E7" s="142" t="str">
        <f>'Rekapitulace stavby'!K6</f>
        <v>Host_sídl_3.-4.etapa - NEZPŮSOBILÉ VÝDAJE</v>
      </c>
      <c r="F7" s="141"/>
      <c r="G7" s="141"/>
      <c r="H7" s="141"/>
      <c r="I7" s="135"/>
      <c r="L7" s="19"/>
    </row>
    <row r="8" s="2" customFormat="1" ht="12" customHeight="1">
      <c r="A8" s="37"/>
      <c r="B8" s="43"/>
      <c r="C8" s="37"/>
      <c r="D8" s="141" t="s">
        <v>109</v>
      </c>
      <c r="E8" s="37"/>
      <c r="F8" s="37"/>
      <c r="G8" s="37"/>
      <c r="H8" s="37"/>
      <c r="I8" s="143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4" t="s">
        <v>567</v>
      </c>
      <c r="F9" s="37"/>
      <c r="G9" s="37"/>
      <c r="H9" s="37"/>
      <c r="I9" s="143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143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41" t="s">
        <v>18</v>
      </c>
      <c r="E11" s="37"/>
      <c r="F11" s="145" t="s">
        <v>1</v>
      </c>
      <c r="G11" s="37"/>
      <c r="H11" s="37"/>
      <c r="I11" s="146" t="s">
        <v>19</v>
      </c>
      <c r="J11" s="145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41" t="s">
        <v>20</v>
      </c>
      <c r="E12" s="37"/>
      <c r="F12" s="145" t="s">
        <v>21</v>
      </c>
      <c r="G12" s="37"/>
      <c r="H12" s="37"/>
      <c r="I12" s="146" t="s">
        <v>22</v>
      </c>
      <c r="J12" s="147" t="str">
        <f>'Rekapitulace stavby'!AN8</f>
        <v>17. 6. 2020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143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1" t="s">
        <v>24</v>
      </c>
      <c r="E14" s="37"/>
      <c r="F14" s="37"/>
      <c r="G14" s="37"/>
      <c r="H14" s="37"/>
      <c r="I14" s="146" t="s">
        <v>25</v>
      </c>
      <c r="J14" s="145" t="s">
        <v>26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5" t="s">
        <v>27</v>
      </c>
      <c r="F15" s="37"/>
      <c r="G15" s="37"/>
      <c r="H15" s="37"/>
      <c r="I15" s="146" t="s">
        <v>28</v>
      </c>
      <c r="J15" s="145" t="s">
        <v>29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143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41" t="s">
        <v>30</v>
      </c>
      <c r="E17" s="37"/>
      <c r="F17" s="37"/>
      <c r="G17" s="37"/>
      <c r="H17" s="37"/>
      <c r="I17" s="146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5"/>
      <c r="G18" s="145"/>
      <c r="H18" s="145"/>
      <c r="I18" s="146" t="s">
        <v>28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143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41" t="s">
        <v>32</v>
      </c>
      <c r="E20" s="37"/>
      <c r="F20" s="37"/>
      <c r="G20" s="37"/>
      <c r="H20" s="37"/>
      <c r="I20" s="146" t="s">
        <v>25</v>
      </c>
      <c r="J20" s="145" t="s">
        <v>33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5" t="s">
        <v>34</v>
      </c>
      <c r="F21" s="37"/>
      <c r="G21" s="37"/>
      <c r="H21" s="37"/>
      <c r="I21" s="146" t="s">
        <v>28</v>
      </c>
      <c r="J21" s="145" t="s">
        <v>35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143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41" t="s">
        <v>37</v>
      </c>
      <c r="E23" s="37"/>
      <c r="F23" s="37"/>
      <c r="G23" s="37"/>
      <c r="H23" s="37"/>
      <c r="I23" s="146" t="s">
        <v>25</v>
      </c>
      <c r="J23" s="145" t="s">
        <v>33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5" t="s">
        <v>34</v>
      </c>
      <c r="F24" s="37"/>
      <c r="G24" s="37"/>
      <c r="H24" s="37"/>
      <c r="I24" s="146" t="s">
        <v>28</v>
      </c>
      <c r="J24" s="145" t="s">
        <v>35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143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41" t="s">
        <v>38</v>
      </c>
      <c r="E26" s="37"/>
      <c r="F26" s="37"/>
      <c r="G26" s="37"/>
      <c r="H26" s="37"/>
      <c r="I26" s="143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51"/>
      <c r="J27" s="148"/>
      <c r="K27" s="148"/>
      <c r="L27" s="152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143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53"/>
      <c r="E29" s="153"/>
      <c r="F29" s="153"/>
      <c r="G29" s="153"/>
      <c r="H29" s="153"/>
      <c r="I29" s="154"/>
      <c r="J29" s="153"/>
      <c r="K29" s="153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55" t="s">
        <v>39</v>
      </c>
      <c r="E30" s="37"/>
      <c r="F30" s="37"/>
      <c r="G30" s="37"/>
      <c r="H30" s="37"/>
      <c r="I30" s="143"/>
      <c r="J30" s="156">
        <f>ROUND(J124,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3"/>
      <c r="E31" s="153"/>
      <c r="F31" s="153"/>
      <c r="G31" s="153"/>
      <c r="H31" s="153"/>
      <c r="I31" s="154"/>
      <c r="J31" s="153"/>
      <c r="K31" s="153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7" t="s">
        <v>41</v>
      </c>
      <c r="G32" s="37"/>
      <c r="H32" s="37"/>
      <c r="I32" s="158" t="s">
        <v>40</v>
      </c>
      <c r="J32" s="157" t="s">
        <v>42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9" t="s">
        <v>43</v>
      </c>
      <c r="E33" s="141" t="s">
        <v>44</v>
      </c>
      <c r="F33" s="160">
        <f>ROUND((SUM(BE124:BE176)),  2)</f>
        <v>0</v>
      </c>
      <c r="G33" s="37"/>
      <c r="H33" s="37"/>
      <c r="I33" s="161">
        <v>0.20999999999999999</v>
      </c>
      <c r="J33" s="160">
        <f>ROUND(((SUM(BE124:BE176))*I33),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41" t="s">
        <v>45</v>
      </c>
      <c r="F34" s="160">
        <f>ROUND((SUM(BF124:BF176)),  2)</f>
        <v>0</v>
      </c>
      <c r="G34" s="37"/>
      <c r="H34" s="37"/>
      <c r="I34" s="161">
        <v>0.14999999999999999</v>
      </c>
      <c r="J34" s="160">
        <f>ROUND(((SUM(BF124:BF176))*I34),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41" t="s">
        <v>46</v>
      </c>
      <c r="F35" s="160">
        <f>ROUND((SUM(BG124:BG176)),  2)</f>
        <v>0</v>
      </c>
      <c r="G35" s="37"/>
      <c r="H35" s="37"/>
      <c r="I35" s="161">
        <v>0.20999999999999999</v>
      </c>
      <c r="J35" s="160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41" t="s">
        <v>47</v>
      </c>
      <c r="F36" s="160">
        <f>ROUND((SUM(BH124:BH176)),  2)</f>
        <v>0</v>
      </c>
      <c r="G36" s="37"/>
      <c r="H36" s="37"/>
      <c r="I36" s="161">
        <v>0.14999999999999999</v>
      </c>
      <c r="J36" s="160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1" t="s">
        <v>48</v>
      </c>
      <c r="F37" s="160">
        <f>ROUND((SUM(BI124:BI176)),  2)</f>
        <v>0</v>
      </c>
      <c r="G37" s="37"/>
      <c r="H37" s="37"/>
      <c r="I37" s="161">
        <v>0</v>
      </c>
      <c r="J37" s="160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143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62"/>
      <c r="D39" s="163" t="s">
        <v>49</v>
      </c>
      <c r="E39" s="164"/>
      <c r="F39" s="164"/>
      <c r="G39" s="165" t="s">
        <v>50</v>
      </c>
      <c r="H39" s="166" t="s">
        <v>51</v>
      </c>
      <c r="I39" s="167"/>
      <c r="J39" s="168">
        <f>SUM(J30:J37)</f>
        <v>0</v>
      </c>
      <c r="K39" s="169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143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I41" s="135"/>
      <c r="L41" s="19"/>
    </row>
    <row r="42" s="1" customFormat="1" ht="14.4" customHeight="1">
      <c r="B42" s="19"/>
      <c r="I42" s="135"/>
      <c r="L42" s="19"/>
    </row>
    <row r="43" s="1" customFormat="1" ht="14.4" customHeight="1">
      <c r="B43" s="19"/>
      <c r="I43" s="135"/>
      <c r="L43" s="19"/>
    </row>
    <row r="44" s="1" customFormat="1" ht="14.4" customHeight="1">
      <c r="B44" s="19"/>
      <c r="I44" s="135"/>
      <c r="L44" s="19"/>
    </row>
    <row r="45" s="1" customFormat="1" ht="14.4" customHeight="1">
      <c r="B45" s="19"/>
      <c r="I45" s="135"/>
      <c r="L45" s="19"/>
    </row>
    <row r="46" s="1" customFormat="1" ht="14.4" customHeight="1">
      <c r="B46" s="19"/>
      <c r="I46" s="135"/>
      <c r="L46" s="19"/>
    </row>
    <row r="47" s="1" customFormat="1" ht="14.4" customHeight="1">
      <c r="B47" s="19"/>
      <c r="I47" s="135"/>
      <c r="L47" s="19"/>
    </row>
    <row r="48" s="1" customFormat="1" ht="14.4" customHeight="1">
      <c r="B48" s="19"/>
      <c r="I48" s="135"/>
      <c r="L48" s="19"/>
    </row>
    <row r="49" s="1" customFormat="1" ht="14.4" customHeight="1">
      <c r="B49" s="19"/>
      <c r="I49" s="135"/>
      <c r="L49" s="19"/>
    </row>
    <row r="50" s="2" customFormat="1" ht="14.4" customHeight="1">
      <c r="B50" s="62"/>
      <c r="D50" s="170" t="s">
        <v>52</v>
      </c>
      <c r="E50" s="171"/>
      <c r="F50" s="171"/>
      <c r="G50" s="170" t="s">
        <v>53</v>
      </c>
      <c r="H50" s="171"/>
      <c r="I50" s="172"/>
      <c r="J50" s="171"/>
      <c r="K50" s="171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73" t="s">
        <v>54</v>
      </c>
      <c r="E61" s="174"/>
      <c r="F61" s="175" t="s">
        <v>55</v>
      </c>
      <c r="G61" s="173" t="s">
        <v>54</v>
      </c>
      <c r="H61" s="174"/>
      <c r="I61" s="176"/>
      <c r="J61" s="177" t="s">
        <v>55</v>
      </c>
      <c r="K61" s="174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70" t="s">
        <v>56</v>
      </c>
      <c r="E65" s="178"/>
      <c r="F65" s="178"/>
      <c r="G65" s="170" t="s">
        <v>57</v>
      </c>
      <c r="H65" s="178"/>
      <c r="I65" s="179"/>
      <c r="J65" s="178"/>
      <c r="K65" s="17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73" t="s">
        <v>54</v>
      </c>
      <c r="E76" s="174"/>
      <c r="F76" s="175" t="s">
        <v>55</v>
      </c>
      <c r="G76" s="173" t="s">
        <v>54</v>
      </c>
      <c r="H76" s="174"/>
      <c r="I76" s="176"/>
      <c r="J76" s="177" t="s">
        <v>55</v>
      </c>
      <c r="K76" s="174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80"/>
      <c r="C77" s="181"/>
      <c r="D77" s="181"/>
      <c r="E77" s="181"/>
      <c r="F77" s="181"/>
      <c r="G77" s="181"/>
      <c r="H77" s="181"/>
      <c r="I77" s="182"/>
      <c r="J77" s="181"/>
      <c r="K77" s="181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3"/>
      <c r="C81" s="184"/>
      <c r="D81" s="184"/>
      <c r="E81" s="184"/>
      <c r="F81" s="184"/>
      <c r="G81" s="184"/>
      <c r="H81" s="184"/>
      <c r="I81" s="185"/>
      <c r="J81" s="184"/>
      <c r="K81" s="184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111</v>
      </c>
      <c r="D82" s="39"/>
      <c r="E82" s="39"/>
      <c r="F82" s="39"/>
      <c r="G82" s="39"/>
      <c r="H82" s="39"/>
      <c r="I82" s="143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143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143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6" t="str">
        <f>E7</f>
        <v>Host_sídl_3.-4.etapa - NEZPŮSOBILÉ VÝDAJE</v>
      </c>
      <c r="F85" s="31"/>
      <c r="G85" s="31"/>
      <c r="H85" s="31"/>
      <c r="I85" s="143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109</v>
      </c>
      <c r="D86" s="39"/>
      <c r="E86" s="39"/>
      <c r="F86" s="39"/>
      <c r="G86" s="39"/>
      <c r="H86" s="39"/>
      <c r="I86" s="143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IO.06 - Rozvojová péče 2. rok po založení</v>
      </c>
      <c r="F87" s="39"/>
      <c r="G87" s="39"/>
      <c r="H87" s="39"/>
      <c r="I87" s="143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143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Hostinné</v>
      </c>
      <c r="G89" s="39"/>
      <c r="H89" s="39"/>
      <c r="I89" s="146" t="s">
        <v>22</v>
      </c>
      <c r="J89" s="78" t="str">
        <f>IF(J12="","",J12)</f>
        <v>17. 6. 2020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143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5.65" customHeight="1">
      <c r="A91" s="37"/>
      <c r="B91" s="38"/>
      <c r="C91" s="31" t="s">
        <v>24</v>
      </c>
      <c r="D91" s="39"/>
      <c r="E91" s="39"/>
      <c r="F91" s="26" t="str">
        <f>E15</f>
        <v xml:space="preserve">Město Hostinné </v>
      </c>
      <c r="G91" s="39"/>
      <c r="H91" s="39"/>
      <c r="I91" s="146" t="s">
        <v>32</v>
      </c>
      <c r="J91" s="35" t="str">
        <f>E21</f>
        <v>Ing. Gabriela Mlatečková Čížková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25.65" customHeight="1">
      <c r="A92" s="37"/>
      <c r="B92" s="38"/>
      <c r="C92" s="31" t="s">
        <v>30</v>
      </c>
      <c r="D92" s="39"/>
      <c r="E92" s="39"/>
      <c r="F92" s="26" t="str">
        <f>IF(E18="","",E18)</f>
        <v>Vyplň údaj</v>
      </c>
      <c r="G92" s="39"/>
      <c r="H92" s="39"/>
      <c r="I92" s="146" t="s">
        <v>37</v>
      </c>
      <c r="J92" s="35" t="str">
        <f>E24</f>
        <v>Ing. Gabriela Mlatečková Čížková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143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87" t="s">
        <v>112</v>
      </c>
      <c r="D94" s="188"/>
      <c r="E94" s="188"/>
      <c r="F94" s="188"/>
      <c r="G94" s="188"/>
      <c r="H94" s="188"/>
      <c r="I94" s="189"/>
      <c r="J94" s="190" t="s">
        <v>113</v>
      </c>
      <c r="K94" s="188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143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91" t="s">
        <v>114</v>
      </c>
      <c r="D96" s="39"/>
      <c r="E96" s="39"/>
      <c r="F96" s="39"/>
      <c r="G96" s="39"/>
      <c r="H96" s="39"/>
      <c r="I96" s="143"/>
      <c r="J96" s="109">
        <f>J124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115</v>
      </c>
    </row>
    <row r="97" s="9" customFormat="1" ht="24.96" customHeight="1">
      <c r="A97" s="9"/>
      <c r="B97" s="192"/>
      <c r="C97" s="193"/>
      <c r="D97" s="194" t="s">
        <v>568</v>
      </c>
      <c r="E97" s="195"/>
      <c r="F97" s="195"/>
      <c r="G97" s="195"/>
      <c r="H97" s="195"/>
      <c r="I97" s="196"/>
      <c r="J97" s="197">
        <f>J125</f>
        <v>0</v>
      </c>
      <c r="K97" s="193"/>
      <c r="L97" s="198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9"/>
      <c r="C98" s="200"/>
      <c r="D98" s="201" t="s">
        <v>484</v>
      </c>
      <c r="E98" s="202"/>
      <c r="F98" s="202"/>
      <c r="G98" s="202"/>
      <c r="H98" s="202"/>
      <c r="I98" s="203"/>
      <c r="J98" s="204">
        <f>J126</f>
        <v>0</v>
      </c>
      <c r="K98" s="200"/>
      <c r="L98" s="205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9"/>
      <c r="C99" s="200"/>
      <c r="D99" s="201" t="s">
        <v>569</v>
      </c>
      <c r="E99" s="202"/>
      <c r="F99" s="202"/>
      <c r="G99" s="202"/>
      <c r="H99" s="202"/>
      <c r="I99" s="203"/>
      <c r="J99" s="204">
        <f>J129</f>
        <v>0</v>
      </c>
      <c r="K99" s="200"/>
      <c r="L99" s="205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9"/>
      <c r="C100" s="200"/>
      <c r="D100" s="201" t="s">
        <v>570</v>
      </c>
      <c r="E100" s="202"/>
      <c r="F100" s="202"/>
      <c r="G100" s="202"/>
      <c r="H100" s="202"/>
      <c r="I100" s="203"/>
      <c r="J100" s="204">
        <f>J136</f>
        <v>0</v>
      </c>
      <c r="K100" s="200"/>
      <c r="L100" s="20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9"/>
      <c r="C101" s="200"/>
      <c r="D101" s="201" t="s">
        <v>488</v>
      </c>
      <c r="E101" s="202"/>
      <c r="F101" s="202"/>
      <c r="G101" s="202"/>
      <c r="H101" s="202"/>
      <c r="I101" s="203"/>
      <c r="J101" s="204">
        <f>J153</f>
        <v>0</v>
      </c>
      <c r="K101" s="200"/>
      <c r="L101" s="205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9"/>
      <c r="C102" s="200"/>
      <c r="D102" s="201" t="s">
        <v>487</v>
      </c>
      <c r="E102" s="202"/>
      <c r="F102" s="202"/>
      <c r="G102" s="202"/>
      <c r="H102" s="202"/>
      <c r="I102" s="203"/>
      <c r="J102" s="204">
        <f>J164</f>
        <v>0</v>
      </c>
      <c r="K102" s="200"/>
      <c r="L102" s="205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92"/>
      <c r="C103" s="193"/>
      <c r="D103" s="194" t="s">
        <v>120</v>
      </c>
      <c r="E103" s="195"/>
      <c r="F103" s="195"/>
      <c r="G103" s="195"/>
      <c r="H103" s="195"/>
      <c r="I103" s="196"/>
      <c r="J103" s="197">
        <f>J174</f>
        <v>0</v>
      </c>
      <c r="K103" s="193"/>
      <c r="L103" s="198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99"/>
      <c r="C104" s="200"/>
      <c r="D104" s="201" t="s">
        <v>121</v>
      </c>
      <c r="E104" s="202"/>
      <c r="F104" s="202"/>
      <c r="G104" s="202"/>
      <c r="H104" s="202"/>
      <c r="I104" s="203"/>
      <c r="J104" s="204">
        <f>J175</f>
        <v>0</v>
      </c>
      <c r="K104" s="200"/>
      <c r="L104" s="205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7"/>
      <c r="B105" s="38"/>
      <c r="C105" s="39"/>
      <c r="D105" s="39"/>
      <c r="E105" s="39"/>
      <c r="F105" s="39"/>
      <c r="G105" s="39"/>
      <c r="H105" s="39"/>
      <c r="I105" s="143"/>
      <c r="J105" s="39"/>
      <c r="K105" s="39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6.96" customHeight="1">
      <c r="A106" s="37"/>
      <c r="B106" s="65"/>
      <c r="C106" s="66"/>
      <c r="D106" s="66"/>
      <c r="E106" s="66"/>
      <c r="F106" s="66"/>
      <c r="G106" s="66"/>
      <c r="H106" s="66"/>
      <c r="I106" s="182"/>
      <c r="J106" s="66"/>
      <c r="K106" s="66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10" s="2" customFormat="1" ht="6.96" customHeight="1">
      <c r="A110" s="37"/>
      <c r="B110" s="67"/>
      <c r="C110" s="68"/>
      <c r="D110" s="68"/>
      <c r="E110" s="68"/>
      <c r="F110" s="68"/>
      <c r="G110" s="68"/>
      <c r="H110" s="68"/>
      <c r="I110" s="185"/>
      <c r="J110" s="68"/>
      <c r="K110" s="68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24.96" customHeight="1">
      <c r="A111" s="37"/>
      <c r="B111" s="38"/>
      <c r="C111" s="22" t="s">
        <v>122</v>
      </c>
      <c r="D111" s="39"/>
      <c r="E111" s="39"/>
      <c r="F111" s="39"/>
      <c r="G111" s="39"/>
      <c r="H111" s="39"/>
      <c r="I111" s="143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9"/>
      <c r="D112" s="39"/>
      <c r="E112" s="39"/>
      <c r="F112" s="39"/>
      <c r="G112" s="39"/>
      <c r="H112" s="39"/>
      <c r="I112" s="143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16</v>
      </c>
      <c r="D113" s="39"/>
      <c r="E113" s="39"/>
      <c r="F113" s="39"/>
      <c r="G113" s="39"/>
      <c r="H113" s="39"/>
      <c r="I113" s="143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9"/>
      <c r="D114" s="39"/>
      <c r="E114" s="186" t="str">
        <f>E7</f>
        <v>Host_sídl_3.-4.etapa - NEZPŮSOBILÉ VÝDAJE</v>
      </c>
      <c r="F114" s="31"/>
      <c r="G114" s="31"/>
      <c r="H114" s="31"/>
      <c r="I114" s="143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109</v>
      </c>
      <c r="D115" s="39"/>
      <c r="E115" s="39"/>
      <c r="F115" s="39"/>
      <c r="G115" s="39"/>
      <c r="H115" s="39"/>
      <c r="I115" s="143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6.5" customHeight="1">
      <c r="A116" s="37"/>
      <c r="B116" s="38"/>
      <c r="C116" s="39"/>
      <c r="D116" s="39"/>
      <c r="E116" s="75" t="str">
        <f>E9</f>
        <v>IO.06 - Rozvojová péče 2. rok po založení</v>
      </c>
      <c r="F116" s="39"/>
      <c r="G116" s="39"/>
      <c r="H116" s="39"/>
      <c r="I116" s="143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9"/>
      <c r="D117" s="39"/>
      <c r="E117" s="39"/>
      <c r="F117" s="39"/>
      <c r="G117" s="39"/>
      <c r="H117" s="39"/>
      <c r="I117" s="143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20</v>
      </c>
      <c r="D118" s="39"/>
      <c r="E118" s="39"/>
      <c r="F118" s="26" t="str">
        <f>F12</f>
        <v>Hostinné</v>
      </c>
      <c r="G118" s="39"/>
      <c r="H118" s="39"/>
      <c r="I118" s="146" t="s">
        <v>22</v>
      </c>
      <c r="J118" s="78" t="str">
        <f>IF(J12="","",J12)</f>
        <v>17. 6. 2020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6.96" customHeight="1">
      <c r="A119" s="37"/>
      <c r="B119" s="38"/>
      <c r="C119" s="39"/>
      <c r="D119" s="39"/>
      <c r="E119" s="39"/>
      <c r="F119" s="39"/>
      <c r="G119" s="39"/>
      <c r="H119" s="39"/>
      <c r="I119" s="143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25.65" customHeight="1">
      <c r="A120" s="37"/>
      <c r="B120" s="38"/>
      <c r="C120" s="31" t="s">
        <v>24</v>
      </c>
      <c r="D120" s="39"/>
      <c r="E120" s="39"/>
      <c r="F120" s="26" t="str">
        <f>E15</f>
        <v xml:space="preserve">Město Hostinné </v>
      </c>
      <c r="G120" s="39"/>
      <c r="H120" s="39"/>
      <c r="I120" s="146" t="s">
        <v>32</v>
      </c>
      <c r="J120" s="35" t="str">
        <f>E21</f>
        <v>Ing. Gabriela Mlatečková Čížková</v>
      </c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25.65" customHeight="1">
      <c r="A121" s="37"/>
      <c r="B121" s="38"/>
      <c r="C121" s="31" t="s">
        <v>30</v>
      </c>
      <c r="D121" s="39"/>
      <c r="E121" s="39"/>
      <c r="F121" s="26" t="str">
        <f>IF(E18="","",E18)</f>
        <v>Vyplň údaj</v>
      </c>
      <c r="G121" s="39"/>
      <c r="H121" s="39"/>
      <c r="I121" s="146" t="s">
        <v>37</v>
      </c>
      <c r="J121" s="35" t="str">
        <f>E24</f>
        <v>Ing. Gabriela Mlatečková Čížková</v>
      </c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0.32" customHeight="1">
      <c r="A122" s="37"/>
      <c r="B122" s="38"/>
      <c r="C122" s="39"/>
      <c r="D122" s="39"/>
      <c r="E122" s="39"/>
      <c r="F122" s="39"/>
      <c r="G122" s="39"/>
      <c r="H122" s="39"/>
      <c r="I122" s="143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11" customFormat="1" ht="29.28" customHeight="1">
      <c r="A123" s="206"/>
      <c r="B123" s="207"/>
      <c r="C123" s="208" t="s">
        <v>123</v>
      </c>
      <c r="D123" s="209" t="s">
        <v>64</v>
      </c>
      <c r="E123" s="209" t="s">
        <v>60</v>
      </c>
      <c r="F123" s="209" t="s">
        <v>61</v>
      </c>
      <c r="G123" s="209" t="s">
        <v>124</v>
      </c>
      <c r="H123" s="209" t="s">
        <v>125</v>
      </c>
      <c r="I123" s="210" t="s">
        <v>126</v>
      </c>
      <c r="J123" s="211" t="s">
        <v>113</v>
      </c>
      <c r="K123" s="212" t="s">
        <v>127</v>
      </c>
      <c r="L123" s="213"/>
      <c r="M123" s="99" t="s">
        <v>1</v>
      </c>
      <c r="N123" s="100" t="s">
        <v>43</v>
      </c>
      <c r="O123" s="100" t="s">
        <v>128</v>
      </c>
      <c r="P123" s="100" t="s">
        <v>129</v>
      </c>
      <c r="Q123" s="100" t="s">
        <v>130</v>
      </c>
      <c r="R123" s="100" t="s">
        <v>131</v>
      </c>
      <c r="S123" s="100" t="s">
        <v>132</v>
      </c>
      <c r="T123" s="101" t="s">
        <v>133</v>
      </c>
      <c r="U123" s="206"/>
      <c r="V123" s="206"/>
      <c r="W123" s="206"/>
      <c r="X123" s="206"/>
      <c r="Y123" s="206"/>
      <c r="Z123" s="206"/>
      <c r="AA123" s="206"/>
      <c r="AB123" s="206"/>
      <c r="AC123" s="206"/>
      <c r="AD123" s="206"/>
      <c r="AE123" s="206"/>
    </row>
    <row r="124" s="2" customFormat="1" ht="22.8" customHeight="1">
      <c r="A124" s="37"/>
      <c r="B124" s="38"/>
      <c r="C124" s="106" t="s">
        <v>134</v>
      </c>
      <c r="D124" s="39"/>
      <c r="E124" s="39"/>
      <c r="F124" s="39"/>
      <c r="G124" s="39"/>
      <c r="H124" s="39"/>
      <c r="I124" s="143"/>
      <c r="J124" s="214">
        <f>BK124</f>
        <v>0</v>
      </c>
      <c r="K124" s="39"/>
      <c r="L124" s="43"/>
      <c r="M124" s="102"/>
      <c r="N124" s="215"/>
      <c r="O124" s="103"/>
      <c r="P124" s="216">
        <f>P125+P174</f>
        <v>0</v>
      </c>
      <c r="Q124" s="103"/>
      <c r="R124" s="216">
        <f>R125+R174</f>
        <v>1.5300000000000003</v>
      </c>
      <c r="S124" s="103"/>
      <c r="T124" s="217">
        <f>T125+T174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16" t="s">
        <v>78</v>
      </c>
      <c r="AU124" s="16" t="s">
        <v>115</v>
      </c>
      <c r="BK124" s="218">
        <f>BK125+BK174</f>
        <v>0</v>
      </c>
    </row>
    <row r="125" s="12" customFormat="1" ht="25.92" customHeight="1">
      <c r="A125" s="12"/>
      <c r="B125" s="219"/>
      <c r="C125" s="220"/>
      <c r="D125" s="221" t="s">
        <v>78</v>
      </c>
      <c r="E125" s="222" t="s">
        <v>102</v>
      </c>
      <c r="F125" s="222" t="s">
        <v>571</v>
      </c>
      <c r="G125" s="220"/>
      <c r="H125" s="220"/>
      <c r="I125" s="223"/>
      <c r="J125" s="224">
        <f>BK125</f>
        <v>0</v>
      </c>
      <c r="K125" s="220"/>
      <c r="L125" s="225"/>
      <c r="M125" s="226"/>
      <c r="N125" s="227"/>
      <c r="O125" s="227"/>
      <c r="P125" s="228">
        <f>P126+P129+P136+P153+P164</f>
        <v>0</v>
      </c>
      <c r="Q125" s="227"/>
      <c r="R125" s="228">
        <f>R126+R129+R136+R153+R164</f>
        <v>1.5300000000000003</v>
      </c>
      <c r="S125" s="227"/>
      <c r="T125" s="229">
        <f>T126+T129+T136+T153+T164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30" t="s">
        <v>87</v>
      </c>
      <c r="AT125" s="231" t="s">
        <v>78</v>
      </c>
      <c r="AU125" s="231" t="s">
        <v>79</v>
      </c>
      <c r="AY125" s="230" t="s">
        <v>136</v>
      </c>
      <c r="BK125" s="232">
        <f>BK126+BK129+BK136+BK153+BK164</f>
        <v>0</v>
      </c>
    </row>
    <row r="126" s="12" customFormat="1" ht="22.8" customHeight="1">
      <c r="A126" s="12"/>
      <c r="B126" s="219"/>
      <c r="C126" s="220"/>
      <c r="D126" s="221" t="s">
        <v>78</v>
      </c>
      <c r="E126" s="233" t="s">
        <v>490</v>
      </c>
      <c r="F126" s="233" t="s">
        <v>491</v>
      </c>
      <c r="G126" s="220"/>
      <c r="H126" s="220"/>
      <c r="I126" s="223"/>
      <c r="J126" s="234">
        <f>BK126</f>
        <v>0</v>
      </c>
      <c r="K126" s="220"/>
      <c r="L126" s="225"/>
      <c r="M126" s="226"/>
      <c r="N126" s="227"/>
      <c r="O126" s="227"/>
      <c r="P126" s="228">
        <f>SUM(P127:P128)</f>
        <v>0</v>
      </c>
      <c r="Q126" s="227"/>
      <c r="R126" s="228">
        <f>SUM(R127:R128)</f>
        <v>0</v>
      </c>
      <c r="S126" s="227"/>
      <c r="T126" s="229">
        <f>SUM(T127:T128)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30" t="s">
        <v>87</v>
      </c>
      <c r="AT126" s="231" t="s">
        <v>78</v>
      </c>
      <c r="AU126" s="231" t="s">
        <v>87</v>
      </c>
      <c r="AY126" s="230" t="s">
        <v>136</v>
      </c>
      <c r="BK126" s="232">
        <f>SUM(BK127:BK128)</f>
        <v>0</v>
      </c>
    </row>
    <row r="127" s="2" customFormat="1" ht="16.5" customHeight="1">
      <c r="A127" s="37"/>
      <c r="B127" s="38"/>
      <c r="C127" s="235" t="s">
        <v>87</v>
      </c>
      <c r="D127" s="235" t="s">
        <v>141</v>
      </c>
      <c r="E127" s="236" t="s">
        <v>493</v>
      </c>
      <c r="F127" s="237" t="s">
        <v>494</v>
      </c>
      <c r="G127" s="238" t="s">
        <v>171</v>
      </c>
      <c r="H127" s="239">
        <v>46</v>
      </c>
      <c r="I127" s="240"/>
      <c r="J127" s="241">
        <f>ROUND(I127*H127,2)</f>
        <v>0</v>
      </c>
      <c r="K127" s="242"/>
      <c r="L127" s="43"/>
      <c r="M127" s="243" t="s">
        <v>1</v>
      </c>
      <c r="N127" s="244" t="s">
        <v>44</v>
      </c>
      <c r="O127" s="90"/>
      <c r="P127" s="245">
        <f>O127*H127</f>
        <v>0</v>
      </c>
      <c r="Q127" s="245">
        <v>0</v>
      </c>
      <c r="R127" s="245">
        <f>Q127*H127</f>
        <v>0</v>
      </c>
      <c r="S127" s="245">
        <v>0</v>
      </c>
      <c r="T127" s="246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47" t="s">
        <v>145</v>
      </c>
      <c r="AT127" s="247" t="s">
        <v>141</v>
      </c>
      <c r="AU127" s="247" t="s">
        <v>89</v>
      </c>
      <c r="AY127" s="16" t="s">
        <v>136</v>
      </c>
      <c r="BE127" s="248">
        <f>IF(N127="základní",J127,0)</f>
        <v>0</v>
      </c>
      <c r="BF127" s="248">
        <f>IF(N127="snížená",J127,0)</f>
        <v>0</v>
      </c>
      <c r="BG127" s="248">
        <f>IF(N127="zákl. přenesená",J127,0)</f>
        <v>0</v>
      </c>
      <c r="BH127" s="248">
        <f>IF(N127="sníž. přenesená",J127,0)</f>
        <v>0</v>
      </c>
      <c r="BI127" s="248">
        <f>IF(N127="nulová",J127,0)</f>
        <v>0</v>
      </c>
      <c r="BJ127" s="16" t="s">
        <v>87</v>
      </c>
      <c r="BK127" s="248">
        <f>ROUND(I127*H127,2)</f>
        <v>0</v>
      </c>
      <c r="BL127" s="16" t="s">
        <v>145</v>
      </c>
      <c r="BM127" s="247" t="s">
        <v>572</v>
      </c>
    </row>
    <row r="128" s="13" customFormat="1">
      <c r="A128" s="13"/>
      <c r="B128" s="249"/>
      <c r="C128" s="250"/>
      <c r="D128" s="251" t="s">
        <v>152</v>
      </c>
      <c r="E128" s="252" t="s">
        <v>1</v>
      </c>
      <c r="F128" s="253" t="s">
        <v>496</v>
      </c>
      <c r="G128" s="250"/>
      <c r="H128" s="254">
        <v>46</v>
      </c>
      <c r="I128" s="255"/>
      <c r="J128" s="250"/>
      <c r="K128" s="250"/>
      <c r="L128" s="256"/>
      <c r="M128" s="257"/>
      <c r="N128" s="258"/>
      <c r="O128" s="258"/>
      <c r="P128" s="258"/>
      <c r="Q128" s="258"/>
      <c r="R128" s="258"/>
      <c r="S128" s="258"/>
      <c r="T128" s="259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60" t="s">
        <v>152</v>
      </c>
      <c r="AU128" s="260" t="s">
        <v>89</v>
      </c>
      <c r="AV128" s="13" t="s">
        <v>89</v>
      </c>
      <c r="AW128" s="13" t="s">
        <v>36</v>
      </c>
      <c r="AX128" s="13" t="s">
        <v>87</v>
      </c>
      <c r="AY128" s="260" t="s">
        <v>136</v>
      </c>
    </row>
    <row r="129" s="12" customFormat="1" ht="22.8" customHeight="1">
      <c r="A129" s="12"/>
      <c r="B129" s="219"/>
      <c r="C129" s="220"/>
      <c r="D129" s="221" t="s">
        <v>78</v>
      </c>
      <c r="E129" s="233" t="s">
        <v>497</v>
      </c>
      <c r="F129" s="233" t="s">
        <v>573</v>
      </c>
      <c r="G129" s="220"/>
      <c r="H129" s="220"/>
      <c r="I129" s="223"/>
      <c r="J129" s="234">
        <f>BK129</f>
        <v>0</v>
      </c>
      <c r="K129" s="220"/>
      <c r="L129" s="225"/>
      <c r="M129" s="226"/>
      <c r="N129" s="227"/>
      <c r="O129" s="227"/>
      <c r="P129" s="228">
        <f>SUM(P130:P135)</f>
        <v>0</v>
      </c>
      <c r="Q129" s="227"/>
      <c r="R129" s="228">
        <f>SUM(R130:R135)</f>
        <v>0</v>
      </c>
      <c r="S129" s="227"/>
      <c r="T129" s="229">
        <f>SUM(T130:T135)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30" t="s">
        <v>87</v>
      </c>
      <c r="AT129" s="231" t="s">
        <v>78</v>
      </c>
      <c r="AU129" s="231" t="s">
        <v>87</v>
      </c>
      <c r="AY129" s="230" t="s">
        <v>136</v>
      </c>
      <c r="BK129" s="232">
        <f>SUM(BK130:BK135)</f>
        <v>0</v>
      </c>
    </row>
    <row r="130" s="2" customFormat="1" ht="16.5" customHeight="1">
      <c r="A130" s="37"/>
      <c r="B130" s="38"/>
      <c r="C130" s="235" t="s">
        <v>305</v>
      </c>
      <c r="D130" s="235" t="s">
        <v>141</v>
      </c>
      <c r="E130" s="236" t="s">
        <v>505</v>
      </c>
      <c r="F130" s="237" t="s">
        <v>506</v>
      </c>
      <c r="G130" s="238" t="s">
        <v>165</v>
      </c>
      <c r="H130" s="239">
        <v>0.32000000000000001</v>
      </c>
      <c r="I130" s="240"/>
      <c r="J130" s="241">
        <f>ROUND(I130*H130,2)</f>
        <v>0</v>
      </c>
      <c r="K130" s="242"/>
      <c r="L130" s="43"/>
      <c r="M130" s="243" t="s">
        <v>1</v>
      </c>
      <c r="N130" s="244" t="s">
        <v>44</v>
      </c>
      <c r="O130" s="90"/>
      <c r="P130" s="245">
        <f>O130*H130</f>
        <v>0</v>
      </c>
      <c r="Q130" s="245">
        <v>0</v>
      </c>
      <c r="R130" s="245">
        <f>Q130*H130</f>
        <v>0</v>
      </c>
      <c r="S130" s="245">
        <v>0</v>
      </c>
      <c r="T130" s="246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47" t="s">
        <v>145</v>
      </c>
      <c r="AT130" s="247" t="s">
        <v>141</v>
      </c>
      <c r="AU130" s="247" t="s">
        <v>89</v>
      </c>
      <c r="AY130" s="16" t="s">
        <v>136</v>
      </c>
      <c r="BE130" s="248">
        <f>IF(N130="základní",J130,0)</f>
        <v>0</v>
      </c>
      <c r="BF130" s="248">
        <f>IF(N130="snížená",J130,0)</f>
        <v>0</v>
      </c>
      <c r="BG130" s="248">
        <f>IF(N130="zákl. přenesená",J130,0)</f>
        <v>0</v>
      </c>
      <c r="BH130" s="248">
        <f>IF(N130="sníž. přenesená",J130,0)</f>
        <v>0</v>
      </c>
      <c r="BI130" s="248">
        <f>IF(N130="nulová",J130,0)</f>
        <v>0</v>
      </c>
      <c r="BJ130" s="16" t="s">
        <v>87</v>
      </c>
      <c r="BK130" s="248">
        <f>ROUND(I130*H130,2)</f>
        <v>0</v>
      </c>
      <c r="BL130" s="16" t="s">
        <v>145</v>
      </c>
      <c r="BM130" s="247" t="s">
        <v>574</v>
      </c>
    </row>
    <row r="131" s="13" customFormat="1">
      <c r="A131" s="13"/>
      <c r="B131" s="249"/>
      <c r="C131" s="250"/>
      <c r="D131" s="251" t="s">
        <v>152</v>
      </c>
      <c r="E131" s="252" t="s">
        <v>1</v>
      </c>
      <c r="F131" s="253" t="s">
        <v>492</v>
      </c>
      <c r="G131" s="250"/>
      <c r="H131" s="254">
        <v>32</v>
      </c>
      <c r="I131" s="255"/>
      <c r="J131" s="250"/>
      <c r="K131" s="250"/>
      <c r="L131" s="256"/>
      <c r="M131" s="257"/>
      <c r="N131" s="258"/>
      <c r="O131" s="258"/>
      <c r="P131" s="258"/>
      <c r="Q131" s="258"/>
      <c r="R131" s="258"/>
      <c r="S131" s="258"/>
      <c r="T131" s="259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60" t="s">
        <v>152</v>
      </c>
      <c r="AU131" s="260" t="s">
        <v>89</v>
      </c>
      <c r="AV131" s="13" t="s">
        <v>89</v>
      </c>
      <c r="AW131" s="13" t="s">
        <v>36</v>
      </c>
      <c r="AX131" s="13" t="s">
        <v>87</v>
      </c>
      <c r="AY131" s="260" t="s">
        <v>136</v>
      </c>
    </row>
    <row r="132" s="13" customFormat="1">
      <c r="A132" s="13"/>
      <c r="B132" s="249"/>
      <c r="C132" s="250"/>
      <c r="D132" s="251" t="s">
        <v>152</v>
      </c>
      <c r="E132" s="250"/>
      <c r="F132" s="253" t="s">
        <v>508</v>
      </c>
      <c r="G132" s="250"/>
      <c r="H132" s="254">
        <v>0.32000000000000001</v>
      </c>
      <c r="I132" s="255"/>
      <c r="J132" s="250"/>
      <c r="K132" s="250"/>
      <c r="L132" s="256"/>
      <c r="M132" s="257"/>
      <c r="N132" s="258"/>
      <c r="O132" s="258"/>
      <c r="P132" s="258"/>
      <c r="Q132" s="258"/>
      <c r="R132" s="258"/>
      <c r="S132" s="258"/>
      <c r="T132" s="259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60" t="s">
        <v>152</v>
      </c>
      <c r="AU132" s="260" t="s">
        <v>89</v>
      </c>
      <c r="AV132" s="13" t="s">
        <v>89</v>
      </c>
      <c r="AW132" s="13" t="s">
        <v>4</v>
      </c>
      <c r="AX132" s="13" t="s">
        <v>87</v>
      </c>
      <c r="AY132" s="260" t="s">
        <v>136</v>
      </c>
    </row>
    <row r="133" s="2" customFormat="1" ht="16.5" customHeight="1">
      <c r="A133" s="37"/>
      <c r="B133" s="38"/>
      <c r="C133" s="235" t="s">
        <v>145</v>
      </c>
      <c r="D133" s="235" t="s">
        <v>141</v>
      </c>
      <c r="E133" s="236" t="s">
        <v>417</v>
      </c>
      <c r="F133" s="237" t="s">
        <v>418</v>
      </c>
      <c r="G133" s="238" t="s">
        <v>165</v>
      </c>
      <c r="H133" s="239">
        <v>0.32000000000000001</v>
      </c>
      <c r="I133" s="240"/>
      <c r="J133" s="241">
        <f>ROUND(I133*H133,2)</f>
        <v>0</v>
      </c>
      <c r="K133" s="242"/>
      <c r="L133" s="43"/>
      <c r="M133" s="243" t="s">
        <v>1</v>
      </c>
      <c r="N133" s="244" t="s">
        <v>44</v>
      </c>
      <c r="O133" s="90"/>
      <c r="P133" s="245">
        <f>O133*H133</f>
        <v>0</v>
      </c>
      <c r="Q133" s="245">
        <v>0</v>
      </c>
      <c r="R133" s="245">
        <f>Q133*H133</f>
        <v>0</v>
      </c>
      <c r="S133" s="245">
        <v>0</v>
      </c>
      <c r="T133" s="246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47" t="s">
        <v>145</v>
      </c>
      <c r="AT133" s="247" t="s">
        <v>141</v>
      </c>
      <c r="AU133" s="247" t="s">
        <v>89</v>
      </c>
      <c r="AY133" s="16" t="s">
        <v>136</v>
      </c>
      <c r="BE133" s="248">
        <f>IF(N133="základní",J133,0)</f>
        <v>0</v>
      </c>
      <c r="BF133" s="248">
        <f>IF(N133="snížená",J133,0)</f>
        <v>0</v>
      </c>
      <c r="BG133" s="248">
        <f>IF(N133="zákl. přenesená",J133,0)</f>
        <v>0</v>
      </c>
      <c r="BH133" s="248">
        <f>IF(N133="sníž. přenesená",J133,0)</f>
        <v>0</v>
      </c>
      <c r="BI133" s="248">
        <f>IF(N133="nulová",J133,0)</f>
        <v>0</v>
      </c>
      <c r="BJ133" s="16" t="s">
        <v>87</v>
      </c>
      <c r="BK133" s="248">
        <f>ROUND(I133*H133,2)</f>
        <v>0</v>
      </c>
      <c r="BL133" s="16" t="s">
        <v>145</v>
      </c>
      <c r="BM133" s="247" t="s">
        <v>575</v>
      </c>
    </row>
    <row r="134" s="2" customFormat="1" ht="16.5" customHeight="1">
      <c r="A134" s="37"/>
      <c r="B134" s="38"/>
      <c r="C134" s="235" t="s">
        <v>89</v>
      </c>
      <c r="D134" s="235" t="s">
        <v>141</v>
      </c>
      <c r="E134" s="236" t="s">
        <v>499</v>
      </c>
      <c r="F134" s="237" t="s">
        <v>500</v>
      </c>
      <c r="G134" s="238" t="s">
        <v>501</v>
      </c>
      <c r="H134" s="239">
        <v>3.2000000000000002</v>
      </c>
      <c r="I134" s="240"/>
      <c r="J134" s="241">
        <f>ROUND(I134*H134,2)</f>
        <v>0</v>
      </c>
      <c r="K134" s="242"/>
      <c r="L134" s="43"/>
      <c r="M134" s="243" t="s">
        <v>1</v>
      </c>
      <c r="N134" s="244" t="s">
        <v>44</v>
      </c>
      <c r="O134" s="90"/>
      <c r="P134" s="245">
        <f>O134*H134</f>
        <v>0</v>
      </c>
      <c r="Q134" s="245">
        <v>0</v>
      </c>
      <c r="R134" s="245">
        <f>Q134*H134</f>
        <v>0</v>
      </c>
      <c r="S134" s="245">
        <v>0</v>
      </c>
      <c r="T134" s="246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47" t="s">
        <v>145</v>
      </c>
      <c r="AT134" s="247" t="s">
        <v>141</v>
      </c>
      <c r="AU134" s="247" t="s">
        <v>89</v>
      </c>
      <c r="AY134" s="16" t="s">
        <v>136</v>
      </c>
      <c r="BE134" s="248">
        <f>IF(N134="základní",J134,0)</f>
        <v>0</v>
      </c>
      <c r="BF134" s="248">
        <f>IF(N134="snížená",J134,0)</f>
        <v>0</v>
      </c>
      <c r="BG134" s="248">
        <f>IF(N134="zákl. přenesená",J134,0)</f>
        <v>0</v>
      </c>
      <c r="BH134" s="248">
        <f>IF(N134="sníž. přenesená",J134,0)</f>
        <v>0</v>
      </c>
      <c r="BI134" s="248">
        <f>IF(N134="nulová",J134,0)</f>
        <v>0</v>
      </c>
      <c r="BJ134" s="16" t="s">
        <v>87</v>
      </c>
      <c r="BK134" s="248">
        <f>ROUND(I134*H134,2)</f>
        <v>0</v>
      </c>
      <c r="BL134" s="16" t="s">
        <v>145</v>
      </c>
      <c r="BM134" s="247" t="s">
        <v>576</v>
      </c>
    </row>
    <row r="135" s="13" customFormat="1">
      <c r="A135" s="13"/>
      <c r="B135" s="249"/>
      <c r="C135" s="250"/>
      <c r="D135" s="251" t="s">
        <v>152</v>
      </c>
      <c r="E135" s="252" t="s">
        <v>1</v>
      </c>
      <c r="F135" s="253" t="s">
        <v>503</v>
      </c>
      <c r="G135" s="250"/>
      <c r="H135" s="254">
        <v>3.2000000000000002</v>
      </c>
      <c r="I135" s="255"/>
      <c r="J135" s="250"/>
      <c r="K135" s="250"/>
      <c r="L135" s="256"/>
      <c r="M135" s="257"/>
      <c r="N135" s="258"/>
      <c r="O135" s="258"/>
      <c r="P135" s="258"/>
      <c r="Q135" s="258"/>
      <c r="R135" s="258"/>
      <c r="S135" s="258"/>
      <c r="T135" s="259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60" t="s">
        <v>152</v>
      </c>
      <c r="AU135" s="260" t="s">
        <v>89</v>
      </c>
      <c r="AV135" s="13" t="s">
        <v>89</v>
      </c>
      <c r="AW135" s="13" t="s">
        <v>36</v>
      </c>
      <c r="AX135" s="13" t="s">
        <v>87</v>
      </c>
      <c r="AY135" s="260" t="s">
        <v>136</v>
      </c>
    </row>
    <row r="136" s="12" customFormat="1" ht="22.8" customHeight="1">
      <c r="A136" s="12"/>
      <c r="B136" s="219"/>
      <c r="C136" s="220"/>
      <c r="D136" s="221" t="s">
        <v>78</v>
      </c>
      <c r="E136" s="233" t="s">
        <v>511</v>
      </c>
      <c r="F136" s="233" t="s">
        <v>577</v>
      </c>
      <c r="G136" s="220"/>
      <c r="H136" s="220"/>
      <c r="I136" s="223"/>
      <c r="J136" s="234">
        <f>BK136</f>
        <v>0</v>
      </c>
      <c r="K136" s="220"/>
      <c r="L136" s="225"/>
      <c r="M136" s="226"/>
      <c r="N136" s="227"/>
      <c r="O136" s="227"/>
      <c r="P136" s="228">
        <f>SUM(P137:P152)</f>
        <v>0</v>
      </c>
      <c r="Q136" s="227"/>
      <c r="R136" s="228">
        <f>SUM(R137:R152)</f>
        <v>1.5300000000000003</v>
      </c>
      <c r="S136" s="227"/>
      <c r="T136" s="229">
        <f>SUM(T137:T152)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30" t="s">
        <v>87</v>
      </c>
      <c r="AT136" s="231" t="s">
        <v>78</v>
      </c>
      <c r="AU136" s="231" t="s">
        <v>87</v>
      </c>
      <c r="AY136" s="230" t="s">
        <v>136</v>
      </c>
      <c r="BK136" s="232">
        <f>SUM(BK137:BK152)</f>
        <v>0</v>
      </c>
    </row>
    <row r="137" s="2" customFormat="1" ht="21.75" customHeight="1">
      <c r="A137" s="37"/>
      <c r="B137" s="38"/>
      <c r="C137" s="235" t="s">
        <v>202</v>
      </c>
      <c r="D137" s="235" t="s">
        <v>141</v>
      </c>
      <c r="E137" s="236" t="s">
        <v>513</v>
      </c>
      <c r="F137" s="237" t="s">
        <v>514</v>
      </c>
      <c r="G137" s="238" t="s">
        <v>171</v>
      </c>
      <c r="H137" s="239">
        <v>19.600000000000001</v>
      </c>
      <c r="I137" s="240"/>
      <c r="J137" s="241">
        <f>ROUND(I137*H137,2)</f>
        <v>0</v>
      </c>
      <c r="K137" s="242"/>
      <c r="L137" s="43"/>
      <c r="M137" s="243" t="s">
        <v>1</v>
      </c>
      <c r="N137" s="244" t="s">
        <v>44</v>
      </c>
      <c r="O137" s="90"/>
      <c r="P137" s="245">
        <f>O137*H137</f>
        <v>0</v>
      </c>
      <c r="Q137" s="245">
        <v>0</v>
      </c>
      <c r="R137" s="245">
        <f>Q137*H137</f>
        <v>0</v>
      </c>
      <c r="S137" s="245">
        <v>0</v>
      </c>
      <c r="T137" s="246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47" t="s">
        <v>145</v>
      </c>
      <c r="AT137" s="247" t="s">
        <v>141</v>
      </c>
      <c r="AU137" s="247" t="s">
        <v>89</v>
      </c>
      <c r="AY137" s="16" t="s">
        <v>136</v>
      </c>
      <c r="BE137" s="248">
        <f>IF(N137="základní",J137,0)</f>
        <v>0</v>
      </c>
      <c r="BF137" s="248">
        <f>IF(N137="snížená",J137,0)</f>
        <v>0</v>
      </c>
      <c r="BG137" s="248">
        <f>IF(N137="zákl. přenesená",J137,0)</f>
        <v>0</v>
      </c>
      <c r="BH137" s="248">
        <f>IF(N137="sníž. přenesená",J137,0)</f>
        <v>0</v>
      </c>
      <c r="BI137" s="248">
        <f>IF(N137="nulová",J137,0)</f>
        <v>0</v>
      </c>
      <c r="BJ137" s="16" t="s">
        <v>87</v>
      </c>
      <c r="BK137" s="248">
        <f>ROUND(I137*H137,2)</f>
        <v>0</v>
      </c>
      <c r="BL137" s="16" t="s">
        <v>145</v>
      </c>
      <c r="BM137" s="247" t="s">
        <v>578</v>
      </c>
    </row>
    <row r="138" s="13" customFormat="1">
      <c r="A138" s="13"/>
      <c r="B138" s="249"/>
      <c r="C138" s="250"/>
      <c r="D138" s="251" t="s">
        <v>152</v>
      </c>
      <c r="E138" s="252" t="s">
        <v>1</v>
      </c>
      <c r="F138" s="253" t="s">
        <v>579</v>
      </c>
      <c r="G138" s="250"/>
      <c r="H138" s="254">
        <v>98</v>
      </c>
      <c r="I138" s="255"/>
      <c r="J138" s="250"/>
      <c r="K138" s="250"/>
      <c r="L138" s="256"/>
      <c r="M138" s="257"/>
      <c r="N138" s="258"/>
      <c r="O138" s="258"/>
      <c r="P138" s="258"/>
      <c r="Q138" s="258"/>
      <c r="R138" s="258"/>
      <c r="S138" s="258"/>
      <c r="T138" s="259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60" t="s">
        <v>152</v>
      </c>
      <c r="AU138" s="260" t="s">
        <v>89</v>
      </c>
      <c r="AV138" s="13" t="s">
        <v>89</v>
      </c>
      <c r="AW138" s="13" t="s">
        <v>36</v>
      </c>
      <c r="AX138" s="13" t="s">
        <v>87</v>
      </c>
      <c r="AY138" s="260" t="s">
        <v>136</v>
      </c>
    </row>
    <row r="139" s="13" customFormat="1">
      <c r="A139" s="13"/>
      <c r="B139" s="249"/>
      <c r="C139" s="250"/>
      <c r="D139" s="251" t="s">
        <v>152</v>
      </c>
      <c r="E139" s="250"/>
      <c r="F139" s="253" t="s">
        <v>580</v>
      </c>
      <c r="G139" s="250"/>
      <c r="H139" s="254">
        <v>19.600000000000001</v>
      </c>
      <c r="I139" s="255"/>
      <c r="J139" s="250"/>
      <c r="K139" s="250"/>
      <c r="L139" s="256"/>
      <c r="M139" s="257"/>
      <c r="N139" s="258"/>
      <c r="O139" s="258"/>
      <c r="P139" s="258"/>
      <c r="Q139" s="258"/>
      <c r="R139" s="258"/>
      <c r="S139" s="258"/>
      <c r="T139" s="259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60" t="s">
        <v>152</v>
      </c>
      <c r="AU139" s="260" t="s">
        <v>89</v>
      </c>
      <c r="AV139" s="13" t="s">
        <v>89</v>
      </c>
      <c r="AW139" s="13" t="s">
        <v>4</v>
      </c>
      <c r="AX139" s="13" t="s">
        <v>87</v>
      </c>
      <c r="AY139" s="260" t="s">
        <v>136</v>
      </c>
    </row>
    <row r="140" s="2" customFormat="1" ht="21.75" customHeight="1">
      <c r="A140" s="37"/>
      <c r="B140" s="38"/>
      <c r="C140" s="235" t="s">
        <v>316</v>
      </c>
      <c r="D140" s="235" t="s">
        <v>141</v>
      </c>
      <c r="E140" s="236" t="s">
        <v>513</v>
      </c>
      <c r="F140" s="237" t="s">
        <v>514</v>
      </c>
      <c r="G140" s="238" t="s">
        <v>171</v>
      </c>
      <c r="H140" s="239">
        <v>19.600000000000001</v>
      </c>
      <c r="I140" s="240"/>
      <c r="J140" s="241">
        <f>ROUND(I140*H140,2)</f>
        <v>0</v>
      </c>
      <c r="K140" s="242"/>
      <c r="L140" s="43"/>
      <c r="M140" s="243" t="s">
        <v>1</v>
      </c>
      <c r="N140" s="244" t="s">
        <v>44</v>
      </c>
      <c r="O140" s="90"/>
      <c r="P140" s="245">
        <f>O140*H140</f>
        <v>0</v>
      </c>
      <c r="Q140" s="245">
        <v>0</v>
      </c>
      <c r="R140" s="245">
        <f>Q140*H140</f>
        <v>0</v>
      </c>
      <c r="S140" s="245">
        <v>0</v>
      </c>
      <c r="T140" s="246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47" t="s">
        <v>145</v>
      </c>
      <c r="AT140" s="247" t="s">
        <v>141</v>
      </c>
      <c r="AU140" s="247" t="s">
        <v>89</v>
      </c>
      <c r="AY140" s="16" t="s">
        <v>136</v>
      </c>
      <c r="BE140" s="248">
        <f>IF(N140="základní",J140,0)</f>
        <v>0</v>
      </c>
      <c r="BF140" s="248">
        <f>IF(N140="snížená",J140,0)</f>
        <v>0</v>
      </c>
      <c r="BG140" s="248">
        <f>IF(N140="zákl. přenesená",J140,0)</f>
        <v>0</v>
      </c>
      <c r="BH140" s="248">
        <f>IF(N140="sníž. přenesená",J140,0)</f>
        <v>0</v>
      </c>
      <c r="BI140" s="248">
        <f>IF(N140="nulová",J140,0)</f>
        <v>0</v>
      </c>
      <c r="BJ140" s="16" t="s">
        <v>87</v>
      </c>
      <c r="BK140" s="248">
        <f>ROUND(I140*H140,2)</f>
        <v>0</v>
      </c>
      <c r="BL140" s="16" t="s">
        <v>145</v>
      </c>
      <c r="BM140" s="247" t="s">
        <v>581</v>
      </c>
    </row>
    <row r="141" s="13" customFormat="1">
      <c r="A141" s="13"/>
      <c r="B141" s="249"/>
      <c r="C141" s="250"/>
      <c r="D141" s="251" t="s">
        <v>152</v>
      </c>
      <c r="E141" s="252" t="s">
        <v>1</v>
      </c>
      <c r="F141" s="253" t="s">
        <v>579</v>
      </c>
      <c r="G141" s="250"/>
      <c r="H141" s="254">
        <v>98</v>
      </c>
      <c r="I141" s="255"/>
      <c r="J141" s="250"/>
      <c r="K141" s="250"/>
      <c r="L141" s="256"/>
      <c r="M141" s="257"/>
      <c r="N141" s="258"/>
      <c r="O141" s="258"/>
      <c r="P141" s="258"/>
      <c r="Q141" s="258"/>
      <c r="R141" s="258"/>
      <c r="S141" s="258"/>
      <c r="T141" s="259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60" t="s">
        <v>152</v>
      </c>
      <c r="AU141" s="260" t="s">
        <v>89</v>
      </c>
      <c r="AV141" s="13" t="s">
        <v>89</v>
      </c>
      <c r="AW141" s="13" t="s">
        <v>36</v>
      </c>
      <c r="AX141" s="13" t="s">
        <v>87</v>
      </c>
      <c r="AY141" s="260" t="s">
        <v>136</v>
      </c>
    </row>
    <row r="142" s="13" customFormat="1">
      <c r="A142" s="13"/>
      <c r="B142" s="249"/>
      <c r="C142" s="250"/>
      <c r="D142" s="251" t="s">
        <v>152</v>
      </c>
      <c r="E142" s="250"/>
      <c r="F142" s="253" t="s">
        <v>580</v>
      </c>
      <c r="G142" s="250"/>
      <c r="H142" s="254">
        <v>19.600000000000001</v>
      </c>
      <c r="I142" s="255"/>
      <c r="J142" s="250"/>
      <c r="K142" s="250"/>
      <c r="L142" s="256"/>
      <c r="M142" s="257"/>
      <c r="N142" s="258"/>
      <c r="O142" s="258"/>
      <c r="P142" s="258"/>
      <c r="Q142" s="258"/>
      <c r="R142" s="258"/>
      <c r="S142" s="258"/>
      <c r="T142" s="259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60" t="s">
        <v>152</v>
      </c>
      <c r="AU142" s="260" t="s">
        <v>89</v>
      </c>
      <c r="AV142" s="13" t="s">
        <v>89</v>
      </c>
      <c r="AW142" s="13" t="s">
        <v>4</v>
      </c>
      <c r="AX142" s="13" t="s">
        <v>87</v>
      </c>
      <c r="AY142" s="260" t="s">
        <v>136</v>
      </c>
    </row>
    <row r="143" s="2" customFormat="1" ht="21.75" customHeight="1">
      <c r="A143" s="37"/>
      <c r="B143" s="38"/>
      <c r="C143" s="235" t="s">
        <v>319</v>
      </c>
      <c r="D143" s="235" t="s">
        <v>141</v>
      </c>
      <c r="E143" s="236" t="s">
        <v>513</v>
      </c>
      <c r="F143" s="237" t="s">
        <v>514</v>
      </c>
      <c r="G143" s="238" t="s">
        <v>171</v>
      </c>
      <c r="H143" s="239">
        <v>19.600000000000001</v>
      </c>
      <c r="I143" s="240"/>
      <c r="J143" s="241">
        <f>ROUND(I143*H143,2)</f>
        <v>0</v>
      </c>
      <c r="K143" s="242"/>
      <c r="L143" s="43"/>
      <c r="M143" s="243" t="s">
        <v>1</v>
      </c>
      <c r="N143" s="244" t="s">
        <v>44</v>
      </c>
      <c r="O143" s="90"/>
      <c r="P143" s="245">
        <f>O143*H143</f>
        <v>0</v>
      </c>
      <c r="Q143" s="245">
        <v>0</v>
      </c>
      <c r="R143" s="245">
        <f>Q143*H143</f>
        <v>0</v>
      </c>
      <c r="S143" s="245">
        <v>0</v>
      </c>
      <c r="T143" s="246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47" t="s">
        <v>145</v>
      </c>
      <c r="AT143" s="247" t="s">
        <v>141</v>
      </c>
      <c r="AU143" s="247" t="s">
        <v>89</v>
      </c>
      <c r="AY143" s="16" t="s">
        <v>136</v>
      </c>
      <c r="BE143" s="248">
        <f>IF(N143="základní",J143,0)</f>
        <v>0</v>
      </c>
      <c r="BF143" s="248">
        <f>IF(N143="snížená",J143,0)</f>
        <v>0</v>
      </c>
      <c r="BG143" s="248">
        <f>IF(N143="zákl. přenesená",J143,0)</f>
        <v>0</v>
      </c>
      <c r="BH143" s="248">
        <f>IF(N143="sníž. přenesená",J143,0)</f>
        <v>0</v>
      </c>
      <c r="BI143" s="248">
        <f>IF(N143="nulová",J143,0)</f>
        <v>0</v>
      </c>
      <c r="BJ143" s="16" t="s">
        <v>87</v>
      </c>
      <c r="BK143" s="248">
        <f>ROUND(I143*H143,2)</f>
        <v>0</v>
      </c>
      <c r="BL143" s="16" t="s">
        <v>145</v>
      </c>
      <c r="BM143" s="247" t="s">
        <v>582</v>
      </c>
    </row>
    <row r="144" s="13" customFormat="1">
      <c r="A144" s="13"/>
      <c r="B144" s="249"/>
      <c r="C144" s="250"/>
      <c r="D144" s="251" t="s">
        <v>152</v>
      </c>
      <c r="E144" s="252" t="s">
        <v>1</v>
      </c>
      <c r="F144" s="253" t="s">
        <v>579</v>
      </c>
      <c r="G144" s="250"/>
      <c r="H144" s="254">
        <v>98</v>
      </c>
      <c r="I144" s="255"/>
      <c r="J144" s="250"/>
      <c r="K144" s="250"/>
      <c r="L144" s="256"/>
      <c r="M144" s="257"/>
      <c r="N144" s="258"/>
      <c r="O144" s="258"/>
      <c r="P144" s="258"/>
      <c r="Q144" s="258"/>
      <c r="R144" s="258"/>
      <c r="S144" s="258"/>
      <c r="T144" s="259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60" t="s">
        <v>152</v>
      </c>
      <c r="AU144" s="260" t="s">
        <v>89</v>
      </c>
      <c r="AV144" s="13" t="s">
        <v>89</v>
      </c>
      <c r="AW144" s="13" t="s">
        <v>36</v>
      </c>
      <c r="AX144" s="13" t="s">
        <v>87</v>
      </c>
      <c r="AY144" s="260" t="s">
        <v>136</v>
      </c>
    </row>
    <row r="145" s="13" customFormat="1">
      <c r="A145" s="13"/>
      <c r="B145" s="249"/>
      <c r="C145" s="250"/>
      <c r="D145" s="251" t="s">
        <v>152</v>
      </c>
      <c r="E145" s="250"/>
      <c r="F145" s="253" t="s">
        <v>580</v>
      </c>
      <c r="G145" s="250"/>
      <c r="H145" s="254">
        <v>19.600000000000001</v>
      </c>
      <c r="I145" s="255"/>
      <c r="J145" s="250"/>
      <c r="K145" s="250"/>
      <c r="L145" s="256"/>
      <c r="M145" s="257"/>
      <c r="N145" s="258"/>
      <c r="O145" s="258"/>
      <c r="P145" s="258"/>
      <c r="Q145" s="258"/>
      <c r="R145" s="258"/>
      <c r="S145" s="258"/>
      <c r="T145" s="259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60" t="s">
        <v>152</v>
      </c>
      <c r="AU145" s="260" t="s">
        <v>89</v>
      </c>
      <c r="AV145" s="13" t="s">
        <v>89</v>
      </c>
      <c r="AW145" s="13" t="s">
        <v>4</v>
      </c>
      <c r="AX145" s="13" t="s">
        <v>87</v>
      </c>
      <c r="AY145" s="260" t="s">
        <v>136</v>
      </c>
    </row>
    <row r="146" s="2" customFormat="1" ht="21.75" customHeight="1">
      <c r="A146" s="37"/>
      <c r="B146" s="38"/>
      <c r="C146" s="235" t="s">
        <v>193</v>
      </c>
      <c r="D146" s="235" t="s">
        <v>141</v>
      </c>
      <c r="E146" s="236" t="s">
        <v>513</v>
      </c>
      <c r="F146" s="237" t="s">
        <v>514</v>
      </c>
      <c r="G146" s="238" t="s">
        <v>171</v>
      </c>
      <c r="H146" s="239">
        <v>19.600000000000001</v>
      </c>
      <c r="I146" s="240"/>
      <c r="J146" s="241">
        <f>ROUND(I146*H146,2)</f>
        <v>0</v>
      </c>
      <c r="K146" s="242"/>
      <c r="L146" s="43"/>
      <c r="M146" s="243" t="s">
        <v>1</v>
      </c>
      <c r="N146" s="244" t="s">
        <v>44</v>
      </c>
      <c r="O146" s="90"/>
      <c r="P146" s="245">
        <f>O146*H146</f>
        <v>0</v>
      </c>
      <c r="Q146" s="245">
        <v>0</v>
      </c>
      <c r="R146" s="245">
        <f>Q146*H146</f>
        <v>0</v>
      </c>
      <c r="S146" s="245">
        <v>0</v>
      </c>
      <c r="T146" s="246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47" t="s">
        <v>145</v>
      </c>
      <c r="AT146" s="247" t="s">
        <v>141</v>
      </c>
      <c r="AU146" s="247" t="s">
        <v>89</v>
      </c>
      <c r="AY146" s="16" t="s">
        <v>136</v>
      </c>
      <c r="BE146" s="248">
        <f>IF(N146="základní",J146,0)</f>
        <v>0</v>
      </c>
      <c r="BF146" s="248">
        <f>IF(N146="snížená",J146,0)</f>
        <v>0</v>
      </c>
      <c r="BG146" s="248">
        <f>IF(N146="zákl. přenesená",J146,0)</f>
        <v>0</v>
      </c>
      <c r="BH146" s="248">
        <f>IF(N146="sníž. přenesená",J146,0)</f>
        <v>0</v>
      </c>
      <c r="BI146" s="248">
        <f>IF(N146="nulová",J146,0)</f>
        <v>0</v>
      </c>
      <c r="BJ146" s="16" t="s">
        <v>87</v>
      </c>
      <c r="BK146" s="248">
        <f>ROUND(I146*H146,2)</f>
        <v>0</v>
      </c>
      <c r="BL146" s="16" t="s">
        <v>145</v>
      </c>
      <c r="BM146" s="247" t="s">
        <v>583</v>
      </c>
    </row>
    <row r="147" s="13" customFormat="1">
      <c r="A147" s="13"/>
      <c r="B147" s="249"/>
      <c r="C147" s="250"/>
      <c r="D147" s="251" t="s">
        <v>152</v>
      </c>
      <c r="E147" s="252" t="s">
        <v>1</v>
      </c>
      <c r="F147" s="253" t="s">
        <v>579</v>
      </c>
      <c r="G147" s="250"/>
      <c r="H147" s="254">
        <v>98</v>
      </c>
      <c r="I147" s="255"/>
      <c r="J147" s="250"/>
      <c r="K147" s="250"/>
      <c r="L147" s="256"/>
      <c r="M147" s="257"/>
      <c r="N147" s="258"/>
      <c r="O147" s="258"/>
      <c r="P147" s="258"/>
      <c r="Q147" s="258"/>
      <c r="R147" s="258"/>
      <c r="S147" s="258"/>
      <c r="T147" s="259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60" t="s">
        <v>152</v>
      </c>
      <c r="AU147" s="260" t="s">
        <v>89</v>
      </c>
      <c r="AV147" s="13" t="s">
        <v>89</v>
      </c>
      <c r="AW147" s="13" t="s">
        <v>36</v>
      </c>
      <c r="AX147" s="13" t="s">
        <v>87</v>
      </c>
      <c r="AY147" s="260" t="s">
        <v>136</v>
      </c>
    </row>
    <row r="148" s="13" customFormat="1">
      <c r="A148" s="13"/>
      <c r="B148" s="249"/>
      <c r="C148" s="250"/>
      <c r="D148" s="251" t="s">
        <v>152</v>
      </c>
      <c r="E148" s="250"/>
      <c r="F148" s="253" t="s">
        <v>580</v>
      </c>
      <c r="G148" s="250"/>
      <c r="H148" s="254">
        <v>19.600000000000001</v>
      </c>
      <c r="I148" s="255"/>
      <c r="J148" s="250"/>
      <c r="K148" s="250"/>
      <c r="L148" s="256"/>
      <c r="M148" s="257"/>
      <c r="N148" s="258"/>
      <c r="O148" s="258"/>
      <c r="P148" s="258"/>
      <c r="Q148" s="258"/>
      <c r="R148" s="258"/>
      <c r="S148" s="258"/>
      <c r="T148" s="259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60" t="s">
        <v>152</v>
      </c>
      <c r="AU148" s="260" t="s">
        <v>89</v>
      </c>
      <c r="AV148" s="13" t="s">
        <v>89</v>
      </c>
      <c r="AW148" s="13" t="s">
        <v>4</v>
      </c>
      <c r="AX148" s="13" t="s">
        <v>87</v>
      </c>
      <c r="AY148" s="260" t="s">
        <v>136</v>
      </c>
    </row>
    <row r="149" s="2" customFormat="1" ht="16.5" customHeight="1">
      <c r="A149" s="37"/>
      <c r="B149" s="38"/>
      <c r="C149" s="235" t="s">
        <v>140</v>
      </c>
      <c r="D149" s="235" t="s">
        <v>141</v>
      </c>
      <c r="E149" s="236" t="s">
        <v>584</v>
      </c>
      <c r="F149" s="237" t="s">
        <v>585</v>
      </c>
      <c r="G149" s="238" t="s">
        <v>171</v>
      </c>
      <c r="H149" s="239">
        <v>153</v>
      </c>
      <c r="I149" s="240"/>
      <c r="J149" s="241">
        <f>ROUND(I149*H149,2)</f>
        <v>0</v>
      </c>
      <c r="K149" s="242"/>
      <c r="L149" s="43"/>
      <c r="M149" s="243" t="s">
        <v>1</v>
      </c>
      <c r="N149" s="244" t="s">
        <v>44</v>
      </c>
      <c r="O149" s="90"/>
      <c r="P149" s="245">
        <f>O149*H149</f>
        <v>0</v>
      </c>
      <c r="Q149" s="245">
        <v>0</v>
      </c>
      <c r="R149" s="245">
        <f>Q149*H149</f>
        <v>0</v>
      </c>
      <c r="S149" s="245">
        <v>0</v>
      </c>
      <c r="T149" s="246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47" t="s">
        <v>145</v>
      </c>
      <c r="AT149" s="247" t="s">
        <v>141</v>
      </c>
      <c r="AU149" s="247" t="s">
        <v>89</v>
      </c>
      <c r="AY149" s="16" t="s">
        <v>136</v>
      </c>
      <c r="BE149" s="248">
        <f>IF(N149="základní",J149,0)</f>
        <v>0</v>
      </c>
      <c r="BF149" s="248">
        <f>IF(N149="snížená",J149,0)</f>
        <v>0</v>
      </c>
      <c r="BG149" s="248">
        <f>IF(N149="zákl. přenesená",J149,0)</f>
        <v>0</v>
      </c>
      <c r="BH149" s="248">
        <f>IF(N149="sníž. přenesená",J149,0)</f>
        <v>0</v>
      </c>
      <c r="BI149" s="248">
        <f>IF(N149="nulová",J149,0)</f>
        <v>0</v>
      </c>
      <c r="BJ149" s="16" t="s">
        <v>87</v>
      </c>
      <c r="BK149" s="248">
        <f>ROUND(I149*H149,2)</f>
        <v>0</v>
      </c>
      <c r="BL149" s="16" t="s">
        <v>145</v>
      </c>
      <c r="BM149" s="247" t="s">
        <v>586</v>
      </c>
    </row>
    <row r="150" s="13" customFormat="1">
      <c r="A150" s="13"/>
      <c r="B150" s="249"/>
      <c r="C150" s="250"/>
      <c r="D150" s="251" t="s">
        <v>152</v>
      </c>
      <c r="E150" s="252" t="s">
        <v>1</v>
      </c>
      <c r="F150" s="253" t="s">
        <v>516</v>
      </c>
      <c r="G150" s="250"/>
      <c r="H150" s="254">
        <v>153</v>
      </c>
      <c r="I150" s="255"/>
      <c r="J150" s="250"/>
      <c r="K150" s="250"/>
      <c r="L150" s="256"/>
      <c r="M150" s="257"/>
      <c r="N150" s="258"/>
      <c r="O150" s="258"/>
      <c r="P150" s="258"/>
      <c r="Q150" s="258"/>
      <c r="R150" s="258"/>
      <c r="S150" s="258"/>
      <c r="T150" s="259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60" t="s">
        <v>152</v>
      </c>
      <c r="AU150" s="260" t="s">
        <v>89</v>
      </c>
      <c r="AV150" s="13" t="s">
        <v>89</v>
      </c>
      <c r="AW150" s="13" t="s">
        <v>36</v>
      </c>
      <c r="AX150" s="13" t="s">
        <v>87</v>
      </c>
      <c r="AY150" s="260" t="s">
        <v>136</v>
      </c>
    </row>
    <row r="151" s="2" customFormat="1" ht="16.5" customHeight="1">
      <c r="A151" s="37"/>
      <c r="B151" s="38"/>
      <c r="C151" s="272" t="s">
        <v>294</v>
      </c>
      <c r="D151" s="272" t="s">
        <v>190</v>
      </c>
      <c r="E151" s="273" t="s">
        <v>587</v>
      </c>
      <c r="F151" s="274" t="s">
        <v>588</v>
      </c>
      <c r="G151" s="275" t="s">
        <v>165</v>
      </c>
      <c r="H151" s="276">
        <v>7.6500000000000004</v>
      </c>
      <c r="I151" s="277"/>
      <c r="J151" s="278">
        <f>ROUND(I151*H151,2)</f>
        <v>0</v>
      </c>
      <c r="K151" s="279"/>
      <c r="L151" s="280"/>
      <c r="M151" s="281" t="s">
        <v>1</v>
      </c>
      <c r="N151" s="282" t="s">
        <v>44</v>
      </c>
      <c r="O151" s="90"/>
      <c r="P151" s="245">
        <f>O151*H151</f>
        <v>0</v>
      </c>
      <c r="Q151" s="245">
        <v>0.20000000000000001</v>
      </c>
      <c r="R151" s="245">
        <f>Q151*H151</f>
        <v>1.5300000000000003</v>
      </c>
      <c r="S151" s="245">
        <v>0</v>
      </c>
      <c r="T151" s="246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47" t="s">
        <v>193</v>
      </c>
      <c r="AT151" s="247" t="s">
        <v>190</v>
      </c>
      <c r="AU151" s="247" t="s">
        <v>89</v>
      </c>
      <c r="AY151" s="16" t="s">
        <v>136</v>
      </c>
      <c r="BE151" s="248">
        <f>IF(N151="základní",J151,0)</f>
        <v>0</v>
      </c>
      <c r="BF151" s="248">
        <f>IF(N151="snížená",J151,0)</f>
        <v>0</v>
      </c>
      <c r="BG151" s="248">
        <f>IF(N151="zákl. přenesená",J151,0)</f>
        <v>0</v>
      </c>
      <c r="BH151" s="248">
        <f>IF(N151="sníž. přenesená",J151,0)</f>
        <v>0</v>
      </c>
      <c r="BI151" s="248">
        <f>IF(N151="nulová",J151,0)</f>
        <v>0</v>
      </c>
      <c r="BJ151" s="16" t="s">
        <v>87</v>
      </c>
      <c r="BK151" s="248">
        <f>ROUND(I151*H151,2)</f>
        <v>0</v>
      </c>
      <c r="BL151" s="16" t="s">
        <v>145</v>
      </c>
      <c r="BM151" s="247" t="s">
        <v>589</v>
      </c>
    </row>
    <row r="152" s="13" customFormat="1">
      <c r="A152" s="13"/>
      <c r="B152" s="249"/>
      <c r="C152" s="250"/>
      <c r="D152" s="251" t="s">
        <v>152</v>
      </c>
      <c r="E152" s="250"/>
      <c r="F152" s="253" t="s">
        <v>590</v>
      </c>
      <c r="G152" s="250"/>
      <c r="H152" s="254">
        <v>7.6500000000000004</v>
      </c>
      <c r="I152" s="255"/>
      <c r="J152" s="250"/>
      <c r="K152" s="250"/>
      <c r="L152" s="256"/>
      <c r="M152" s="257"/>
      <c r="N152" s="258"/>
      <c r="O152" s="258"/>
      <c r="P152" s="258"/>
      <c r="Q152" s="258"/>
      <c r="R152" s="258"/>
      <c r="S152" s="258"/>
      <c r="T152" s="259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60" t="s">
        <v>152</v>
      </c>
      <c r="AU152" s="260" t="s">
        <v>89</v>
      </c>
      <c r="AV152" s="13" t="s">
        <v>89</v>
      </c>
      <c r="AW152" s="13" t="s">
        <v>4</v>
      </c>
      <c r="AX152" s="13" t="s">
        <v>87</v>
      </c>
      <c r="AY152" s="260" t="s">
        <v>136</v>
      </c>
    </row>
    <row r="153" s="12" customFormat="1" ht="22.8" customHeight="1">
      <c r="A153" s="12"/>
      <c r="B153" s="219"/>
      <c r="C153" s="220"/>
      <c r="D153" s="221" t="s">
        <v>78</v>
      </c>
      <c r="E153" s="233" t="s">
        <v>544</v>
      </c>
      <c r="F153" s="233" t="s">
        <v>545</v>
      </c>
      <c r="G153" s="220"/>
      <c r="H153" s="220"/>
      <c r="I153" s="223"/>
      <c r="J153" s="234">
        <f>BK153</f>
        <v>0</v>
      </c>
      <c r="K153" s="220"/>
      <c r="L153" s="225"/>
      <c r="M153" s="226"/>
      <c r="N153" s="227"/>
      <c r="O153" s="227"/>
      <c r="P153" s="228">
        <f>SUM(P154:P163)</f>
        <v>0</v>
      </c>
      <c r="Q153" s="227"/>
      <c r="R153" s="228">
        <f>SUM(R154:R163)</f>
        <v>0</v>
      </c>
      <c r="S153" s="227"/>
      <c r="T153" s="229">
        <f>SUM(T154:T163)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30" t="s">
        <v>87</v>
      </c>
      <c r="AT153" s="231" t="s">
        <v>78</v>
      </c>
      <c r="AU153" s="231" t="s">
        <v>87</v>
      </c>
      <c r="AY153" s="230" t="s">
        <v>136</v>
      </c>
      <c r="BK153" s="232">
        <f>SUM(BK154:BK163)</f>
        <v>0</v>
      </c>
    </row>
    <row r="154" s="2" customFormat="1" ht="33" customHeight="1">
      <c r="A154" s="37"/>
      <c r="B154" s="38"/>
      <c r="C154" s="235" t="s">
        <v>217</v>
      </c>
      <c r="D154" s="235" t="s">
        <v>141</v>
      </c>
      <c r="E154" s="236" t="s">
        <v>547</v>
      </c>
      <c r="F154" s="237" t="s">
        <v>548</v>
      </c>
      <c r="G154" s="238" t="s">
        <v>171</v>
      </c>
      <c r="H154" s="239">
        <v>5066</v>
      </c>
      <c r="I154" s="240"/>
      <c r="J154" s="241">
        <f>ROUND(I154*H154,2)</f>
        <v>0</v>
      </c>
      <c r="K154" s="242"/>
      <c r="L154" s="43"/>
      <c r="M154" s="243" t="s">
        <v>1</v>
      </c>
      <c r="N154" s="244" t="s">
        <v>44</v>
      </c>
      <c r="O154" s="90"/>
      <c r="P154" s="245">
        <f>O154*H154</f>
        <v>0</v>
      </c>
      <c r="Q154" s="245">
        <v>0</v>
      </c>
      <c r="R154" s="245">
        <f>Q154*H154</f>
        <v>0</v>
      </c>
      <c r="S154" s="245">
        <v>0</v>
      </c>
      <c r="T154" s="246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47" t="s">
        <v>145</v>
      </c>
      <c r="AT154" s="247" t="s">
        <v>141</v>
      </c>
      <c r="AU154" s="247" t="s">
        <v>89</v>
      </c>
      <c r="AY154" s="16" t="s">
        <v>136</v>
      </c>
      <c r="BE154" s="248">
        <f>IF(N154="základní",J154,0)</f>
        <v>0</v>
      </c>
      <c r="BF154" s="248">
        <f>IF(N154="snížená",J154,0)</f>
        <v>0</v>
      </c>
      <c r="BG154" s="248">
        <f>IF(N154="zákl. přenesená",J154,0)</f>
        <v>0</v>
      </c>
      <c r="BH154" s="248">
        <f>IF(N154="sníž. přenesená",J154,0)</f>
        <v>0</v>
      </c>
      <c r="BI154" s="248">
        <f>IF(N154="nulová",J154,0)</f>
        <v>0</v>
      </c>
      <c r="BJ154" s="16" t="s">
        <v>87</v>
      </c>
      <c r="BK154" s="248">
        <f>ROUND(I154*H154,2)</f>
        <v>0</v>
      </c>
      <c r="BL154" s="16" t="s">
        <v>145</v>
      </c>
      <c r="BM154" s="247" t="s">
        <v>591</v>
      </c>
    </row>
    <row r="155" s="2" customFormat="1" ht="33" customHeight="1">
      <c r="A155" s="37"/>
      <c r="B155" s="38"/>
      <c r="C155" s="235" t="s">
        <v>224</v>
      </c>
      <c r="D155" s="235" t="s">
        <v>141</v>
      </c>
      <c r="E155" s="236" t="s">
        <v>547</v>
      </c>
      <c r="F155" s="237" t="s">
        <v>548</v>
      </c>
      <c r="G155" s="238" t="s">
        <v>171</v>
      </c>
      <c r="H155" s="239">
        <v>5066</v>
      </c>
      <c r="I155" s="240"/>
      <c r="J155" s="241">
        <f>ROUND(I155*H155,2)</f>
        <v>0</v>
      </c>
      <c r="K155" s="242"/>
      <c r="L155" s="43"/>
      <c r="M155" s="243" t="s">
        <v>1</v>
      </c>
      <c r="N155" s="244" t="s">
        <v>44</v>
      </c>
      <c r="O155" s="90"/>
      <c r="P155" s="245">
        <f>O155*H155</f>
        <v>0</v>
      </c>
      <c r="Q155" s="245">
        <v>0</v>
      </c>
      <c r="R155" s="245">
        <f>Q155*H155</f>
        <v>0</v>
      </c>
      <c r="S155" s="245">
        <v>0</v>
      </c>
      <c r="T155" s="246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47" t="s">
        <v>145</v>
      </c>
      <c r="AT155" s="247" t="s">
        <v>141</v>
      </c>
      <c r="AU155" s="247" t="s">
        <v>89</v>
      </c>
      <c r="AY155" s="16" t="s">
        <v>136</v>
      </c>
      <c r="BE155" s="248">
        <f>IF(N155="základní",J155,0)</f>
        <v>0</v>
      </c>
      <c r="BF155" s="248">
        <f>IF(N155="snížená",J155,0)</f>
        <v>0</v>
      </c>
      <c r="BG155" s="248">
        <f>IF(N155="zákl. přenesená",J155,0)</f>
        <v>0</v>
      </c>
      <c r="BH155" s="248">
        <f>IF(N155="sníž. přenesená",J155,0)</f>
        <v>0</v>
      </c>
      <c r="BI155" s="248">
        <f>IF(N155="nulová",J155,0)</f>
        <v>0</v>
      </c>
      <c r="BJ155" s="16" t="s">
        <v>87</v>
      </c>
      <c r="BK155" s="248">
        <f>ROUND(I155*H155,2)</f>
        <v>0</v>
      </c>
      <c r="BL155" s="16" t="s">
        <v>145</v>
      </c>
      <c r="BM155" s="247" t="s">
        <v>592</v>
      </c>
    </row>
    <row r="156" s="2" customFormat="1" ht="33" customHeight="1">
      <c r="A156" s="37"/>
      <c r="B156" s="38"/>
      <c r="C156" s="235" t="s">
        <v>234</v>
      </c>
      <c r="D156" s="235" t="s">
        <v>141</v>
      </c>
      <c r="E156" s="236" t="s">
        <v>547</v>
      </c>
      <c r="F156" s="237" t="s">
        <v>548</v>
      </c>
      <c r="G156" s="238" t="s">
        <v>171</v>
      </c>
      <c r="H156" s="239">
        <v>5066</v>
      </c>
      <c r="I156" s="240"/>
      <c r="J156" s="241">
        <f>ROUND(I156*H156,2)</f>
        <v>0</v>
      </c>
      <c r="K156" s="242"/>
      <c r="L156" s="43"/>
      <c r="M156" s="243" t="s">
        <v>1</v>
      </c>
      <c r="N156" s="244" t="s">
        <v>44</v>
      </c>
      <c r="O156" s="90"/>
      <c r="P156" s="245">
        <f>O156*H156</f>
        <v>0</v>
      </c>
      <c r="Q156" s="245">
        <v>0</v>
      </c>
      <c r="R156" s="245">
        <f>Q156*H156</f>
        <v>0</v>
      </c>
      <c r="S156" s="245">
        <v>0</v>
      </c>
      <c r="T156" s="246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47" t="s">
        <v>145</v>
      </c>
      <c r="AT156" s="247" t="s">
        <v>141</v>
      </c>
      <c r="AU156" s="247" t="s">
        <v>89</v>
      </c>
      <c r="AY156" s="16" t="s">
        <v>136</v>
      </c>
      <c r="BE156" s="248">
        <f>IF(N156="základní",J156,0)</f>
        <v>0</v>
      </c>
      <c r="BF156" s="248">
        <f>IF(N156="snížená",J156,0)</f>
        <v>0</v>
      </c>
      <c r="BG156" s="248">
        <f>IF(N156="zákl. přenesená",J156,0)</f>
        <v>0</v>
      </c>
      <c r="BH156" s="248">
        <f>IF(N156="sníž. přenesená",J156,0)</f>
        <v>0</v>
      </c>
      <c r="BI156" s="248">
        <f>IF(N156="nulová",J156,0)</f>
        <v>0</v>
      </c>
      <c r="BJ156" s="16" t="s">
        <v>87</v>
      </c>
      <c r="BK156" s="248">
        <f>ROUND(I156*H156,2)</f>
        <v>0</v>
      </c>
      <c r="BL156" s="16" t="s">
        <v>145</v>
      </c>
      <c r="BM156" s="247" t="s">
        <v>593</v>
      </c>
    </row>
    <row r="157" s="2" customFormat="1" ht="33" customHeight="1">
      <c r="A157" s="37"/>
      <c r="B157" s="38"/>
      <c r="C157" s="235" t="s">
        <v>238</v>
      </c>
      <c r="D157" s="235" t="s">
        <v>141</v>
      </c>
      <c r="E157" s="236" t="s">
        <v>547</v>
      </c>
      <c r="F157" s="237" t="s">
        <v>548</v>
      </c>
      <c r="G157" s="238" t="s">
        <v>171</v>
      </c>
      <c r="H157" s="239">
        <v>5066</v>
      </c>
      <c r="I157" s="240"/>
      <c r="J157" s="241">
        <f>ROUND(I157*H157,2)</f>
        <v>0</v>
      </c>
      <c r="K157" s="242"/>
      <c r="L157" s="43"/>
      <c r="M157" s="243" t="s">
        <v>1</v>
      </c>
      <c r="N157" s="244" t="s">
        <v>44</v>
      </c>
      <c r="O157" s="90"/>
      <c r="P157" s="245">
        <f>O157*H157</f>
        <v>0</v>
      </c>
      <c r="Q157" s="245">
        <v>0</v>
      </c>
      <c r="R157" s="245">
        <f>Q157*H157</f>
        <v>0</v>
      </c>
      <c r="S157" s="245">
        <v>0</v>
      </c>
      <c r="T157" s="246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47" t="s">
        <v>145</v>
      </c>
      <c r="AT157" s="247" t="s">
        <v>141</v>
      </c>
      <c r="AU157" s="247" t="s">
        <v>89</v>
      </c>
      <c r="AY157" s="16" t="s">
        <v>136</v>
      </c>
      <c r="BE157" s="248">
        <f>IF(N157="základní",J157,0)</f>
        <v>0</v>
      </c>
      <c r="BF157" s="248">
        <f>IF(N157="snížená",J157,0)</f>
        <v>0</v>
      </c>
      <c r="BG157" s="248">
        <f>IF(N157="zákl. přenesená",J157,0)</f>
        <v>0</v>
      </c>
      <c r="BH157" s="248">
        <f>IF(N157="sníž. přenesená",J157,0)</f>
        <v>0</v>
      </c>
      <c r="BI157" s="248">
        <f>IF(N157="nulová",J157,0)</f>
        <v>0</v>
      </c>
      <c r="BJ157" s="16" t="s">
        <v>87</v>
      </c>
      <c r="BK157" s="248">
        <f>ROUND(I157*H157,2)</f>
        <v>0</v>
      </c>
      <c r="BL157" s="16" t="s">
        <v>145</v>
      </c>
      <c r="BM157" s="247" t="s">
        <v>594</v>
      </c>
    </row>
    <row r="158" s="2" customFormat="1" ht="33" customHeight="1">
      <c r="A158" s="37"/>
      <c r="B158" s="38"/>
      <c r="C158" s="235" t="s">
        <v>7</v>
      </c>
      <c r="D158" s="235" t="s">
        <v>141</v>
      </c>
      <c r="E158" s="236" t="s">
        <v>547</v>
      </c>
      <c r="F158" s="237" t="s">
        <v>548</v>
      </c>
      <c r="G158" s="238" t="s">
        <v>171</v>
      </c>
      <c r="H158" s="239">
        <v>5066</v>
      </c>
      <c r="I158" s="240"/>
      <c r="J158" s="241">
        <f>ROUND(I158*H158,2)</f>
        <v>0</v>
      </c>
      <c r="K158" s="242"/>
      <c r="L158" s="43"/>
      <c r="M158" s="243" t="s">
        <v>1</v>
      </c>
      <c r="N158" s="244" t="s">
        <v>44</v>
      </c>
      <c r="O158" s="90"/>
      <c r="P158" s="245">
        <f>O158*H158</f>
        <v>0</v>
      </c>
      <c r="Q158" s="245">
        <v>0</v>
      </c>
      <c r="R158" s="245">
        <f>Q158*H158</f>
        <v>0</v>
      </c>
      <c r="S158" s="245">
        <v>0</v>
      </c>
      <c r="T158" s="246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47" t="s">
        <v>145</v>
      </c>
      <c r="AT158" s="247" t="s">
        <v>141</v>
      </c>
      <c r="AU158" s="247" t="s">
        <v>89</v>
      </c>
      <c r="AY158" s="16" t="s">
        <v>136</v>
      </c>
      <c r="BE158" s="248">
        <f>IF(N158="základní",J158,0)</f>
        <v>0</v>
      </c>
      <c r="BF158" s="248">
        <f>IF(N158="snížená",J158,0)</f>
        <v>0</v>
      </c>
      <c r="BG158" s="248">
        <f>IF(N158="zákl. přenesená",J158,0)</f>
        <v>0</v>
      </c>
      <c r="BH158" s="248">
        <f>IF(N158="sníž. přenesená",J158,0)</f>
        <v>0</v>
      </c>
      <c r="BI158" s="248">
        <f>IF(N158="nulová",J158,0)</f>
        <v>0</v>
      </c>
      <c r="BJ158" s="16" t="s">
        <v>87</v>
      </c>
      <c r="BK158" s="248">
        <f>ROUND(I158*H158,2)</f>
        <v>0</v>
      </c>
      <c r="BL158" s="16" t="s">
        <v>145</v>
      </c>
      <c r="BM158" s="247" t="s">
        <v>595</v>
      </c>
    </row>
    <row r="159" s="2" customFormat="1" ht="33" customHeight="1">
      <c r="A159" s="37"/>
      <c r="B159" s="38"/>
      <c r="C159" s="235" t="s">
        <v>259</v>
      </c>
      <c r="D159" s="235" t="s">
        <v>141</v>
      </c>
      <c r="E159" s="236" t="s">
        <v>547</v>
      </c>
      <c r="F159" s="237" t="s">
        <v>548</v>
      </c>
      <c r="G159" s="238" t="s">
        <v>171</v>
      </c>
      <c r="H159" s="239">
        <v>5066</v>
      </c>
      <c r="I159" s="240"/>
      <c r="J159" s="241">
        <f>ROUND(I159*H159,2)</f>
        <v>0</v>
      </c>
      <c r="K159" s="242"/>
      <c r="L159" s="43"/>
      <c r="M159" s="243" t="s">
        <v>1</v>
      </c>
      <c r="N159" s="244" t="s">
        <v>44</v>
      </c>
      <c r="O159" s="90"/>
      <c r="P159" s="245">
        <f>O159*H159</f>
        <v>0</v>
      </c>
      <c r="Q159" s="245">
        <v>0</v>
      </c>
      <c r="R159" s="245">
        <f>Q159*H159</f>
        <v>0</v>
      </c>
      <c r="S159" s="245">
        <v>0</v>
      </c>
      <c r="T159" s="246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47" t="s">
        <v>145</v>
      </c>
      <c r="AT159" s="247" t="s">
        <v>141</v>
      </c>
      <c r="AU159" s="247" t="s">
        <v>89</v>
      </c>
      <c r="AY159" s="16" t="s">
        <v>136</v>
      </c>
      <c r="BE159" s="248">
        <f>IF(N159="základní",J159,0)</f>
        <v>0</v>
      </c>
      <c r="BF159" s="248">
        <f>IF(N159="snížená",J159,0)</f>
        <v>0</v>
      </c>
      <c r="BG159" s="248">
        <f>IF(N159="zákl. přenesená",J159,0)</f>
        <v>0</v>
      </c>
      <c r="BH159" s="248">
        <f>IF(N159="sníž. přenesená",J159,0)</f>
        <v>0</v>
      </c>
      <c r="BI159" s="248">
        <f>IF(N159="nulová",J159,0)</f>
        <v>0</v>
      </c>
      <c r="BJ159" s="16" t="s">
        <v>87</v>
      </c>
      <c r="BK159" s="248">
        <f>ROUND(I159*H159,2)</f>
        <v>0</v>
      </c>
      <c r="BL159" s="16" t="s">
        <v>145</v>
      </c>
      <c r="BM159" s="247" t="s">
        <v>596</v>
      </c>
    </row>
    <row r="160" s="2" customFormat="1" ht="33" customHeight="1">
      <c r="A160" s="37"/>
      <c r="B160" s="38"/>
      <c r="C160" s="235" t="s">
        <v>264</v>
      </c>
      <c r="D160" s="235" t="s">
        <v>141</v>
      </c>
      <c r="E160" s="236" t="s">
        <v>547</v>
      </c>
      <c r="F160" s="237" t="s">
        <v>548</v>
      </c>
      <c r="G160" s="238" t="s">
        <v>171</v>
      </c>
      <c r="H160" s="239">
        <v>5066</v>
      </c>
      <c r="I160" s="240"/>
      <c r="J160" s="241">
        <f>ROUND(I160*H160,2)</f>
        <v>0</v>
      </c>
      <c r="K160" s="242"/>
      <c r="L160" s="43"/>
      <c r="M160" s="243" t="s">
        <v>1</v>
      </c>
      <c r="N160" s="244" t="s">
        <v>44</v>
      </c>
      <c r="O160" s="90"/>
      <c r="P160" s="245">
        <f>O160*H160</f>
        <v>0</v>
      </c>
      <c r="Q160" s="245">
        <v>0</v>
      </c>
      <c r="R160" s="245">
        <f>Q160*H160</f>
        <v>0</v>
      </c>
      <c r="S160" s="245">
        <v>0</v>
      </c>
      <c r="T160" s="246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47" t="s">
        <v>145</v>
      </c>
      <c r="AT160" s="247" t="s">
        <v>141</v>
      </c>
      <c r="AU160" s="247" t="s">
        <v>89</v>
      </c>
      <c r="AY160" s="16" t="s">
        <v>136</v>
      </c>
      <c r="BE160" s="248">
        <f>IF(N160="základní",J160,0)</f>
        <v>0</v>
      </c>
      <c r="BF160" s="248">
        <f>IF(N160="snížená",J160,0)</f>
        <v>0</v>
      </c>
      <c r="BG160" s="248">
        <f>IF(N160="zákl. přenesená",J160,0)</f>
        <v>0</v>
      </c>
      <c r="BH160" s="248">
        <f>IF(N160="sníž. přenesená",J160,0)</f>
        <v>0</v>
      </c>
      <c r="BI160" s="248">
        <f>IF(N160="nulová",J160,0)</f>
        <v>0</v>
      </c>
      <c r="BJ160" s="16" t="s">
        <v>87</v>
      </c>
      <c r="BK160" s="248">
        <f>ROUND(I160*H160,2)</f>
        <v>0</v>
      </c>
      <c r="BL160" s="16" t="s">
        <v>145</v>
      </c>
      <c r="BM160" s="247" t="s">
        <v>597</v>
      </c>
    </row>
    <row r="161" s="2" customFormat="1" ht="33" customHeight="1">
      <c r="A161" s="37"/>
      <c r="B161" s="38"/>
      <c r="C161" s="235" t="s">
        <v>229</v>
      </c>
      <c r="D161" s="235" t="s">
        <v>141</v>
      </c>
      <c r="E161" s="236" t="s">
        <v>547</v>
      </c>
      <c r="F161" s="237" t="s">
        <v>548</v>
      </c>
      <c r="G161" s="238" t="s">
        <v>171</v>
      </c>
      <c r="H161" s="239">
        <v>5066</v>
      </c>
      <c r="I161" s="240"/>
      <c r="J161" s="241">
        <f>ROUND(I161*H161,2)</f>
        <v>0</v>
      </c>
      <c r="K161" s="242"/>
      <c r="L161" s="43"/>
      <c r="M161" s="243" t="s">
        <v>1</v>
      </c>
      <c r="N161" s="244" t="s">
        <v>44</v>
      </c>
      <c r="O161" s="90"/>
      <c r="P161" s="245">
        <f>O161*H161</f>
        <v>0</v>
      </c>
      <c r="Q161" s="245">
        <v>0</v>
      </c>
      <c r="R161" s="245">
        <f>Q161*H161</f>
        <v>0</v>
      </c>
      <c r="S161" s="245">
        <v>0</v>
      </c>
      <c r="T161" s="246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47" t="s">
        <v>145</v>
      </c>
      <c r="AT161" s="247" t="s">
        <v>141</v>
      </c>
      <c r="AU161" s="247" t="s">
        <v>89</v>
      </c>
      <c r="AY161" s="16" t="s">
        <v>136</v>
      </c>
      <c r="BE161" s="248">
        <f>IF(N161="základní",J161,0)</f>
        <v>0</v>
      </c>
      <c r="BF161" s="248">
        <f>IF(N161="snížená",J161,0)</f>
        <v>0</v>
      </c>
      <c r="BG161" s="248">
        <f>IF(N161="zákl. přenesená",J161,0)</f>
        <v>0</v>
      </c>
      <c r="BH161" s="248">
        <f>IF(N161="sníž. přenesená",J161,0)</f>
        <v>0</v>
      </c>
      <c r="BI161" s="248">
        <f>IF(N161="nulová",J161,0)</f>
        <v>0</v>
      </c>
      <c r="BJ161" s="16" t="s">
        <v>87</v>
      </c>
      <c r="BK161" s="248">
        <f>ROUND(I161*H161,2)</f>
        <v>0</v>
      </c>
      <c r="BL161" s="16" t="s">
        <v>145</v>
      </c>
      <c r="BM161" s="247" t="s">
        <v>598</v>
      </c>
    </row>
    <row r="162" s="2" customFormat="1" ht="21.75" customHeight="1">
      <c r="A162" s="37"/>
      <c r="B162" s="38"/>
      <c r="C162" s="235" t="s">
        <v>242</v>
      </c>
      <c r="D162" s="235" t="s">
        <v>141</v>
      </c>
      <c r="E162" s="236" t="s">
        <v>559</v>
      </c>
      <c r="F162" s="237" t="s">
        <v>560</v>
      </c>
      <c r="G162" s="238" t="s">
        <v>171</v>
      </c>
      <c r="H162" s="239">
        <v>5066</v>
      </c>
      <c r="I162" s="240"/>
      <c r="J162" s="241">
        <f>ROUND(I162*H162,2)</f>
        <v>0</v>
      </c>
      <c r="K162" s="242"/>
      <c r="L162" s="43"/>
      <c r="M162" s="243" t="s">
        <v>1</v>
      </c>
      <c r="N162" s="244" t="s">
        <v>44</v>
      </c>
      <c r="O162" s="90"/>
      <c r="P162" s="245">
        <f>O162*H162</f>
        <v>0</v>
      </c>
      <c r="Q162" s="245">
        <v>0</v>
      </c>
      <c r="R162" s="245">
        <f>Q162*H162</f>
        <v>0</v>
      </c>
      <c r="S162" s="245">
        <v>0</v>
      </c>
      <c r="T162" s="246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47" t="s">
        <v>145</v>
      </c>
      <c r="AT162" s="247" t="s">
        <v>141</v>
      </c>
      <c r="AU162" s="247" t="s">
        <v>89</v>
      </c>
      <c r="AY162" s="16" t="s">
        <v>136</v>
      </c>
      <c r="BE162" s="248">
        <f>IF(N162="základní",J162,0)</f>
        <v>0</v>
      </c>
      <c r="BF162" s="248">
        <f>IF(N162="snížená",J162,0)</f>
        <v>0</v>
      </c>
      <c r="BG162" s="248">
        <f>IF(N162="zákl. přenesená",J162,0)</f>
        <v>0</v>
      </c>
      <c r="BH162" s="248">
        <f>IF(N162="sníž. přenesená",J162,0)</f>
        <v>0</v>
      </c>
      <c r="BI162" s="248">
        <f>IF(N162="nulová",J162,0)</f>
        <v>0</v>
      </c>
      <c r="BJ162" s="16" t="s">
        <v>87</v>
      </c>
      <c r="BK162" s="248">
        <f>ROUND(I162*H162,2)</f>
        <v>0</v>
      </c>
      <c r="BL162" s="16" t="s">
        <v>145</v>
      </c>
      <c r="BM162" s="247" t="s">
        <v>599</v>
      </c>
    </row>
    <row r="163" s="2" customFormat="1" ht="21.75" customHeight="1">
      <c r="A163" s="37"/>
      <c r="B163" s="38"/>
      <c r="C163" s="235" t="s">
        <v>248</v>
      </c>
      <c r="D163" s="235" t="s">
        <v>141</v>
      </c>
      <c r="E163" s="236" t="s">
        <v>562</v>
      </c>
      <c r="F163" s="237" t="s">
        <v>563</v>
      </c>
      <c r="G163" s="238" t="s">
        <v>171</v>
      </c>
      <c r="H163" s="239">
        <v>5066</v>
      </c>
      <c r="I163" s="240"/>
      <c r="J163" s="241">
        <f>ROUND(I163*H163,2)</f>
        <v>0</v>
      </c>
      <c r="K163" s="242"/>
      <c r="L163" s="43"/>
      <c r="M163" s="243" t="s">
        <v>1</v>
      </c>
      <c r="N163" s="244" t="s">
        <v>44</v>
      </c>
      <c r="O163" s="90"/>
      <c r="P163" s="245">
        <f>O163*H163</f>
        <v>0</v>
      </c>
      <c r="Q163" s="245">
        <v>0</v>
      </c>
      <c r="R163" s="245">
        <f>Q163*H163</f>
        <v>0</v>
      </c>
      <c r="S163" s="245">
        <v>0</v>
      </c>
      <c r="T163" s="246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47" t="s">
        <v>145</v>
      </c>
      <c r="AT163" s="247" t="s">
        <v>141</v>
      </c>
      <c r="AU163" s="247" t="s">
        <v>89</v>
      </c>
      <c r="AY163" s="16" t="s">
        <v>136</v>
      </c>
      <c r="BE163" s="248">
        <f>IF(N163="základní",J163,0)</f>
        <v>0</v>
      </c>
      <c r="BF163" s="248">
        <f>IF(N163="snížená",J163,0)</f>
        <v>0</v>
      </c>
      <c r="BG163" s="248">
        <f>IF(N163="zákl. přenesená",J163,0)</f>
        <v>0</v>
      </c>
      <c r="BH163" s="248">
        <f>IF(N163="sníž. přenesená",J163,0)</f>
        <v>0</v>
      </c>
      <c r="BI163" s="248">
        <f>IF(N163="nulová",J163,0)</f>
        <v>0</v>
      </c>
      <c r="BJ163" s="16" t="s">
        <v>87</v>
      </c>
      <c r="BK163" s="248">
        <f>ROUND(I163*H163,2)</f>
        <v>0</v>
      </c>
      <c r="BL163" s="16" t="s">
        <v>145</v>
      </c>
      <c r="BM163" s="247" t="s">
        <v>600</v>
      </c>
    </row>
    <row r="164" s="12" customFormat="1" ht="22.8" customHeight="1">
      <c r="A164" s="12"/>
      <c r="B164" s="219"/>
      <c r="C164" s="220"/>
      <c r="D164" s="221" t="s">
        <v>78</v>
      </c>
      <c r="E164" s="233" t="s">
        <v>524</v>
      </c>
      <c r="F164" s="233" t="s">
        <v>525</v>
      </c>
      <c r="G164" s="220"/>
      <c r="H164" s="220"/>
      <c r="I164" s="223"/>
      <c r="J164" s="234">
        <f>BK164</f>
        <v>0</v>
      </c>
      <c r="K164" s="220"/>
      <c r="L164" s="225"/>
      <c r="M164" s="226"/>
      <c r="N164" s="227"/>
      <c r="O164" s="227"/>
      <c r="P164" s="228">
        <f>SUM(P165:P173)</f>
        <v>0</v>
      </c>
      <c r="Q164" s="227"/>
      <c r="R164" s="228">
        <f>SUM(R165:R173)</f>
        <v>0</v>
      </c>
      <c r="S164" s="227"/>
      <c r="T164" s="229">
        <f>SUM(T165:T173)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30" t="s">
        <v>87</v>
      </c>
      <c r="AT164" s="231" t="s">
        <v>78</v>
      </c>
      <c r="AU164" s="231" t="s">
        <v>87</v>
      </c>
      <c r="AY164" s="230" t="s">
        <v>136</v>
      </c>
      <c r="BK164" s="232">
        <f>SUM(BK165:BK173)</f>
        <v>0</v>
      </c>
    </row>
    <row r="165" s="2" customFormat="1" ht="16.5" customHeight="1">
      <c r="A165" s="37"/>
      <c r="B165" s="38"/>
      <c r="C165" s="235" t="s">
        <v>322</v>
      </c>
      <c r="D165" s="235" t="s">
        <v>141</v>
      </c>
      <c r="E165" s="236" t="s">
        <v>527</v>
      </c>
      <c r="F165" s="237" t="s">
        <v>528</v>
      </c>
      <c r="G165" s="238" t="s">
        <v>171</v>
      </c>
      <c r="H165" s="239">
        <v>72</v>
      </c>
      <c r="I165" s="240"/>
      <c r="J165" s="241">
        <f>ROUND(I165*H165,2)</f>
        <v>0</v>
      </c>
      <c r="K165" s="242"/>
      <c r="L165" s="43"/>
      <c r="M165" s="243" t="s">
        <v>1</v>
      </c>
      <c r="N165" s="244" t="s">
        <v>44</v>
      </c>
      <c r="O165" s="90"/>
      <c r="P165" s="245">
        <f>O165*H165</f>
        <v>0</v>
      </c>
      <c r="Q165" s="245">
        <v>0</v>
      </c>
      <c r="R165" s="245">
        <f>Q165*H165</f>
        <v>0</v>
      </c>
      <c r="S165" s="245">
        <v>0</v>
      </c>
      <c r="T165" s="246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47" t="s">
        <v>145</v>
      </c>
      <c r="AT165" s="247" t="s">
        <v>141</v>
      </c>
      <c r="AU165" s="247" t="s">
        <v>89</v>
      </c>
      <c r="AY165" s="16" t="s">
        <v>136</v>
      </c>
      <c r="BE165" s="248">
        <f>IF(N165="základní",J165,0)</f>
        <v>0</v>
      </c>
      <c r="BF165" s="248">
        <f>IF(N165="snížená",J165,0)</f>
        <v>0</v>
      </c>
      <c r="BG165" s="248">
        <f>IF(N165="zákl. přenesená",J165,0)</f>
        <v>0</v>
      </c>
      <c r="BH165" s="248">
        <f>IF(N165="sníž. přenesená",J165,0)</f>
        <v>0</v>
      </c>
      <c r="BI165" s="248">
        <f>IF(N165="nulová",J165,0)</f>
        <v>0</v>
      </c>
      <c r="BJ165" s="16" t="s">
        <v>87</v>
      </c>
      <c r="BK165" s="248">
        <f>ROUND(I165*H165,2)</f>
        <v>0</v>
      </c>
      <c r="BL165" s="16" t="s">
        <v>145</v>
      </c>
      <c r="BM165" s="247" t="s">
        <v>601</v>
      </c>
    </row>
    <row r="166" s="2" customFormat="1" ht="16.5" customHeight="1">
      <c r="A166" s="37"/>
      <c r="B166" s="38"/>
      <c r="C166" s="235" t="s">
        <v>326</v>
      </c>
      <c r="D166" s="235" t="s">
        <v>141</v>
      </c>
      <c r="E166" s="236" t="s">
        <v>527</v>
      </c>
      <c r="F166" s="237" t="s">
        <v>528</v>
      </c>
      <c r="G166" s="238" t="s">
        <v>171</v>
      </c>
      <c r="H166" s="239">
        <v>72</v>
      </c>
      <c r="I166" s="240"/>
      <c r="J166" s="241">
        <f>ROUND(I166*H166,2)</f>
        <v>0</v>
      </c>
      <c r="K166" s="242"/>
      <c r="L166" s="43"/>
      <c r="M166" s="243" t="s">
        <v>1</v>
      </c>
      <c r="N166" s="244" t="s">
        <v>44</v>
      </c>
      <c r="O166" s="90"/>
      <c r="P166" s="245">
        <f>O166*H166</f>
        <v>0</v>
      </c>
      <c r="Q166" s="245">
        <v>0</v>
      </c>
      <c r="R166" s="245">
        <f>Q166*H166</f>
        <v>0</v>
      </c>
      <c r="S166" s="245">
        <v>0</v>
      </c>
      <c r="T166" s="246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47" t="s">
        <v>145</v>
      </c>
      <c r="AT166" s="247" t="s">
        <v>141</v>
      </c>
      <c r="AU166" s="247" t="s">
        <v>89</v>
      </c>
      <c r="AY166" s="16" t="s">
        <v>136</v>
      </c>
      <c r="BE166" s="248">
        <f>IF(N166="základní",J166,0)</f>
        <v>0</v>
      </c>
      <c r="BF166" s="248">
        <f>IF(N166="snížená",J166,0)</f>
        <v>0</v>
      </c>
      <c r="BG166" s="248">
        <f>IF(N166="zákl. přenesená",J166,0)</f>
        <v>0</v>
      </c>
      <c r="BH166" s="248">
        <f>IF(N166="sníž. přenesená",J166,0)</f>
        <v>0</v>
      </c>
      <c r="BI166" s="248">
        <f>IF(N166="nulová",J166,0)</f>
        <v>0</v>
      </c>
      <c r="BJ166" s="16" t="s">
        <v>87</v>
      </c>
      <c r="BK166" s="248">
        <f>ROUND(I166*H166,2)</f>
        <v>0</v>
      </c>
      <c r="BL166" s="16" t="s">
        <v>145</v>
      </c>
      <c r="BM166" s="247" t="s">
        <v>602</v>
      </c>
    </row>
    <row r="167" s="2" customFormat="1" ht="16.5" customHeight="1">
      <c r="A167" s="37"/>
      <c r="B167" s="38"/>
      <c r="C167" s="235" t="s">
        <v>332</v>
      </c>
      <c r="D167" s="235" t="s">
        <v>141</v>
      </c>
      <c r="E167" s="236" t="s">
        <v>527</v>
      </c>
      <c r="F167" s="237" t="s">
        <v>528</v>
      </c>
      <c r="G167" s="238" t="s">
        <v>171</v>
      </c>
      <c r="H167" s="239">
        <v>72</v>
      </c>
      <c r="I167" s="240"/>
      <c r="J167" s="241">
        <f>ROUND(I167*H167,2)</f>
        <v>0</v>
      </c>
      <c r="K167" s="242"/>
      <c r="L167" s="43"/>
      <c r="M167" s="243" t="s">
        <v>1</v>
      </c>
      <c r="N167" s="244" t="s">
        <v>44</v>
      </c>
      <c r="O167" s="90"/>
      <c r="P167" s="245">
        <f>O167*H167</f>
        <v>0</v>
      </c>
      <c r="Q167" s="245">
        <v>0</v>
      </c>
      <c r="R167" s="245">
        <f>Q167*H167</f>
        <v>0</v>
      </c>
      <c r="S167" s="245">
        <v>0</v>
      </c>
      <c r="T167" s="246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47" t="s">
        <v>145</v>
      </c>
      <c r="AT167" s="247" t="s">
        <v>141</v>
      </c>
      <c r="AU167" s="247" t="s">
        <v>89</v>
      </c>
      <c r="AY167" s="16" t="s">
        <v>136</v>
      </c>
      <c r="BE167" s="248">
        <f>IF(N167="základní",J167,0)</f>
        <v>0</v>
      </c>
      <c r="BF167" s="248">
        <f>IF(N167="snížená",J167,0)</f>
        <v>0</v>
      </c>
      <c r="BG167" s="248">
        <f>IF(N167="zákl. přenesená",J167,0)</f>
        <v>0</v>
      </c>
      <c r="BH167" s="248">
        <f>IF(N167="sníž. přenesená",J167,0)</f>
        <v>0</v>
      </c>
      <c r="BI167" s="248">
        <f>IF(N167="nulová",J167,0)</f>
        <v>0</v>
      </c>
      <c r="BJ167" s="16" t="s">
        <v>87</v>
      </c>
      <c r="BK167" s="248">
        <f>ROUND(I167*H167,2)</f>
        <v>0</v>
      </c>
      <c r="BL167" s="16" t="s">
        <v>145</v>
      </c>
      <c r="BM167" s="247" t="s">
        <v>603</v>
      </c>
    </row>
    <row r="168" s="2" customFormat="1" ht="16.5" customHeight="1">
      <c r="A168" s="37"/>
      <c r="B168" s="38"/>
      <c r="C168" s="235" t="s">
        <v>335</v>
      </c>
      <c r="D168" s="235" t="s">
        <v>141</v>
      </c>
      <c r="E168" s="236" t="s">
        <v>527</v>
      </c>
      <c r="F168" s="237" t="s">
        <v>528</v>
      </c>
      <c r="G168" s="238" t="s">
        <v>171</v>
      </c>
      <c r="H168" s="239">
        <v>72</v>
      </c>
      <c r="I168" s="240"/>
      <c r="J168" s="241">
        <f>ROUND(I168*H168,2)</f>
        <v>0</v>
      </c>
      <c r="K168" s="242"/>
      <c r="L168" s="43"/>
      <c r="M168" s="243" t="s">
        <v>1</v>
      </c>
      <c r="N168" s="244" t="s">
        <v>44</v>
      </c>
      <c r="O168" s="90"/>
      <c r="P168" s="245">
        <f>O168*H168</f>
        <v>0</v>
      </c>
      <c r="Q168" s="245">
        <v>0</v>
      </c>
      <c r="R168" s="245">
        <f>Q168*H168</f>
        <v>0</v>
      </c>
      <c r="S168" s="245">
        <v>0</v>
      </c>
      <c r="T168" s="246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47" t="s">
        <v>145</v>
      </c>
      <c r="AT168" s="247" t="s">
        <v>141</v>
      </c>
      <c r="AU168" s="247" t="s">
        <v>89</v>
      </c>
      <c r="AY168" s="16" t="s">
        <v>136</v>
      </c>
      <c r="BE168" s="248">
        <f>IF(N168="základní",J168,0)</f>
        <v>0</v>
      </c>
      <c r="BF168" s="248">
        <f>IF(N168="snížená",J168,0)</f>
        <v>0</v>
      </c>
      <c r="BG168" s="248">
        <f>IF(N168="zákl. přenesená",J168,0)</f>
        <v>0</v>
      </c>
      <c r="BH168" s="248">
        <f>IF(N168="sníž. přenesená",J168,0)</f>
        <v>0</v>
      </c>
      <c r="BI168" s="248">
        <f>IF(N168="nulová",J168,0)</f>
        <v>0</v>
      </c>
      <c r="BJ168" s="16" t="s">
        <v>87</v>
      </c>
      <c r="BK168" s="248">
        <f>ROUND(I168*H168,2)</f>
        <v>0</v>
      </c>
      <c r="BL168" s="16" t="s">
        <v>145</v>
      </c>
      <c r="BM168" s="247" t="s">
        <v>604</v>
      </c>
    </row>
    <row r="169" s="2" customFormat="1" ht="16.5" customHeight="1">
      <c r="A169" s="37"/>
      <c r="B169" s="38"/>
      <c r="C169" s="235" t="s">
        <v>196</v>
      </c>
      <c r="D169" s="235" t="s">
        <v>141</v>
      </c>
      <c r="E169" s="236" t="s">
        <v>527</v>
      </c>
      <c r="F169" s="237" t="s">
        <v>528</v>
      </c>
      <c r="G169" s="238" t="s">
        <v>171</v>
      </c>
      <c r="H169" s="239">
        <v>72</v>
      </c>
      <c r="I169" s="240"/>
      <c r="J169" s="241">
        <f>ROUND(I169*H169,2)</f>
        <v>0</v>
      </c>
      <c r="K169" s="242"/>
      <c r="L169" s="43"/>
      <c r="M169" s="243" t="s">
        <v>1</v>
      </c>
      <c r="N169" s="244" t="s">
        <v>44</v>
      </c>
      <c r="O169" s="90"/>
      <c r="P169" s="245">
        <f>O169*H169</f>
        <v>0</v>
      </c>
      <c r="Q169" s="245">
        <v>0</v>
      </c>
      <c r="R169" s="245">
        <f>Q169*H169</f>
        <v>0</v>
      </c>
      <c r="S169" s="245">
        <v>0</v>
      </c>
      <c r="T169" s="246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47" t="s">
        <v>145</v>
      </c>
      <c r="AT169" s="247" t="s">
        <v>141</v>
      </c>
      <c r="AU169" s="247" t="s">
        <v>89</v>
      </c>
      <c r="AY169" s="16" t="s">
        <v>136</v>
      </c>
      <c r="BE169" s="248">
        <f>IF(N169="základní",J169,0)</f>
        <v>0</v>
      </c>
      <c r="BF169" s="248">
        <f>IF(N169="snížená",J169,0)</f>
        <v>0</v>
      </c>
      <c r="BG169" s="248">
        <f>IF(N169="zákl. přenesená",J169,0)</f>
        <v>0</v>
      </c>
      <c r="BH169" s="248">
        <f>IF(N169="sníž. přenesená",J169,0)</f>
        <v>0</v>
      </c>
      <c r="BI169" s="248">
        <f>IF(N169="nulová",J169,0)</f>
        <v>0</v>
      </c>
      <c r="BJ169" s="16" t="s">
        <v>87</v>
      </c>
      <c r="BK169" s="248">
        <f>ROUND(I169*H169,2)</f>
        <v>0</v>
      </c>
      <c r="BL169" s="16" t="s">
        <v>145</v>
      </c>
      <c r="BM169" s="247" t="s">
        <v>605</v>
      </c>
    </row>
    <row r="170" s="2" customFormat="1" ht="16.5" customHeight="1">
      <c r="A170" s="37"/>
      <c r="B170" s="38"/>
      <c r="C170" s="235" t="s">
        <v>352</v>
      </c>
      <c r="D170" s="235" t="s">
        <v>141</v>
      </c>
      <c r="E170" s="236" t="s">
        <v>413</v>
      </c>
      <c r="F170" s="237" t="s">
        <v>606</v>
      </c>
      <c r="G170" s="238" t="s">
        <v>165</v>
      </c>
      <c r="H170" s="239">
        <v>7.2000000000000002</v>
      </c>
      <c r="I170" s="240"/>
      <c r="J170" s="241">
        <f>ROUND(I170*H170,2)</f>
        <v>0</v>
      </c>
      <c r="K170" s="242"/>
      <c r="L170" s="43"/>
      <c r="M170" s="243" t="s">
        <v>1</v>
      </c>
      <c r="N170" s="244" t="s">
        <v>44</v>
      </c>
      <c r="O170" s="90"/>
      <c r="P170" s="245">
        <f>O170*H170</f>
        <v>0</v>
      </c>
      <c r="Q170" s="245">
        <v>0</v>
      </c>
      <c r="R170" s="245">
        <f>Q170*H170</f>
        <v>0</v>
      </c>
      <c r="S170" s="245">
        <v>0</v>
      </c>
      <c r="T170" s="246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47" t="s">
        <v>145</v>
      </c>
      <c r="AT170" s="247" t="s">
        <v>141</v>
      </c>
      <c r="AU170" s="247" t="s">
        <v>89</v>
      </c>
      <c r="AY170" s="16" t="s">
        <v>136</v>
      </c>
      <c r="BE170" s="248">
        <f>IF(N170="základní",J170,0)</f>
        <v>0</v>
      </c>
      <c r="BF170" s="248">
        <f>IF(N170="snížená",J170,0)</f>
        <v>0</v>
      </c>
      <c r="BG170" s="248">
        <f>IF(N170="zákl. přenesená",J170,0)</f>
        <v>0</v>
      </c>
      <c r="BH170" s="248">
        <f>IF(N170="sníž. přenesená",J170,0)</f>
        <v>0</v>
      </c>
      <c r="BI170" s="248">
        <f>IF(N170="nulová",J170,0)</f>
        <v>0</v>
      </c>
      <c r="BJ170" s="16" t="s">
        <v>87</v>
      </c>
      <c r="BK170" s="248">
        <f>ROUND(I170*H170,2)</f>
        <v>0</v>
      </c>
      <c r="BL170" s="16" t="s">
        <v>145</v>
      </c>
      <c r="BM170" s="247" t="s">
        <v>607</v>
      </c>
    </row>
    <row r="171" s="13" customFormat="1">
      <c r="A171" s="13"/>
      <c r="B171" s="249"/>
      <c r="C171" s="250"/>
      <c r="D171" s="251" t="s">
        <v>152</v>
      </c>
      <c r="E171" s="252" t="s">
        <v>1</v>
      </c>
      <c r="F171" s="253" t="s">
        <v>541</v>
      </c>
      <c r="G171" s="250"/>
      <c r="H171" s="254">
        <v>7.2000000000000002</v>
      </c>
      <c r="I171" s="255"/>
      <c r="J171" s="250"/>
      <c r="K171" s="250"/>
      <c r="L171" s="256"/>
      <c r="M171" s="257"/>
      <c r="N171" s="258"/>
      <c r="O171" s="258"/>
      <c r="P171" s="258"/>
      <c r="Q171" s="258"/>
      <c r="R171" s="258"/>
      <c r="S171" s="258"/>
      <c r="T171" s="259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60" t="s">
        <v>152</v>
      </c>
      <c r="AU171" s="260" t="s">
        <v>89</v>
      </c>
      <c r="AV171" s="13" t="s">
        <v>89</v>
      </c>
      <c r="AW171" s="13" t="s">
        <v>36</v>
      </c>
      <c r="AX171" s="13" t="s">
        <v>87</v>
      </c>
      <c r="AY171" s="260" t="s">
        <v>136</v>
      </c>
    </row>
    <row r="172" s="2" customFormat="1" ht="16.5" customHeight="1">
      <c r="A172" s="37"/>
      <c r="B172" s="38"/>
      <c r="C172" s="235" t="s">
        <v>8</v>
      </c>
      <c r="D172" s="235" t="s">
        <v>141</v>
      </c>
      <c r="E172" s="236" t="s">
        <v>417</v>
      </c>
      <c r="F172" s="237" t="s">
        <v>418</v>
      </c>
      <c r="G172" s="238" t="s">
        <v>165</v>
      </c>
      <c r="H172" s="239">
        <v>7.2000000000000002</v>
      </c>
      <c r="I172" s="240"/>
      <c r="J172" s="241">
        <f>ROUND(I172*H172,2)</f>
        <v>0</v>
      </c>
      <c r="K172" s="242"/>
      <c r="L172" s="43"/>
      <c r="M172" s="243" t="s">
        <v>1</v>
      </c>
      <c r="N172" s="244" t="s">
        <v>44</v>
      </c>
      <c r="O172" s="90"/>
      <c r="P172" s="245">
        <f>O172*H172</f>
        <v>0</v>
      </c>
      <c r="Q172" s="245">
        <v>0</v>
      </c>
      <c r="R172" s="245">
        <f>Q172*H172</f>
        <v>0</v>
      </c>
      <c r="S172" s="245">
        <v>0</v>
      </c>
      <c r="T172" s="246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47" t="s">
        <v>145</v>
      </c>
      <c r="AT172" s="247" t="s">
        <v>141</v>
      </c>
      <c r="AU172" s="247" t="s">
        <v>89</v>
      </c>
      <c r="AY172" s="16" t="s">
        <v>136</v>
      </c>
      <c r="BE172" s="248">
        <f>IF(N172="základní",J172,0)</f>
        <v>0</v>
      </c>
      <c r="BF172" s="248">
        <f>IF(N172="snížená",J172,0)</f>
        <v>0</v>
      </c>
      <c r="BG172" s="248">
        <f>IF(N172="zákl. přenesená",J172,0)</f>
        <v>0</v>
      </c>
      <c r="BH172" s="248">
        <f>IF(N172="sníž. přenesená",J172,0)</f>
        <v>0</v>
      </c>
      <c r="BI172" s="248">
        <f>IF(N172="nulová",J172,0)</f>
        <v>0</v>
      </c>
      <c r="BJ172" s="16" t="s">
        <v>87</v>
      </c>
      <c r="BK172" s="248">
        <f>ROUND(I172*H172,2)</f>
        <v>0</v>
      </c>
      <c r="BL172" s="16" t="s">
        <v>145</v>
      </c>
      <c r="BM172" s="247" t="s">
        <v>608</v>
      </c>
    </row>
    <row r="173" s="2" customFormat="1" ht="16.5" customHeight="1">
      <c r="A173" s="37"/>
      <c r="B173" s="38"/>
      <c r="C173" s="235" t="s">
        <v>347</v>
      </c>
      <c r="D173" s="235" t="s">
        <v>141</v>
      </c>
      <c r="E173" s="236" t="s">
        <v>609</v>
      </c>
      <c r="F173" s="237" t="s">
        <v>610</v>
      </c>
      <c r="G173" s="238" t="s">
        <v>422</v>
      </c>
      <c r="H173" s="239">
        <v>0.050000000000000003</v>
      </c>
      <c r="I173" s="240"/>
      <c r="J173" s="241">
        <f>ROUND(I173*H173,2)</f>
        <v>0</v>
      </c>
      <c r="K173" s="242"/>
      <c r="L173" s="43"/>
      <c r="M173" s="243" t="s">
        <v>1</v>
      </c>
      <c r="N173" s="244" t="s">
        <v>44</v>
      </c>
      <c r="O173" s="90"/>
      <c r="P173" s="245">
        <f>O173*H173</f>
        <v>0</v>
      </c>
      <c r="Q173" s="245">
        <v>0</v>
      </c>
      <c r="R173" s="245">
        <f>Q173*H173</f>
        <v>0</v>
      </c>
      <c r="S173" s="245">
        <v>0</v>
      </c>
      <c r="T173" s="246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47" t="s">
        <v>145</v>
      </c>
      <c r="AT173" s="247" t="s">
        <v>141</v>
      </c>
      <c r="AU173" s="247" t="s">
        <v>89</v>
      </c>
      <c r="AY173" s="16" t="s">
        <v>136</v>
      </c>
      <c r="BE173" s="248">
        <f>IF(N173="základní",J173,0)</f>
        <v>0</v>
      </c>
      <c r="BF173" s="248">
        <f>IF(N173="snížená",J173,0)</f>
        <v>0</v>
      </c>
      <c r="BG173" s="248">
        <f>IF(N173="zákl. přenesená",J173,0)</f>
        <v>0</v>
      </c>
      <c r="BH173" s="248">
        <f>IF(N173="sníž. přenesená",J173,0)</f>
        <v>0</v>
      </c>
      <c r="BI173" s="248">
        <f>IF(N173="nulová",J173,0)</f>
        <v>0</v>
      </c>
      <c r="BJ173" s="16" t="s">
        <v>87</v>
      </c>
      <c r="BK173" s="248">
        <f>ROUND(I173*H173,2)</f>
        <v>0</v>
      </c>
      <c r="BL173" s="16" t="s">
        <v>145</v>
      </c>
      <c r="BM173" s="247" t="s">
        <v>611</v>
      </c>
    </row>
    <row r="174" s="12" customFormat="1" ht="25.92" customHeight="1">
      <c r="A174" s="12"/>
      <c r="B174" s="219"/>
      <c r="C174" s="220"/>
      <c r="D174" s="221" t="s">
        <v>78</v>
      </c>
      <c r="E174" s="222" t="s">
        <v>200</v>
      </c>
      <c r="F174" s="222" t="s">
        <v>201</v>
      </c>
      <c r="G174" s="220"/>
      <c r="H174" s="220"/>
      <c r="I174" s="223"/>
      <c r="J174" s="224">
        <f>BK174</f>
        <v>0</v>
      </c>
      <c r="K174" s="220"/>
      <c r="L174" s="225"/>
      <c r="M174" s="226"/>
      <c r="N174" s="227"/>
      <c r="O174" s="227"/>
      <c r="P174" s="228">
        <f>P175</f>
        <v>0</v>
      </c>
      <c r="Q174" s="227"/>
      <c r="R174" s="228">
        <f>R175</f>
        <v>0</v>
      </c>
      <c r="S174" s="227"/>
      <c r="T174" s="229">
        <f>T175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30" t="s">
        <v>202</v>
      </c>
      <c r="AT174" s="231" t="s">
        <v>78</v>
      </c>
      <c r="AU174" s="231" t="s">
        <v>79</v>
      </c>
      <c r="AY174" s="230" t="s">
        <v>136</v>
      </c>
      <c r="BK174" s="232">
        <f>BK175</f>
        <v>0</v>
      </c>
    </row>
    <row r="175" s="12" customFormat="1" ht="22.8" customHeight="1">
      <c r="A175" s="12"/>
      <c r="B175" s="219"/>
      <c r="C175" s="220"/>
      <c r="D175" s="221" t="s">
        <v>78</v>
      </c>
      <c r="E175" s="233" t="s">
        <v>203</v>
      </c>
      <c r="F175" s="233" t="s">
        <v>204</v>
      </c>
      <c r="G175" s="220"/>
      <c r="H175" s="220"/>
      <c r="I175" s="223"/>
      <c r="J175" s="234">
        <f>BK175</f>
        <v>0</v>
      </c>
      <c r="K175" s="220"/>
      <c r="L175" s="225"/>
      <c r="M175" s="226"/>
      <c r="N175" s="227"/>
      <c r="O175" s="227"/>
      <c r="P175" s="228">
        <f>P176</f>
        <v>0</v>
      </c>
      <c r="Q175" s="227"/>
      <c r="R175" s="228">
        <f>R176</f>
        <v>0</v>
      </c>
      <c r="S175" s="227"/>
      <c r="T175" s="229">
        <f>T176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30" t="s">
        <v>202</v>
      </c>
      <c r="AT175" s="231" t="s">
        <v>78</v>
      </c>
      <c r="AU175" s="231" t="s">
        <v>87</v>
      </c>
      <c r="AY175" s="230" t="s">
        <v>136</v>
      </c>
      <c r="BK175" s="232">
        <f>BK176</f>
        <v>0</v>
      </c>
    </row>
    <row r="176" s="2" customFormat="1" ht="16.5" customHeight="1">
      <c r="A176" s="37"/>
      <c r="B176" s="38"/>
      <c r="C176" s="235" t="s">
        <v>205</v>
      </c>
      <c r="D176" s="235" t="s">
        <v>141</v>
      </c>
      <c r="E176" s="236" t="s">
        <v>265</v>
      </c>
      <c r="F176" s="237" t="s">
        <v>266</v>
      </c>
      <c r="G176" s="238" t="s">
        <v>262</v>
      </c>
      <c r="H176" s="239">
        <v>1</v>
      </c>
      <c r="I176" s="240"/>
      <c r="J176" s="241">
        <f>ROUND(I176*H176,2)</f>
        <v>0</v>
      </c>
      <c r="K176" s="242"/>
      <c r="L176" s="43"/>
      <c r="M176" s="283" t="s">
        <v>1</v>
      </c>
      <c r="N176" s="284" t="s">
        <v>44</v>
      </c>
      <c r="O176" s="285"/>
      <c r="P176" s="286">
        <f>O176*H176</f>
        <v>0</v>
      </c>
      <c r="Q176" s="286">
        <v>0</v>
      </c>
      <c r="R176" s="286">
        <f>Q176*H176</f>
        <v>0</v>
      </c>
      <c r="S176" s="286">
        <v>0</v>
      </c>
      <c r="T176" s="287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47" t="s">
        <v>145</v>
      </c>
      <c r="AT176" s="247" t="s">
        <v>141</v>
      </c>
      <c r="AU176" s="247" t="s">
        <v>89</v>
      </c>
      <c r="AY176" s="16" t="s">
        <v>136</v>
      </c>
      <c r="BE176" s="248">
        <f>IF(N176="základní",J176,0)</f>
        <v>0</v>
      </c>
      <c r="BF176" s="248">
        <f>IF(N176="snížená",J176,0)</f>
        <v>0</v>
      </c>
      <c r="BG176" s="248">
        <f>IF(N176="zákl. přenesená",J176,0)</f>
        <v>0</v>
      </c>
      <c r="BH176" s="248">
        <f>IF(N176="sníž. přenesená",J176,0)</f>
        <v>0</v>
      </c>
      <c r="BI176" s="248">
        <f>IF(N176="nulová",J176,0)</f>
        <v>0</v>
      </c>
      <c r="BJ176" s="16" t="s">
        <v>87</v>
      </c>
      <c r="BK176" s="248">
        <f>ROUND(I176*H176,2)</f>
        <v>0</v>
      </c>
      <c r="BL176" s="16" t="s">
        <v>145</v>
      </c>
      <c r="BM176" s="247" t="s">
        <v>612</v>
      </c>
    </row>
    <row r="177" s="2" customFormat="1" ht="6.96" customHeight="1">
      <c r="A177" s="37"/>
      <c r="B177" s="65"/>
      <c r="C177" s="66"/>
      <c r="D177" s="66"/>
      <c r="E177" s="66"/>
      <c r="F177" s="66"/>
      <c r="G177" s="66"/>
      <c r="H177" s="66"/>
      <c r="I177" s="182"/>
      <c r="J177" s="66"/>
      <c r="K177" s="66"/>
      <c r="L177" s="43"/>
      <c r="M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</row>
  </sheetData>
  <sheetProtection sheet="1" autoFilter="0" formatColumns="0" formatRows="0" objects="1" scenarios="1" spinCount="100000" saltValue="BSomGIEbjYdVadoSRXFDR6DD7Z+kFOPYOLqslIAibcbmbrVFAial4N0viTa3oG+Ayx4aV4w8C0zSRxfv5uURFw==" hashValue="LzPAwMQmrl7XAqAh+YlDt1q2D7OoVDwt3VK1fN+bKJ7hY4XW/B/qtAGxaPvdCvIaN8WqTIGP26O3u2n7JdLCTw==" algorithmName="SHA-512" password="B510"/>
  <autoFilter ref="C123:K176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" style="1" customWidth="1"/>
    <col min="8" max="8" width="11.5" style="1" customWidth="1"/>
    <col min="9" max="9" width="20.16016" style="135" customWidth="1"/>
    <col min="10" max="10" width="20.16016" style="1" customWidth="1"/>
    <col min="11" max="11" width="20.16016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I2" s="13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107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8"/>
      <c r="J3" s="137"/>
      <c r="K3" s="137"/>
      <c r="L3" s="19"/>
      <c r="AT3" s="16" t="s">
        <v>89</v>
      </c>
    </row>
    <row r="4" s="1" customFormat="1" ht="24.96" customHeight="1">
      <c r="B4" s="19"/>
      <c r="D4" s="139" t="s">
        <v>108</v>
      </c>
      <c r="I4" s="135"/>
      <c r="L4" s="19"/>
      <c r="M4" s="140" t="s">
        <v>10</v>
      </c>
      <c r="AT4" s="16" t="s">
        <v>4</v>
      </c>
    </row>
    <row r="5" s="1" customFormat="1" ht="6.96" customHeight="1">
      <c r="B5" s="19"/>
      <c r="I5" s="135"/>
      <c r="L5" s="19"/>
    </row>
    <row r="6" s="1" customFormat="1" ht="12" customHeight="1">
      <c r="B6" s="19"/>
      <c r="D6" s="141" t="s">
        <v>16</v>
      </c>
      <c r="I6" s="135"/>
      <c r="L6" s="19"/>
    </row>
    <row r="7" s="1" customFormat="1" ht="16.5" customHeight="1">
      <c r="B7" s="19"/>
      <c r="E7" s="142" t="str">
        <f>'Rekapitulace stavby'!K6</f>
        <v>Host_sídl_3.-4.etapa - NEZPŮSOBILÉ VÝDAJE</v>
      </c>
      <c r="F7" s="141"/>
      <c r="G7" s="141"/>
      <c r="H7" s="141"/>
      <c r="I7" s="135"/>
      <c r="L7" s="19"/>
    </row>
    <row r="8" s="2" customFormat="1" ht="12" customHeight="1">
      <c r="A8" s="37"/>
      <c r="B8" s="43"/>
      <c r="C8" s="37"/>
      <c r="D8" s="141" t="s">
        <v>109</v>
      </c>
      <c r="E8" s="37"/>
      <c r="F8" s="37"/>
      <c r="G8" s="37"/>
      <c r="H8" s="37"/>
      <c r="I8" s="143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4" t="s">
        <v>613</v>
      </c>
      <c r="F9" s="37"/>
      <c r="G9" s="37"/>
      <c r="H9" s="37"/>
      <c r="I9" s="143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143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41" t="s">
        <v>18</v>
      </c>
      <c r="E11" s="37"/>
      <c r="F11" s="145" t="s">
        <v>1</v>
      </c>
      <c r="G11" s="37"/>
      <c r="H11" s="37"/>
      <c r="I11" s="146" t="s">
        <v>19</v>
      </c>
      <c r="J11" s="145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41" t="s">
        <v>20</v>
      </c>
      <c r="E12" s="37"/>
      <c r="F12" s="145" t="s">
        <v>21</v>
      </c>
      <c r="G12" s="37"/>
      <c r="H12" s="37"/>
      <c r="I12" s="146" t="s">
        <v>22</v>
      </c>
      <c r="J12" s="147" t="str">
        <f>'Rekapitulace stavby'!AN8</f>
        <v>17. 6. 2020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143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1" t="s">
        <v>24</v>
      </c>
      <c r="E14" s="37"/>
      <c r="F14" s="37"/>
      <c r="G14" s="37"/>
      <c r="H14" s="37"/>
      <c r="I14" s="146" t="s">
        <v>25</v>
      </c>
      <c r="J14" s="145" t="s">
        <v>26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5" t="s">
        <v>27</v>
      </c>
      <c r="F15" s="37"/>
      <c r="G15" s="37"/>
      <c r="H15" s="37"/>
      <c r="I15" s="146" t="s">
        <v>28</v>
      </c>
      <c r="J15" s="145" t="s">
        <v>29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143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41" t="s">
        <v>30</v>
      </c>
      <c r="E17" s="37"/>
      <c r="F17" s="37"/>
      <c r="G17" s="37"/>
      <c r="H17" s="37"/>
      <c r="I17" s="146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5"/>
      <c r="G18" s="145"/>
      <c r="H18" s="145"/>
      <c r="I18" s="146" t="s">
        <v>28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143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41" t="s">
        <v>32</v>
      </c>
      <c r="E20" s="37"/>
      <c r="F20" s="37"/>
      <c r="G20" s="37"/>
      <c r="H20" s="37"/>
      <c r="I20" s="146" t="s">
        <v>25</v>
      </c>
      <c r="J20" s="145" t="s">
        <v>33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5" t="s">
        <v>34</v>
      </c>
      <c r="F21" s="37"/>
      <c r="G21" s="37"/>
      <c r="H21" s="37"/>
      <c r="I21" s="146" t="s">
        <v>28</v>
      </c>
      <c r="J21" s="145" t="s">
        <v>35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143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41" t="s">
        <v>37</v>
      </c>
      <c r="E23" s="37"/>
      <c r="F23" s="37"/>
      <c r="G23" s="37"/>
      <c r="H23" s="37"/>
      <c r="I23" s="146" t="s">
        <v>25</v>
      </c>
      <c r="J23" s="145" t="s">
        <v>33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5" t="s">
        <v>34</v>
      </c>
      <c r="F24" s="37"/>
      <c r="G24" s="37"/>
      <c r="H24" s="37"/>
      <c r="I24" s="146" t="s">
        <v>28</v>
      </c>
      <c r="J24" s="145" t="s">
        <v>35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143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41" t="s">
        <v>38</v>
      </c>
      <c r="E26" s="37"/>
      <c r="F26" s="37"/>
      <c r="G26" s="37"/>
      <c r="H26" s="37"/>
      <c r="I26" s="143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51"/>
      <c r="J27" s="148"/>
      <c r="K27" s="148"/>
      <c r="L27" s="152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143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53"/>
      <c r="E29" s="153"/>
      <c r="F29" s="153"/>
      <c r="G29" s="153"/>
      <c r="H29" s="153"/>
      <c r="I29" s="154"/>
      <c r="J29" s="153"/>
      <c r="K29" s="153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55" t="s">
        <v>39</v>
      </c>
      <c r="E30" s="37"/>
      <c r="F30" s="37"/>
      <c r="G30" s="37"/>
      <c r="H30" s="37"/>
      <c r="I30" s="143"/>
      <c r="J30" s="156">
        <f>ROUND(J124,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3"/>
      <c r="E31" s="153"/>
      <c r="F31" s="153"/>
      <c r="G31" s="153"/>
      <c r="H31" s="153"/>
      <c r="I31" s="154"/>
      <c r="J31" s="153"/>
      <c r="K31" s="153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7" t="s">
        <v>41</v>
      </c>
      <c r="G32" s="37"/>
      <c r="H32" s="37"/>
      <c r="I32" s="158" t="s">
        <v>40</v>
      </c>
      <c r="J32" s="157" t="s">
        <v>42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9" t="s">
        <v>43</v>
      </c>
      <c r="E33" s="141" t="s">
        <v>44</v>
      </c>
      <c r="F33" s="160">
        <f>ROUND((SUM(BE124:BE172)),  2)</f>
        <v>0</v>
      </c>
      <c r="G33" s="37"/>
      <c r="H33" s="37"/>
      <c r="I33" s="161">
        <v>0.20999999999999999</v>
      </c>
      <c r="J33" s="160">
        <f>ROUND(((SUM(BE124:BE172))*I33),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41" t="s">
        <v>45</v>
      </c>
      <c r="F34" s="160">
        <f>ROUND((SUM(BF124:BF172)),  2)</f>
        <v>0</v>
      </c>
      <c r="G34" s="37"/>
      <c r="H34" s="37"/>
      <c r="I34" s="161">
        <v>0.14999999999999999</v>
      </c>
      <c r="J34" s="160">
        <f>ROUND(((SUM(BF124:BF172))*I34),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41" t="s">
        <v>46</v>
      </c>
      <c r="F35" s="160">
        <f>ROUND((SUM(BG124:BG172)),  2)</f>
        <v>0</v>
      </c>
      <c r="G35" s="37"/>
      <c r="H35" s="37"/>
      <c r="I35" s="161">
        <v>0.20999999999999999</v>
      </c>
      <c r="J35" s="160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41" t="s">
        <v>47</v>
      </c>
      <c r="F36" s="160">
        <f>ROUND((SUM(BH124:BH172)),  2)</f>
        <v>0</v>
      </c>
      <c r="G36" s="37"/>
      <c r="H36" s="37"/>
      <c r="I36" s="161">
        <v>0.14999999999999999</v>
      </c>
      <c r="J36" s="160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1" t="s">
        <v>48</v>
      </c>
      <c r="F37" s="160">
        <f>ROUND((SUM(BI124:BI172)),  2)</f>
        <v>0</v>
      </c>
      <c r="G37" s="37"/>
      <c r="H37" s="37"/>
      <c r="I37" s="161">
        <v>0</v>
      </c>
      <c r="J37" s="160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143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62"/>
      <c r="D39" s="163" t="s">
        <v>49</v>
      </c>
      <c r="E39" s="164"/>
      <c r="F39" s="164"/>
      <c r="G39" s="165" t="s">
        <v>50</v>
      </c>
      <c r="H39" s="166" t="s">
        <v>51</v>
      </c>
      <c r="I39" s="167"/>
      <c r="J39" s="168">
        <f>SUM(J30:J37)</f>
        <v>0</v>
      </c>
      <c r="K39" s="169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143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I41" s="135"/>
      <c r="L41" s="19"/>
    </row>
    <row r="42" s="1" customFormat="1" ht="14.4" customHeight="1">
      <c r="B42" s="19"/>
      <c r="I42" s="135"/>
      <c r="L42" s="19"/>
    </row>
    <row r="43" s="1" customFormat="1" ht="14.4" customHeight="1">
      <c r="B43" s="19"/>
      <c r="I43" s="135"/>
      <c r="L43" s="19"/>
    </row>
    <row r="44" s="1" customFormat="1" ht="14.4" customHeight="1">
      <c r="B44" s="19"/>
      <c r="I44" s="135"/>
      <c r="L44" s="19"/>
    </row>
    <row r="45" s="1" customFormat="1" ht="14.4" customHeight="1">
      <c r="B45" s="19"/>
      <c r="I45" s="135"/>
      <c r="L45" s="19"/>
    </row>
    <row r="46" s="1" customFormat="1" ht="14.4" customHeight="1">
      <c r="B46" s="19"/>
      <c r="I46" s="135"/>
      <c r="L46" s="19"/>
    </row>
    <row r="47" s="1" customFormat="1" ht="14.4" customHeight="1">
      <c r="B47" s="19"/>
      <c r="I47" s="135"/>
      <c r="L47" s="19"/>
    </row>
    <row r="48" s="1" customFormat="1" ht="14.4" customHeight="1">
      <c r="B48" s="19"/>
      <c r="I48" s="135"/>
      <c r="L48" s="19"/>
    </row>
    <row r="49" s="1" customFormat="1" ht="14.4" customHeight="1">
      <c r="B49" s="19"/>
      <c r="I49" s="135"/>
      <c r="L49" s="19"/>
    </row>
    <row r="50" s="2" customFormat="1" ht="14.4" customHeight="1">
      <c r="B50" s="62"/>
      <c r="D50" s="170" t="s">
        <v>52</v>
      </c>
      <c r="E50" s="171"/>
      <c r="F50" s="171"/>
      <c r="G50" s="170" t="s">
        <v>53</v>
      </c>
      <c r="H50" s="171"/>
      <c r="I50" s="172"/>
      <c r="J50" s="171"/>
      <c r="K50" s="171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73" t="s">
        <v>54</v>
      </c>
      <c r="E61" s="174"/>
      <c r="F61" s="175" t="s">
        <v>55</v>
      </c>
      <c r="G61" s="173" t="s">
        <v>54</v>
      </c>
      <c r="H61" s="174"/>
      <c r="I61" s="176"/>
      <c r="J61" s="177" t="s">
        <v>55</v>
      </c>
      <c r="K61" s="174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70" t="s">
        <v>56</v>
      </c>
      <c r="E65" s="178"/>
      <c r="F65" s="178"/>
      <c r="G65" s="170" t="s">
        <v>57</v>
      </c>
      <c r="H65" s="178"/>
      <c r="I65" s="179"/>
      <c r="J65" s="178"/>
      <c r="K65" s="17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73" t="s">
        <v>54</v>
      </c>
      <c r="E76" s="174"/>
      <c r="F76" s="175" t="s">
        <v>55</v>
      </c>
      <c r="G76" s="173" t="s">
        <v>54</v>
      </c>
      <c r="H76" s="174"/>
      <c r="I76" s="176"/>
      <c r="J76" s="177" t="s">
        <v>55</v>
      </c>
      <c r="K76" s="174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80"/>
      <c r="C77" s="181"/>
      <c r="D77" s="181"/>
      <c r="E77" s="181"/>
      <c r="F77" s="181"/>
      <c r="G77" s="181"/>
      <c r="H77" s="181"/>
      <c r="I77" s="182"/>
      <c r="J77" s="181"/>
      <c r="K77" s="181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3"/>
      <c r="C81" s="184"/>
      <c r="D81" s="184"/>
      <c r="E81" s="184"/>
      <c r="F81" s="184"/>
      <c r="G81" s="184"/>
      <c r="H81" s="184"/>
      <c r="I81" s="185"/>
      <c r="J81" s="184"/>
      <c r="K81" s="184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111</v>
      </c>
      <c r="D82" s="39"/>
      <c r="E82" s="39"/>
      <c r="F82" s="39"/>
      <c r="G82" s="39"/>
      <c r="H82" s="39"/>
      <c r="I82" s="143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143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143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6" t="str">
        <f>E7</f>
        <v>Host_sídl_3.-4.etapa - NEZPŮSOBILÉ VÝDAJE</v>
      </c>
      <c r="F85" s="31"/>
      <c r="G85" s="31"/>
      <c r="H85" s="31"/>
      <c r="I85" s="143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109</v>
      </c>
      <c r="D86" s="39"/>
      <c r="E86" s="39"/>
      <c r="F86" s="39"/>
      <c r="G86" s="39"/>
      <c r="H86" s="39"/>
      <c r="I86" s="143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IO.07 - Rozvojové péče 3. rok po založení</v>
      </c>
      <c r="F87" s="39"/>
      <c r="G87" s="39"/>
      <c r="H87" s="39"/>
      <c r="I87" s="143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143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Hostinné</v>
      </c>
      <c r="G89" s="39"/>
      <c r="H89" s="39"/>
      <c r="I89" s="146" t="s">
        <v>22</v>
      </c>
      <c r="J89" s="78" t="str">
        <f>IF(J12="","",J12)</f>
        <v>17. 6. 2020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143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5.65" customHeight="1">
      <c r="A91" s="37"/>
      <c r="B91" s="38"/>
      <c r="C91" s="31" t="s">
        <v>24</v>
      </c>
      <c r="D91" s="39"/>
      <c r="E91" s="39"/>
      <c r="F91" s="26" t="str">
        <f>E15</f>
        <v xml:space="preserve">Město Hostinné </v>
      </c>
      <c r="G91" s="39"/>
      <c r="H91" s="39"/>
      <c r="I91" s="146" t="s">
        <v>32</v>
      </c>
      <c r="J91" s="35" t="str">
        <f>E21</f>
        <v>Ing. Gabriela Mlatečková Čížková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25.65" customHeight="1">
      <c r="A92" s="37"/>
      <c r="B92" s="38"/>
      <c r="C92" s="31" t="s">
        <v>30</v>
      </c>
      <c r="D92" s="39"/>
      <c r="E92" s="39"/>
      <c r="F92" s="26" t="str">
        <f>IF(E18="","",E18)</f>
        <v>Vyplň údaj</v>
      </c>
      <c r="G92" s="39"/>
      <c r="H92" s="39"/>
      <c r="I92" s="146" t="s">
        <v>37</v>
      </c>
      <c r="J92" s="35" t="str">
        <f>E24</f>
        <v>Ing. Gabriela Mlatečková Čížková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143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87" t="s">
        <v>112</v>
      </c>
      <c r="D94" s="188"/>
      <c r="E94" s="188"/>
      <c r="F94" s="188"/>
      <c r="G94" s="188"/>
      <c r="H94" s="188"/>
      <c r="I94" s="189"/>
      <c r="J94" s="190" t="s">
        <v>113</v>
      </c>
      <c r="K94" s="188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143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91" t="s">
        <v>114</v>
      </c>
      <c r="D96" s="39"/>
      <c r="E96" s="39"/>
      <c r="F96" s="39"/>
      <c r="G96" s="39"/>
      <c r="H96" s="39"/>
      <c r="I96" s="143"/>
      <c r="J96" s="109">
        <f>J124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115</v>
      </c>
    </row>
    <row r="97" s="9" customFormat="1" ht="24.96" customHeight="1">
      <c r="A97" s="9"/>
      <c r="B97" s="192"/>
      <c r="C97" s="193"/>
      <c r="D97" s="194" t="s">
        <v>614</v>
      </c>
      <c r="E97" s="195"/>
      <c r="F97" s="195"/>
      <c r="G97" s="195"/>
      <c r="H97" s="195"/>
      <c r="I97" s="196"/>
      <c r="J97" s="197">
        <f>J125</f>
        <v>0</v>
      </c>
      <c r="K97" s="193"/>
      <c r="L97" s="198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9"/>
      <c r="C98" s="200"/>
      <c r="D98" s="201" t="s">
        <v>484</v>
      </c>
      <c r="E98" s="202"/>
      <c r="F98" s="202"/>
      <c r="G98" s="202"/>
      <c r="H98" s="202"/>
      <c r="I98" s="203"/>
      <c r="J98" s="204">
        <f>J126</f>
        <v>0</v>
      </c>
      <c r="K98" s="200"/>
      <c r="L98" s="205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9"/>
      <c r="C99" s="200"/>
      <c r="D99" s="201" t="s">
        <v>615</v>
      </c>
      <c r="E99" s="202"/>
      <c r="F99" s="202"/>
      <c r="G99" s="202"/>
      <c r="H99" s="202"/>
      <c r="I99" s="203"/>
      <c r="J99" s="204">
        <f>J129</f>
        <v>0</v>
      </c>
      <c r="K99" s="200"/>
      <c r="L99" s="205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9"/>
      <c r="C100" s="200"/>
      <c r="D100" s="201" t="s">
        <v>570</v>
      </c>
      <c r="E100" s="202"/>
      <c r="F100" s="202"/>
      <c r="G100" s="202"/>
      <c r="H100" s="202"/>
      <c r="I100" s="203"/>
      <c r="J100" s="204">
        <f>J136</f>
        <v>0</v>
      </c>
      <c r="K100" s="200"/>
      <c r="L100" s="20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9"/>
      <c r="C101" s="200"/>
      <c r="D101" s="201" t="s">
        <v>488</v>
      </c>
      <c r="E101" s="202"/>
      <c r="F101" s="202"/>
      <c r="G101" s="202"/>
      <c r="H101" s="202"/>
      <c r="I101" s="203"/>
      <c r="J101" s="204">
        <f>J149</f>
        <v>0</v>
      </c>
      <c r="K101" s="200"/>
      <c r="L101" s="205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9"/>
      <c r="C102" s="200"/>
      <c r="D102" s="201" t="s">
        <v>487</v>
      </c>
      <c r="E102" s="202"/>
      <c r="F102" s="202"/>
      <c r="G102" s="202"/>
      <c r="H102" s="202"/>
      <c r="I102" s="203"/>
      <c r="J102" s="204">
        <f>J160</f>
        <v>0</v>
      </c>
      <c r="K102" s="200"/>
      <c r="L102" s="205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92"/>
      <c r="C103" s="193"/>
      <c r="D103" s="194" t="s">
        <v>120</v>
      </c>
      <c r="E103" s="195"/>
      <c r="F103" s="195"/>
      <c r="G103" s="195"/>
      <c r="H103" s="195"/>
      <c r="I103" s="196"/>
      <c r="J103" s="197">
        <f>J170</f>
        <v>0</v>
      </c>
      <c r="K103" s="193"/>
      <c r="L103" s="198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99"/>
      <c r="C104" s="200"/>
      <c r="D104" s="201" t="s">
        <v>121</v>
      </c>
      <c r="E104" s="202"/>
      <c r="F104" s="202"/>
      <c r="G104" s="202"/>
      <c r="H104" s="202"/>
      <c r="I104" s="203"/>
      <c r="J104" s="204">
        <f>J171</f>
        <v>0</v>
      </c>
      <c r="K104" s="200"/>
      <c r="L104" s="205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7"/>
      <c r="B105" s="38"/>
      <c r="C105" s="39"/>
      <c r="D105" s="39"/>
      <c r="E105" s="39"/>
      <c r="F105" s="39"/>
      <c r="G105" s="39"/>
      <c r="H105" s="39"/>
      <c r="I105" s="143"/>
      <c r="J105" s="39"/>
      <c r="K105" s="39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6.96" customHeight="1">
      <c r="A106" s="37"/>
      <c r="B106" s="65"/>
      <c r="C106" s="66"/>
      <c r="D106" s="66"/>
      <c r="E106" s="66"/>
      <c r="F106" s="66"/>
      <c r="G106" s="66"/>
      <c r="H106" s="66"/>
      <c r="I106" s="182"/>
      <c r="J106" s="66"/>
      <c r="K106" s="66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10" s="2" customFormat="1" ht="6.96" customHeight="1">
      <c r="A110" s="37"/>
      <c r="B110" s="67"/>
      <c r="C110" s="68"/>
      <c r="D110" s="68"/>
      <c r="E110" s="68"/>
      <c r="F110" s="68"/>
      <c r="G110" s="68"/>
      <c r="H110" s="68"/>
      <c r="I110" s="185"/>
      <c r="J110" s="68"/>
      <c r="K110" s="68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24.96" customHeight="1">
      <c r="A111" s="37"/>
      <c r="B111" s="38"/>
      <c r="C111" s="22" t="s">
        <v>122</v>
      </c>
      <c r="D111" s="39"/>
      <c r="E111" s="39"/>
      <c r="F111" s="39"/>
      <c r="G111" s="39"/>
      <c r="H111" s="39"/>
      <c r="I111" s="143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9"/>
      <c r="D112" s="39"/>
      <c r="E112" s="39"/>
      <c r="F112" s="39"/>
      <c r="G112" s="39"/>
      <c r="H112" s="39"/>
      <c r="I112" s="143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16</v>
      </c>
      <c r="D113" s="39"/>
      <c r="E113" s="39"/>
      <c r="F113" s="39"/>
      <c r="G113" s="39"/>
      <c r="H113" s="39"/>
      <c r="I113" s="143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9"/>
      <c r="D114" s="39"/>
      <c r="E114" s="186" t="str">
        <f>E7</f>
        <v>Host_sídl_3.-4.etapa - NEZPŮSOBILÉ VÝDAJE</v>
      </c>
      <c r="F114" s="31"/>
      <c r="G114" s="31"/>
      <c r="H114" s="31"/>
      <c r="I114" s="143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109</v>
      </c>
      <c r="D115" s="39"/>
      <c r="E115" s="39"/>
      <c r="F115" s="39"/>
      <c r="G115" s="39"/>
      <c r="H115" s="39"/>
      <c r="I115" s="143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6.5" customHeight="1">
      <c r="A116" s="37"/>
      <c r="B116" s="38"/>
      <c r="C116" s="39"/>
      <c r="D116" s="39"/>
      <c r="E116" s="75" t="str">
        <f>E9</f>
        <v>IO.07 - Rozvojové péče 3. rok po založení</v>
      </c>
      <c r="F116" s="39"/>
      <c r="G116" s="39"/>
      <c r="H116" s="39"/>
      <c r="I116" s="143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9"/>
      <c r="D117" s="39"/>
      <c r="E117" s="39"/>
      <c r="F117" s="39"/>
      <c r="G117" s="39"/>
      <c r="H117" s="39"/>
      <c r="I117" s="143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20</v>
      </c>
      <c r="D118" s="39"/>
      <c r="E118" s="39"/>
      <c r="F118" s="26" t="str">
        <f>F12</f>
        <v>Hostinné</v>
      </c>
      <c r="G118" s="39"/>
      <c r="H118" s="39"/>
      <c r="I118" s="146" t="s">
        <v>22</v>
      </c>
      <c r="J118" s="78" t="str">
        <f>IF(J12="","",J12)</f>
        <v>17. 6. 2020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6.96" customHeight="1">
      <c r="A119" s="37"/>
      <c r="B119" s="38"/>
      <c r="C119" s="39"/>
      <c r="D119" s="39"/>
      <c r="E119" s="39"/>
      <c r="F119" s="39"/>
      <c r="G119" s="39"/>
      <c r="H119" s="39"/>
      <c r="I119" s="143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25.65" customHeight="1">
      <c r="A120" s="37"/>
      <c r="B120" s="38"/>
      <c r="C120" s="31" t="s">
        <v>24</v>
      </c>
      <c r="D120" s="39"/>
      <c r="E120" s="39"/>
      <c r="F120" s="26" t="str">
        <f>E15</f>
        <v xml:space="preserve">Město Hostinné </v>
      </c>
      <c r="G120" s="39"/>
      <c r="H120" s="39"/>
      <c r="I120" s="146" t="s">
        <v>32</v>
      </c>
      <c r="J120" s="35" t="str">
        <f>E21</f>
        <v>Ing. Gabriela Mlatečková Čížková</v>
      </c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25.65" customHeight="1">
      <c r="A121" s="37"/>
      <c r="B121" s="38"/>
      <c r="C121" s="31" t="s">
        <v>30</v>
      </c>
      <c r="D121" s="39"/>
      <c r="E121" s="39"/>
      <c r="F121" s="26" t="str">
        <f>IF(E18="","",E18)</f>
        <v>Vyplň údaj</v>
      </c>
      <c r="G121" s="39"/>
      <c r="H121" s="39"/>
      <c r="I121" s="146" t="s">
        <v>37</v>
      </c>
      <c r="J121" s="35" t="str">
        <f>E24</f>
        <v>Ing. Gabriela Mlatečková Čížková</v>
      </c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0.32" customHeight="1">
      <c r="A122" s="37"/>
      <c r="B122" s="38"/>
      <c r="C122" s="39"/>
      <c r="D122" s="39"/>
      <c r="E122" s="39"/>
      <c r="F122" s="39"/>
      <c r="G122" s="39"/>
      <c r="H122" s="39"/>
      <c r="I122" s="143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11" customFormat="1" ht="29.28" customHeight="1">
      <c r="A123" s="206"/>
      <c r="B123" s="207"/>
      <c r="C123" s="208" t="s">
        <v>123</v>
      </c>
      <c r="D123" s="209" t="s">
        <v>64</v>
      </c>
      <c r="E123" s="209" t="s">
        <v>60</v>
      </c>
      <c r="F123" s="209" t="s">
        <v>61</v>
      </c>
      <c r="G123" s="209" t="s">
        <v>124</v>
      </c>
      <c r="H123" s="209" t="s">
        <v>125</v>
      </c>
      <c r="I123" s="210" t="s">
        <v>126</v>
      </c>
      <c r="J123" s="211" t="s">
        <v>113</v>
      </c>
      <c r="K123" s="212" t="s">
        <v>127</v>
      </c>
      <c r="L123" s="213"/>
      <c r="M123" s="99" t="s">
        <v>1</v>
      </c>
      <c r="N123" s="100" t="s">
        <v>43</v>
      </c>
      <c r="O123" s="100" t="s">
        <v>128</v>
      </c>
      <c r="P123" s="100" t="s">
        <v>129</v>
      </c>
      <c r="Q123" s="100" t="s">
        <v>130</v>
      </c>
      <c r="R123" s="100" t="s">
        <v>131</v>
      </c>
      <c r="S123" s="100" t="s">
        <v>132</v>
      </c>
      <c r="T123" s="101" t="s">
        <v>133</v>
      </c>
      <c r="U123" s="206"/>
      <c r="V123" s="206"/>
      <c r="W123" s="206"/>
      <c r="X123" s="206"/>
      <c r="Y123" s="206"/>
      <c r="Z123" s="206"/>
      <c r="AA123" s="206"/>
      <c r="AB123" s="206"/>
      <c r="AC123" s="206"/>
      <c r="AD123" s="206"/>
      <c r="AE123" s="206"/>
    </row>
    <row r="124" s="2" customFormat="1" ht="22.8" customHeight="1">
      <c r="A124" s="37"/>
      <c r="B124" s="38"/>
      <c r="C124" s="106" t="s">
        <v>134</v>
      </c>
      <c r="D124" s="39"/>
      <c r="E124" s="39"/>
      <c r="F124" s="39"/>
      <c r="G124" s="39"/>
      <c r="H124" s="39"/>
      <c r="I124" s="143"/>
      <c r="J124" s="214">
        <f>BK124</f>
        <v>0</v>
      </c>
      <c r="K124" s="39"/>
      <c r="L124" s="43"/>
      <c r="M124" s="102"/>
      <c r="N124" s="215"/>
      <c r="O124" s="103"/>
      <c r="P124" s="216">
        <f>P125+P170</f>
        <v>0</v>
      </c>
      <c r="Q124" s="103"/>
      <c r="R124" s="216">
        <f>R125+R170</f>
        <v>0</v>
      </c>
      <c r="S124" s="103"/>
      <c r="T124" s="217">
        <f>T125+T170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16" t="s">
        <v>78</v>
      </c>
      <c r="AU124" s="16" t="s">
        <v>115</v>
      </c>
      <c r="BK124" s="218">
        <f>BK125+BK170</f>
        <v>0</v>
      </c>
    </row>
    <row r="125" s="12" customFormat="1" ht="25.92" customHeight="1">
      <c r="A125" s="12"/>
      <c r="B125" s="219"/>
      <c r="C125" s="220"/>
      <c r="D125" s="221" t="s">
        <v>78</v>
      </c>
      <c r="E125" s="222" t="s">
        <v>105</v>
      </c>
      <c r="F125" s="222" t="s">
        <v>616</v>
      </c>
      <c r="G125" s="220"/>
      <c r="H125" s="220"/>
      <c r="I125" s="223"/>
      <c r="J125" s="224">
        <f>BK125</f>
        <v>0</v>
      </c>
      <c r="K125" s="220"/>
      <c r="L125" s="225"/>
      <c r="M125" s="226"/>
      <c r="N125" s="227"/>
      <c r="O125" s="227"/>
      <c r="P125" s="228">
        <f>P126+P129+P136+P149+P160</f>
        <v>0</v>
      </c>
      <c r="Q125" s="227"/>
      <c r="R125" s="228">
        <f>R126+R129+R136+R149+R160</f>
        <v>0</v>
      </c>
      <c r="S125" s="227"/>
      <c r="T125" s="229">
        <f>T126+T129+T136+T149+T160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30" t="s">
        <v>87</v>
      </c>
      <c r="AT125" s="231" t="s">
        <v>78</v>
      </c>
      <c r="AU125" s="231" t="s">
        <v>79</v>
      </c>
      <c r="AY125" s="230" t="s">
        <v>136</v>
      </c>
      <c r="BK125" s="232">
        <f>BK126+BK129+BK136+BK149+BK160</f>
        <v>0</v>
      </c>
    </row>
    <row r="126" s="12" customFormat="1" ht="22.8" customHeight="1">
      <c r="A126" s="12"/>
      <c r="B126" s="219"/>
      <c r="C126" s="220"/>
      <c r="D126" s="221" t="s">
        <v>78</v>
      </c>
      <c r="E126" s="233" t="s">
        <v>490</v>
      </c>
      <c r="F126" s="233" t="s">
        <v>491</v>
      </c>
      <c r="G126" s="220"/>
      <c r="H126" s="220"/>
      <c r="I126" s="223"/>
      <c r="J126" s="234">
        <f>BK126</f>
        <v>0</v>
      </c>
      <c r="K126" s="220"/>
      <c r="L126" s="225"/>
      <c r="M126" s="226"/>
      <c r="N126" s="227"/>
      <c r="O126" s="227"/>
      <c r="P126" s="228">
        <f>SUM(P127:P128)</f>
        <v>0</v>
      </c>
      <c r="Q126" s="227"/>
      <c r="R126" s="228">
        <f>SUM(R127:R128)</f>
        <v>0</v>
      </c>
      <c r="S126" s="227"/>
      <c r="T126" s="229">
        <f>SUM(T127:T128)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30" t="s">
        <v>87</v>
      </c>
      <c r="AT126" s="231" t="s">
        <v>78</v>
      </c>
      <c r="AU126" s="231" t="s">
        <v>87</v>
      </c>
      <c r="AY126" s="230" t="s">
        <v>136</v>
      </c>
      <c r="BK126" s="232">
        <f>SUM(BK127:BK128)</f>
        <v>0</v>
      </c>
    </row>
    <row r="127" s="2" customFormat="1" ht="16.5" customHeight="1">
      <c r="A127" s="37"/>
      <c r="B127" s="38"/>
      <c r="C127" s="235" t="s">
        <v>87</v>
      </c>
      <c r="D127" s="235" t="s">
        <v>141</v>
      </c>
      <c r="E127" s="236" t="s">
        <v>493</v>
      </c>
      <c r="F127" s="237" t="s">
        <v>494</v>
      </c>
      <c r="G127" s="238" t="s">
        <v>171</v>
      </c>
      <c r="H127" s="239">
        <v>46</v>
      </c>
      <c r="I127" s="240"/>
      <c r="J127" s="241">
        <f>ROUND(I127*H127,2)</f>
        <v>0</v>
      </c>
      <c r="K127" s="242"/>
      <c r="L127" s="43"/>
      <c r="M127" s="243" t="s">
        <v>1</v>
      </c>
      <c r="N127" s="244" t="s">
        <v>44</v>
      </c>
      <c r="O127" s="90"/>
      <c r="P127" s="245">
        <f>O127*H127</f>
        <v>0</v>
      </c>
      <c r="Q127" s="245">
        <v>0</v>
      </c>
      <c r="R127" s="245">
        <f>Q127*H127</f>
        <v>0</v>
      </c>
      <c r="S127" s="245">
        <v>0</v>
      </c>
      <c r="T127" s="246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47" t="s">
        <v>145</v>
      </c>
      <c r="AT127" s="247" t="s">
        <v>141</v>
      </c>
      <c r="AU127" s="247" t="s">
        <v>89</v>
      </c>
      <c r="AY127" s="16" t="s">
        <v>136</v>
      </c>
      <c r="BE127" s="248">
        <f>IF(N127="základní",J127,0)</f>
        <v>0</v>
      </c>
      <c r="BF127" s="248">
        <f>IF(N127="snížená",J127,0)</f>
        <v>0</v>
      </c>
      <c r="BG127" s="248">
        <f>IF(N127="zákl. přenesená",J127,0)</f>
        <v>0</v>
      </c>
      <c r="BH127" s="248">
        <f>IF(N127="sníž. přenesená",J127,0)</f>
        <v>0</v>
      </c>
      <c r="BI127" s="248">
        <f>IF(N127="nulová",J127,0)</f>
        <v>0</v>
      </c>
      <c r="BJ127" s="16" t="s">
        <v>87</v>
      </c>
      <c r="BK127" s="248">
        <f>ROUND(I127*H127,2)</f>
        <v>0</v>
      </c>
      <c r="BL127" s="16" t="s">
        <v>145</v>
      </c>
      <c r="BM127" s="247" t="s">
        <v>617</v>
      </c>
    </row>
    <row r="128" s="13" customFormat="1">
      <c r="A128" s="13"/>
      <c r="B128" s="249"/>
      <c r="C128" s="250"/>
      <c r="D128" s="251" t="s">
        <v>152</v>
      </c>
      <c r="E128" s="252" t="s">
        <v>1</v>
      </c>
      <c r="F128" s="253" t="s">
        <v>496</v>
      </c>
      <c r="G128" s="250"/>
      <c r="H128" s="254">
        <v>46</v>
      </c>
      <c r="I128" s="255"/>
      <c r="J128" s="250"/>
      <c r="K128" s="250"/>
      <c r="L128" s="256"/>
      <c r="M128" s="257"/>
      <c r="N128" s="258"/>
      <c r="O128" s="258"/>
      <c r="P128" s="258"/>
      <c r="Q128" s="258"/>
      <c r="R128" s="258"/>
      <c r="S128" s="258"/>
      <c r="T128" s="259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60" t="s">
        <v>152</v>
      </c>
      <c r="AU128" s="260" t="s">
        <v>89</v>
      </c>
      <c r="AV128" s="13" t="s">
        <v>89</v>
      </c>
      <c r="AW128" s="13" t="s">
        <v>36</v>
      </c>
      <c r="AX128" s="13" t="s">
        <v>87</v>
      </c>
      <c r="AY128" s="260" t="s">
        <v>136</v>
      </c>
    </row>
    <row r="129" s="12" customFormat="1" ht="22.8" customHeight="1">
      <c r="A129" s="12"/>
      <c r="B129" s="219"/>
      <c r="C129" s="220"/>
      <c r="D129" s="221" t="s">
        <v>78</v>
      </c>
      <c r="E129" s="233" t="s">
        <v>497</v>
      </c>
      <c r="F129" s="233" t="s">
        <v>618</v>
      </c>
      <c r="G129" s="220"/>
      <c r="H129" s="220"/>
      <c r="I129" s="223"/>
      <c r="J129" s="234">
        <f>BK129</f>
        <v>0</v>
      </c>
      <c r="K129" s="220"/>
      <c r="L129" s="225"/>
      <c r="M129" s="226"/>
      <c r="N129" s="227"/>
      <c r="O129" s="227"/>
      <c r="P129" s="228">
        <f>SUM(P130:P135)</f>
        <v>0</v>
      </c>
      <c r="Q129" s="227"/>
      <c r="R129" s="228">
        <f>SUM(R130:R135)</f>
        <v>0</v>
      </c>
      <c r="S129" s="227"/>
      <c r="T129" s="229">
        <f>SUM(T130:T135)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30" t="s">
        <v>87</v>
      </c>
      <c r="AT129" s="231" t="s">
        <v>78</v>
      </c>
      <c r="AU129" s="231" t="s">
        <v>87</v>
      </c>
      <c r="AY129" s="230" t="s">
        <v>136</v>
      </c>
      <c r="BK129" s="232">
        <f>SUM(BK130:BK135)</f>
        <v>0</v>
      </c>
    </row>
    <row r="130" s="2" customFormat="1" ht="16.5" customHeight="1">
      <c r="A130" s="37"/>
      <c r="B130" s="38"/>
      <c r="C130" s="235" t="s">
        <v>89</v>
      </c>
      <c r="D130" s="235" t="s">
        <v>141</v>
      </c>
      <c r="E130" s="236" t="s">
        <v>505</v>
      </c>
      <c r="F130" s="237" t="s">
        <v>506</v>
      </c>
      <c r="G130" s="238" t="s">
        <v>165</v>
      </c>
      <c r="H130" s="239">
        <v>0.32000000000000001</v>
      </c>
      <c r="I130" s="240"/>
      <c r="J130" s="241">
        <f>ROUND(I130*H130,2)</f>
        <v>0</v>
      </c>
      <c r="K130" s="242"/>
      <c r="L130" s="43"/>
      <c r="M130" s="243" t="s">
        <v>1</v>
      </c>
      <c r="N130" s="244" t="s">
        <v>44</v>
      </c>
      <c r="O130" s="90"/>
      <c r="P130" s="245">
        <f>O130*H130</f>
        <v>0</v>
      </c>
      <c r="Q130" s="245">
        <v>0</v>
      </c>
      <c r="R130" s="245">
        <f>Q130*H130</f>
        <v>0</v>
      </c>
      <c r="S130" s="245">
        <v>0</v>
      </c>
      <c r="T130" s="246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47" t="s">
        <v>145</v>
      </c>
      <c r="AT130" s="247" t="s">
        <v>141</v>
      </c>
      <c r="AU130" s="247" t="s">
        <v>89</v>
      </c>
      <c r="AY130" s="16" t="s">
        <v>136</v>
      </c>
      <c r="BE130" s="248">
        <f>IF(N130="základní",J130,0)</f>
        <v>0</v>
      </c>
      <c r="BF130" s="248">
        <f>IF(N130="snížená",J130,0)</f>
        <v>0</v>
      </c>
      <c r="BG130" s="248">
        <f>IF(N130="zákl. přenesená",J130,0)</f>
        <v>0</v>
      </c>
      <c r="BH130" s="248">
        <f>IF(N130="sníž. přenesená",J130,0)</f>
        <v>0</v>
      </c>
      <c r="BI130" s="248">
        <f>IF(N130="nulová",J130,0)</f>
        <v>0</v>
      </c>
      <c r="BJ130" s="16" t="s">
        <v>87</v>
      </c>
      <c r="BK130" s="248">
        <f>ROUND(I130*H130,2)</f>
        <v>0</v>
      </c>
      <c r="BL130" s="16" t="s">
        <v>145</v>
      </c>
      <c r="BM130" s="247" t="s">
        <v>619</v>
      </c>
    </row>
    <row r="131" s="13" customFormat="1">
      <c r="A131" s="13"/>
      <c r="B131" s="249"/>
      <c r="C131" s="250"/>
      <c r="D131" s="251" t="s">
        <v>152</v>
      </c>
      <c r="E131" s="252" t="s">
        <v>1</v>
      </c>
      <c r="F131" s="253" t="s">
        <v>492</v>
      </c>
      <c r="G131" s="250"/>
      <c r="H131" s="254">
        <v>32</v>
      </c>
      <c r="I131" s="255"/>
      <c r="J131" s="250"/>
      <c r="K131" s="250"/>
      <c r="L131" s="256"/>
      <c r="M131" s="257"/>
      <c r="N131" s="258"/>
      <c r="O131" s="258"/>
      <c r="P131" s="258"/>
      <c r="Q131" s="258"/>
      <c r="R131" s="258"/>
      <c r="S131" s="258"/>
      <c r="T131" s="259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60" t="s">
        <v>152</v>
      </c>
      <c r="AU131" s="260" t="s">
        <v>89</v>
      </c>
      <c r="AV131" s="13" t="s">
        <v>89</v>
      </c>
      <c r="AW131" s="13" t="s">
        <v>36</v>
      </c>
      <c r="AX131" s="13" t="s">
        <v>87</v>
      </c>
      <c r="AY131" s="260" t="s">
        <v>136</v>
      </c>
    </row>
    <row r="132" s="13" customFormat="1">
      <c r="A132" s="13"/>
      <c r="B132" s="249"/>
      <c r="C132" s="250"/>
      <c r="D132" s="251" t="s">
        <v>152</v>
      </c>
      <c r="E132" s="250"/>
      <c r="F132" s="253" t="s">
        <v>508</v>
      </c>
      <c r="G132" s="250"/>
      <c r="H132" s="254">
        <v>0.32000000000000001</v>
      </c>
      <c r="I132" s="255"/>
      <c r="J132" s="250"/>
      <c r="K132" s="250"/>
      <c r="L132" s="256"/>
      <c r="M132" s="257"/>
      <c r="N132" s="258"/>
      <c r="O132" s="258"/>
      <c r="P132" s="258"/>
      <c r="Q132" s="258"/>
      <c r="R132" s="258"/>
      <c r="S132" s="258"/>
      <c r="T132" s="259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60" t="s">
        <v>152</v>
      </c>
      <c r="AU132" s="260" t="s">
        <v>89</v>
      </c>
      <c r="AV132" s="13" t="s">
        <v>89</v>
      </c>
      <c r="AW132" s="13" t="s">
        <v>4</v>
      </c>
      <c r="AX132" s="13" t="s">
        <v>87</v>
      </c>
      <c r="AY132" s="260" t="s">
        <v>136</v>
      </c>
    </row>
    <row r="133" s="2" customFormat="1" ht="16.5" customHeight="1">
      <c r="A133" s="37"/>
      <c r="B133" s="38"/>
      <c r="C133" s="235" t="s">
        <v>305</v>
      </c>
      <c r="D133" s="235" t="s">
        <v>141</v>
      </c>
      <c r="E133" s="236" t="s">
        <v>417</v>
      </c>
      <c r="F133" s="237" t="s">
        <v>418</v>
      </c>
      <c r="G133" s="238" t="s">
        <v>165</v>
      </c>
      <c r="H133" s="239">
        <v>0.32000000000000001</v>
      </c>
      <c r="I133" s="240"/>
      <c r="J133" s="241">
        <f>ROUND(I133*H133,2)</f>
        <v>0</v>
      </c>
      <c r="K133" s="242"/>
      <c r="L133" s="43"/>
      <c r="M133" s="243" t="s">
        <v>1</v>
      </c>
      <c r="N133" s="244" t="s">
        <v>44</v>
      </c>
      <c r="O133" s="90"/>
      <c r="P133" s="245">
        <f>O133*H133</f>
        <v>0</v>
      </c>
      <c r="Q133" s="245">
        <v>0</v>
      </c>
      <c r="R133" s="245">
        <f>Q133*H133</f>
        <v>0</v>
      </c>
      <c r="S133" s="245">
        <v>0</v>
      </c>
      <c r="T133" s="246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47" t="s">
        <v>145</v>
      </c>
      <c r="AT133" s="247" t="s">
        <v>141</v>
      </c>
      <c r="AU133" s="247" t="s">
        <v>89</v>
      </c>
      <c r="AY133" s="16" t="s">
        <v>136</v>
      </c>
      <c r="BE133" s="248">
        <f>IF(N133="základní",J133,0)</f>
        <v>0</v>
      </c>
      <c r="BF133" s="248">
        <f>IF(N133="snížená",J133,0)</f>
        <v>0</v>
      </c>
      <c r="BG133" s="248">
        <f>IF(N133="zákl. přenesená",J133,0)</f>
        <v>0</v>
      </c>
      <c r="BH133" s="248">
        <f>IF(N133="sníž. přenesená",J133,0)</f>
        <v>0</v>
      </c>
      <c r="BI133" s="248">
        <f>IF(N133="nulová",J133,0)</f>
        <v>0</v>
      </c>
      <c r="BJ133" s="16" t="s">
        <v>87</v>
      </c>
      <c r="BK133" s="248">
        <f>ROUND(I133*H133,2)</f>
        <v>0</v>
      </c>
      <c r="BL133" s="16" t="s">
        <v>145</v>
      </c>
      <c r="BM133" s="247" t="s">
        <v>620</v>
      </c>
    </row>
    <row r="134" s="2" customFormat="1" ht="16.5" customHeight="1">
      <c r="A134" s="37"/>
      <c r="B134" s="38"/>
      <c r="C134" s="235" t="s">
        <v>145</v>
      </c>
      <c r="D134" s="235" t="s">
        <v>141</v>
      </c>
      <c r="E134" s="236" t="s">
        <v>499</v>
      </c>
      <c r="F134" s="237" t="s">
        <v>500</v>
      </c>
      <c r="G134" s="238" t="s">
        <v>501</v>
      </c>
      <c r="H134" s="239">
        <v>3.2000000000000002</v>
      </c>
      <c r="I134" s="240"/>
      <c r="J134" s="241">
        <f>ROUND(I134*H134,2)</f>
        <v>0</v>
      </c>
      <c r="K134" s="242"/>
      <c r="L134" s="43"/>
      <c r="M134" s="243" t="s">
        <v>1</v>
      </c>
      <c r="N134" s="244" t="s">
        <v>44</v>
      </c>
      <c r="O134" s="90"/>
      <c r="P134" s="245">
        <f>O134*H134</f>
        <v>0</v>
      </c>
      <c r="Q134" s="245">
        <v>0</v>
      </c>
      <c r="R134" s="245">
        <f>Q134*H134</f>
        <v>0</v>
      </c>
      <c r="S134" s="245">
        <v>0</v>
      </c>
      <c r="T134" s="246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47" t="s">
        <v>145</v>
      </c>
      <c r="AT134" s="247" t="s">
        <v>141</v>
      </c>
      <c r="AU134" s="247" t="s">
        <v>89</v>
      </c>
      <c r="AY134" s="16" t="s">
        <v>136</v>
      </c>
      <c r="BE134" s="248">
        <f>IF(N134="základní",J134,0)</f>
        <v>0</v>
      </c>
      <c r="BF134" s="248">
        <f>IF(N134="snížená",J134,0)</f>
        <v>0</v>
      </c>
      <c r="BG134" s="248">
        <f>IF(N134="zákl. přenesená",J134,0)</f>
        <v>0</v>
      </c>
      <c r="BH134" s="248">
        <f>IF(N134="sníž. přenesená",J134,0)</f>
        <v>0</v>
      </c>
      <c r="BI134" s="248">
        <f>IF(N134="nulová",J134,0)</f>
        <v>0</v>
      </c>
      <c r="BJ134" s="16" t="s">
        <v>87</v>
      </c>
      <c r="BK134" s="248">
        <f>ROUND(I134*H134,2)</f>
        <v>0</v>
      </c>
      <c r="BL134" s="16" t="s">
        <v>145</v>
      </c>
      <c r="BM134" s="247" t="s">
        <v>621</v>
      </c>
    </row>
    <row r="135" s="13" customFormat="1">
      <c r="A135" s="13"/>
      <c r="B135" s="249"/>
      <c r="C135" s="250"/>
      <c r="D135" s="251" t="s">
        <v>152</v>
      </c>
      <c r="E135" s="252" t="s">
        <v>1</v>
      </c>
      <c r="F135" s="253" t="s">
        <v>503</v>
      </c>
      <c r="G135" s="250"/>
      <c r="H135" s="254">
        <v>3.2000000000000002</v>
      </c>
      <c r="I135" s="255"/>
      <c r="J135" s="250"/>
      <c r="K135" s="250"/>
      <c r="L135" s="256"/>
      <c r="M135" s="257"/>
      <c r="N135" s="258"/>
      <c r="O135" s="258"/>
      <c r="P135" s="258"/>
      <c r="Q135" s="258"/>
      <c r="R135" s="258"/>
      <c r="S135" s="258"/>
      <c r="T135" s="259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60" t="s">
        <v>152</v>
      </c>
      <c r="AU135" s="260" t="s">
        <v>89</v>
      </c>
      <c r="AV135" s="13" t="s">
        <v>89</v>
      </c>
      <c r="AW135" s="13" t="s">
        <v>36</v>
      </c>
      <c r="AX135" s="13" t="s">
        <v>87</v>
      </c>
      <c r="AY135" s="260" t="s">
        <v>136</v>
      </c>
    </row>
    <row r="136" s="12" customFormat="1" ht="22.8" customHeight="1">
      <c r="A136" s="12"/>
      <c r="B136" s="219"/>
      <c r="C136" s="220"/>
      <c r="D136" s="221" t="s">
        <v>78</v>
      </c>
      <c r="E136" s="233" t="s">
        <v>511</v>
      </c>
      <c r="F136" s="233" t="s">
        <v>577</v>
      </c>
      <c r="G136" s="220"/>
      <c r="H136" s="220"/>
      <c r="I136" s="223"/>
      <c r="J136" s="234">
        <f>BK136</f>
        <v>0</v>
      </c>
      <c r="K136" s="220"/>
      <c r="L136" s="225"/>
      <c r="M136" s="226"/>
      <c r="N136" s="227"/>
      <c r="O136" s="227"/>
      <c r="P136" s="228">
        <f>SUM(P137:P148)</f>
        <v>0</v>
      </c>
      <c r="Q136" s="227"/>
      <c r="R136" s="228">
        <f>SUM(R137:R148)</f>
        <v>0</v>
      </c>
      <c r="S136" s="227"/>
      <c r="T136" s="229">
        <f>SUM(T137:T148)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30" t="s">
        <v>87</v>
      </c>
      <c r="AT136" s="231" t="s">
        <v>78</v>
      </c>
      <c r="AU136" s="231" t="s">
        <v>87</v>
      </c>
      <c r="AY136" s="230" t="s">
        <v>136</v>
      </c>
      <c r="BK136" s="232">
        <f>SUM(BK137:BK148)</f>
        <v>0</v>
      </c>
    </row>
    <row r="137" s="2" customFormat="1" ht="21.75" customHeight="1">
      <c r="A137" s="37"/>
      <c r="B137" s="38"/>
      <c r="C137" s="235" t="s">
        <v>202</v>
      </c>
      <c r="D137" s="235" t="s">
        <v>141</v>
      </c>
      <c r="E137" s="236" t="s">
        <v>513</v>
      </c>
      <c r="F137" s="237" t="s">
        <v>622</v>
      </c>
      <c r="G137" s="238" t="s">
        <v>171</v>
      </c>
      <c r="H137" s="239">
        <v>29.399999999999999</v>
      </c>
      <c r="I137" s="240"/>
      <c r="J137" s="241">
        <f>ROUND(I137*H137,2)</f>
        <v>0</v>
      </c>
      <c r="K137" s="242"/>
      <c r="L137" s="43"/>
      <c r="M137" s="243" t="s">
        <v>1</v>
      </c>
      <c r="N137" s="244" t="s">
        <v>44</v>
      </c>
      <c r="O137" s="90"/>
      <c r="P137" s="245">
        <f>O137*H137</f>
        <v>0</v>
      </c>
      <c r="Q137" s="245">
        <v>0</v>
      </c>
      <c r="R137" s="245">
        <f>Q137*H137</f>
        <v>0</v>
      </c>
      <c r="S137" s="245">
        <v>0</v>
      </c>
      <c r="T137" s="246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47" t="s">
        <v>145</v>
      </c>
      <c r="AT137" s="247" t="s">
        <v>141</v>
      </c>
      <c r="AU137" s="247" t="s">
        <v>89</v>
      </c>
      <c r="AY137" s="16" t="s">
        <v>136</v>
      </c>
      <c r="BE137" s="248">
        <f>IF(N137="základní",J137,0)</f>
        <v>0</v>
      </c>
      <c r="BF137" s="248">
        <f>IF(N137="snížená",J137,0)</f>
        <v>0</v>
      </c>
      <c r="BG137" s="248">
        <f>IF(N137="zákl. přenesená",J137,0)</f>
        <v>0</v>
      </c>
      <c r="BH137" s="248">
        <f>IF(N137="sníž. přenesená",J137,0)</f>
        <v>0</v>
      </c>
      <c r="BI137" s="248">
        <f>IF(N137="nulová",J137,0)</f>
        <v>0</v>
      </c>
      <c r="BJ137" s="16" t="s">
        <v>87</v>
      </c>
      <c r="BK137" s="248">
        <f>ROUND(I137*H137,2)</f>
        <v>0</v>
      </c>
      <c r="BL137" s="16" t="s">
        <v>145</v>
      </c>
      <c r="BM137" s="247" t="s">
        <v>623</v>
      </c>
    </row>
    <row r="138" s="13" customFormat="1">
      <c r="A138" s="13"/>
      <c r="B138" s="249"/>
      <c r="C138" s="250"/>
      <c r="D138" s="251" t="s">
        <v>152</v>
      </c>
      <c r="E138" s="252" t="s">
        <v>1</v>
      </c>
      <c r="F138" s="253" t="s">
        <v>579</v>
      </c>
      <c r="G138" s="250"/>
      <c r="H138" s="254">
        <v>98</v>
      </c>
      <c r="I138" s="255"/>
      <c r="J138" s="250"/>
      <c r="K138" s="250"/>
      <c r="L138" s="256"/>
      <c r="M138" s="257"/>
      <c r="N138" s="258"/>
      <c r="O138" s="258"/>
      <c r="P138" s="258"/>
      <c r="Q138" s="258"/>
      <c r="R138" s="258"/>
      <c r="S138" s="258"/>
      <c r="T138" s="259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60" t="s">
        <v>152</v>
      </c>
      <c r="AU138" s="260" t="s">
        <v>89</v>
      </c>
      <c r="AV138" s="13" t="s">
        <v>89</v>
      </c>
      <c r="AW138" s="13" t="s">
        <v>36</v>
      </c>
      <c r="AX138" s="13" t="s">
        <v>87</v>
      </c>
      <c r="AY138" s="260" t="s">
        <v>136</v>
      </c>
    </row>
    <row r="139" s="13" customFormat="1">
      <c r="A139" s="13"/>
      <c r="B139" s="249"/>
      <c r="C139" s="250"/>
      <c r="D139" s="251" t="s">
        <v>152</v>
      </c>
      <c r="E139" s="250"/>
      <c r="F139" s="253" t="s">
        <v>624</v>
      </c>
      <c r="G139" s="250"/>
      <c r="H139" s="254">
        <v>29.399999999999999</v>
      </c>
      <c r="I139" s="255"/>
      <c r="J139" s="250"/>
      <c r="K139" s="250"/>
      <c r="L139" s="256"/>
      <c r="M139" s="257"/>
      <c r="N139" s="258"/>
      <c r="O139" s="258"/>
      <c r="P139" s="258"/>
      <c r="Q139" s="258"/>
      <c r="R139" s="258"/>
      <c r="S139" s="258"/>
      <c r="T139" s="259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60" t="s">
        <v>152</v>
      </c>
      <c r="AU139" s="260" t="s">
        <v>89</v>
      </c>
      <c r="AV139" s="13" t="s">
        <v>89</v>
      </c>
      <c r="AW139" s="13" t="s">
        <v>4</v>
      </c>
      <c r="AX139" s="13" t="s">
        <v>87</v>
      </c>
      <c r="AY139" s="260" t="s">
        <v>136</v>
      </c>
    </row>
    <row r="140" s="2" customFormat="1" ht="21.75" customHeight="1">
      <c r="A140" s="37"/>
      <c r="B140" s="38"/>
      <c r="C140" s="235" t="s">
        <v>316</v>
      </c>
      <c r="D140" s="235" t="s">
        <v>141</v>
      </c>
      <c r="E140" s="236" t="s">
        <v>513</v>
      </c>
      <c r="F140" s="237" t="s">
        <v>622</v>
      </c>
      <c r="G140" s="238" t="s">
        <v>171</v>
      </c>
      <c r="H140" s="239">
        <v>29.399999999999999</v>
      </c>
      <c r="I140" s="240"/>
      <c r="J140" s="241">
        <f>ROUND(I140*H140,2)</f>
        <v>0</v>
      </c>
      <c r="K140" s="242"/>
      <c r="L140" s="43"/>
      <c r="M140" s="243" t="s">
        <v>1</v>
      </c>
      <c r="N140" s="244" t="s">
        <v>44</v>
      </c>
      <c r="O140" s="90"/>
      <c r="P140" s="245">
        <f>O140*H140</f>
        <v>0</v>
      </c>
      <c r="Q140" s="245">
        <v>0</v>
      </c>
      <c r="R140" s="245">
        <f>Q140*H140</f>
        <v>0</v>
      </c>
      <c r="S140" s="245">
        <v>0</v>
      </c>
      <c r="T140" s="246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47" t="s">
        <v>145</v>
      </c>
      <c r="AT140" s="247" t="s">
        <v>141</v>
      </c>
      <c r="AU140" s="247" t="s">
        <v>89</v>
      </c>
      <c r="AY140" s="16" t="s">
        <v>136</v>
      </c>
      <c r="BE140" s="248">
        <f>IF(N140="základní",J140,0)</f>
        <v>0</v>
      </c>
      <c r="BF140" s="248">
        <f>IF(N140="snížená",J140,0)</f>
        <v>0</v>
      </c>
      <c r="BG140" s="248">
        <f>IF(N140="zákl. přenesená",J140,0)</f>
        <v>0</v>
      </c>
      <c r="BH140" s="248">
        <f>IF(N140="sníž. přenesená",J140,0)</f>
        <v>0</v>
      </c>
      <c r="BI140" s="248">
        <f>IF(N140="nulová",J140,0)</f>
        <v>0</v>
      </c>
      <c r="BJ140" s="16" t="s">
        <v>87</v>
      </c>
      <c r="BK140" s="248">
        <f>ROUND(I140*H140,2)</f>
        <v>0</v>
      </c>
      <c r="BL140" s="16" t="s">
        <v>145</v>
      </c>
      <c r="BM140" s="247" t="s">
        <v>625</v>
      </c>
    </row>
    <row r="141" s="13" customFormat="1">
      <c r="A141" s="13"/>
      <c r="B141" s="249"/>
      <c r="C141" s="250"/>
      <c r="D141" s="251" t="s">
        <v>152</v>
      </c>
      <c r="E141" s="252" t="s">
        <v>1</v>
      </c>
      <c r="F141" s="253" t="s">
        <v>579</v>
      </c>
      <c r="G141" s="250"/>
      <c r="H141" s="254">
        <v>98</v>
      </c>
      <c r="I141" s="255"/>
      <c r="J141" s="250"/>
      <c r="K141" s="250"/>
      <c r="L141" s="256"/>
      <c r="M141" s="257"/>
      <c r="N141" s="258"/>
      <c r="O141" s="258"/>
      <c r="P141" s="258"/>
      <c r="Q141" s="258"/>
      <c r="R141" s="258"/>
      <c r="S141" s="258"/>
      <c r="T141" s="259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60" t="s">
        <v>152</v>
      </c>
      <c r="AU141" s="260" t="s">
        <v>89</v>
      </c>
      <c r="AV141" s="13" t="s">
        <v>89</v>
      </c>
      <c r="AW141" s="13" t="s">
        <v>36</v>
      </c>
      <c r="AX141" s="13" t="s">
        <v>87</v>
      </c>
      <c r="AY141" s="260" t="s">
        <v>136</v>
      </c>
    </row>
    <row r="142" s="13" customFormat="1">
      <c r="A142" s="13"/>
      <c r="B142" s="249"/>
      <c r="C142" s="250"/>
      <c r="D142" s="251" t="s">
        <v>152</v>
      </c>
      <c r="E142" s="250"/>
      <c r="F142" s="253" t="s">
        <v>624</v>
      </c>
      <c r="G142" s="250"/>
      <c r="H142" s="254">
        <v>29.399999999999999</v>
      </c>
      <c r="I142" s="255"/>
      <c r="J142" s="250"/>
      <c r="K142" s="250"/>
      <c r="L142" s="256"/>
      <c r="M142" s="257"/>
      <c r="N142" s="258"/>
      <c r="O142" s="258"/>
      <c r="P142" s="258"/>
      <c r="Q142" s="258"/>
      <c r="R142" s="258"/>
      <c r="S142" s="258"/>
      <c r="T142" s="259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60" t="s">
        <v>152</v>
      </c>
      <c r="AU142" s="260" t="s">
        <v>89</v>
      </c>
      <c r="AV142" s="13" t="s">
        <v>89</v>
      </c>
      <c r="AW142" s="13" t="s">
        <v>4</v>
      </c>
      <c r="AX142" s="13" t="s">
        <v>87</v>
      </c>
      <c r="AY142" s="260" t="s">
        <v>136</v>
      </c>
    </row>
    <row r="143" s="2" customFormat="1" ht="21.75" customHeight="1">
      <c r="A143" s="37"/>
      <c r="B143" s="38"/>
      <c r="C143" s="235" t="s">
        <v>319</v>
      </c>
      <c r="D143" s="235" t="s">
        <v>141</v>
      </c>
      <c r="E143" s="236" t="s">
        <v>513</v>
      </c>
      <c r="F143" s="237" t="s">
        <v>622</v>
      </c>
      <c r="G143" s="238" t="s">
        <v>171</v>
      </c>
      <c r="H143" s="239">
        <v>29.399999999999999</v>
      </c>
      <c r="I143" s="240"/>
      <c r="J143" s="241">
        <f>ROUND(I143*H143,2)</f>
        <v>0</v>
      </c>
      <c r="K143" s="242"/>
      <c r="L143" s="43"/>
      <c r="M143" s="243" t="s">
        <v>1</v>
      </c>
      <c r="N143" s="244" t="s">
        <v>44</v>
      </c>
      <c r="O143" s="90"/>
      <c r="P143" s="245">
        <f>O143*H143</f>
        <v>0</v>
      </c>
      <c r="Q143" s="245">
        <v>0</v>
      </c>
      <c r="R143" s="245">
        <f>Q143*H143</f>
        <v>0</v>
      </c>
      <c r="S143" s="245">
        <v>0</v>
      </c>
      <c r="T143" s="246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47" t="s">
        <v>145</v>
      </c>
      <c r="AT143" s="247" t="s">
        <v>141</v>
      </c>
      <c r="AU143" s="247" t="s">
        <v>89</v>
      </c>
      <c r="AY143" s="16" t="s">
        <v>136</v>
      </c>
      <c r="BE143" s="248">
        <f>IF(N143="základní",J143,0)</f>
        <v>0</v>
      </c>
      <c r="BF143" s="248">
        <f>IF(N143="snížená",J143,0)</f>
        <v>0</v>
      </c>
      <c r="BG143" s="248">
        <f>IF(N143="zákl. přenesená",J143,0)</f>
        <v>0</v>
      </c>
      <c r="BH143" s="248">
        <f>IF(N143="sníž. přenesená",J143,0)</f>
        <v>0</v>
      </c>
      <c r="BI143" s="248">
        <f>IF(N143="nulová",J143,0)</f>
        <v>0</v>
      </c>
      <c r="BJ143" s="16" t="s">
        <v>87</v>
      </c>
      <c r="BK143" s="248">
        <f>ROUND(I143*H143,2)</f>
        <v>0</v>
      </c>
      <c r="BL143" s="16" t="s">
        <v>145</v>
      </c>
      <c r="BM143" s="247" t="s">
        <v>626</v>
      </c>
    </row>
    <row r="144" s="13" customFormat="1">
      <c r="A144" s="13"/>
      <c r="B144" s="249"/>
      <c r="C144" s="250"/>
      <c r="D144" s="251" t="s">
        <v>152</v>
      </c>
      <c r="E144" s="252" t="s">
        <v>1</v>
      </c>
      <c r="F144" s="253" t="s">
        <v>579</v>
      </c>
      <c r="G144" s="250"/>
      <c r="H144" s="254">
        <v>98</v>
      </c>
      <c r="I144" s="255"/>
      <c r="J144" s="250"/>
      <c r="K144" s="250"/>
      <c r="L144" s="256"/>
      <c r="M144" s="257"/>
      <c r="N144" s="258"/>
      <c r="O144" s="258"/>
      <c r="P144" s="258"/>
      <c r="Q144" s="258"/>
      <c r="R144" s="258"/>
      <c r="S144" s="258"/>
      <c r="T144" s="259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60" t="s">
        <v>152</v>
      </c>
      <c r="AU144" s="260" t="s">
        <v>89</v>
      </c>
      <c r="AV144" s="13" t="s">
        <v>89</v>
      </c>
      <c r="AW144" s="13" t="s">
        <v>36</v>
      </c>
      <c r="AX144" s="13" t="s">
        <v>87</v>
      </c>
      <c r="AY144" s="260" t="s">
        <v>136</v>
      </c>
    </row>
    <row r="145" s="13" customFormat="1">
      <c r="A145" s="13"/>
      <c r="B145" s="249"/>
      <c r="C145" s="250"/>
      <c r="D145" s="251" t="s">
        <v>152</v>
      </c>
      <c r="E145" s="250"/>
      <c r="F145" s="253" t="s">
        <v>624</v>
      </c>
      <c r="G145" s="250"/>
      <c r="H145" s="254">
        <v>29.399999999999999</v>
      </c>
      <c r="I145" s="255"/>
      <c r="J145" s="250"/>
      <c r="K145" s="250"/>
      <c r="L145" s="256"/>
      <c r="M145" s="257"/>
      <c r="N145" s="258"/>
      <c r="O145" s="258"/>
      <c r="P145" s="258"/>
      <c r="Q145" s="258"/>
      <c r="R145" s="258"/>
      <c r="S145" s="258"/>
      <c r="T145" s="259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60" t="s">
        <v>152</v>
      </c>
      <c r="AU145" s="260" t="s">
        <v>89</v>
      </c>
      <c r="AV145" s="13" t="s">
        <v>89</v>
      </c>
      <c r="AW145" s="13" t="s">
        <v>4</v>
      </c>
      <c r="AX145" s="13" t="s">
        <v>87</v>
      </c>
      <c r="AY145" s="260" t="s">
        <v>136</v>
      </c>
    </row>
    <row r="146" s="2" customFormat="1" ht="21.75" customHeight="1">
      <c r="A146" s="37"/>
      <c r="B146" s="38"/>
      <c r="C146" s="235" t="s">
        <v>193</v>
      </c>
      <c r="D146" s="235" t="s">
        <v>141</v>
      </c>
      <c r="E146" s="236" t="s">
        <v>513</v>
      </c>
      <c r="F146" s="237" t="s">
        <v>622</v>
      </c>
      <c r="G146" s="238" t="s">
        <v>171</v>
      </c>
      <c r="H146" s="239">
        <v>29.399999999999999</v>
      </c>
      <c r="I146" s="240"/>
      <c r="J146" s="241">
        <f>ROUND(I146*H146,2)</f>
        <v>0</v>
      </c>
      <c r="K146" s="242"/>
      <c r="L146" s="43"/>
      <c r="M146" s="243" t="s">
        <v>1</v>
      </c>
      <c r="N146" s="244" t="s">
        <v>44</v>
      </c>
      <c r="O146" s="90"/>
      <c r="P146" s="245">
        <f>O146*H146</f>
        <v>0</v>
      </c>
      <c r="Q146" s="245">
        <v>0</v>
      </c>
      <c r="R146" s="245">
        <f>Q146*H146</f>
        <v>0</v>
      </c>
      <c r="S146" s="245">
        <v>0</v>
      </c>
      <c r="T146" s="246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47" t="s">
        <v>145</v>
      </c>
      <c r="AT146" s="247" t="s">
        <v>141</v>
      </c>
      <c r="AU146" s="247" t="s">
        <v>89</v>
      </c>
      <c r="AY146" s="16" t="s">
        <v>136</v>
      </c>
      <c r="BE146" s="248">
        <f>IF(N146="základní",J146,0)</f>
        <v>0</v>
      </c>
      <c r="BF146" s="248">
        <f>IF(N146="snížená",J146,0)</f>
        <v>0</v>
      </c>
      <c r="BG146" s="248">
        <f>IF(N146="zákl. přenesená",J146,0)</f>
        <v>0</v>
      </c>
      <c r="BH146" s="248">
        <f>IF(N146="sníž. přenesená",J146,0)</f>
        <v>0</v>
      </c>
      <c r="BI146" s="248">
        <f>IF(N146="nulová",J146,0)</f>
        <v>0</v>
      </c>
      <c r="BJ146" s="16" t="s">
        <v>87</v>
      </c>
      <c r="BK146" s="248">
        <f>ROUND(I146*H146,2)</f>
        <v>0</v>
      </c>
      <c r="BL146" s="16" t="s">
        <v>145</v>
      </c>
      <c r="BM146" s="247" t="s">
        <v>627</v>
      </c>
    </row>
    <row r="147" s="13" customFormat="1">
      <c r="A147" s="13"/>
      <c r="B147" s="249"/>
      <c r="C147" s="250"/>
      <c r="D147" s="251" t="s">
        <v>152</v>
      </c>
      <c r="E147" s="252" t="s">
        <v>1</v>
      </c>
      <c r="F147" s="253" t="s">
        <v>579</v>
      </c>
      <c r="G147" s="250"/>
      <c r="H147" s="254">
        <v>98</v>
      </c>
      <c r="I147" s="255"/>
      <c r="J147" s="250"/>
      <c r="K147" s="250"/>
      <c r="L147" s="256"/>
      <c r="M147" s="257"/>
      <c r="N147" s="258"/>
      <c r="O147" s="258"/>
      <c r="P147" s="258"/>
      <c r="Q147" s="258"/>
      <c r="R147" s="258"/>
      <c r="S147" s="258"/>
      <c r="T147" s="259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60" t="s">
        <v>152</v>
      </c>
      <c r="AU147" s="260" t="s">
        <v>89</v>
      </c>
      <c r="AV147" s="13" t="s">
        <v>89</v>
      </c>
      <c r="AW147" s="13" t="s">
        <v>36</v>
      </c>
      <c r="AX147" s="13" t="s">
        <v>87</v>
      </c>
      <c r="AY147" s="260" t="s">
        <v>136</v>
      </c>
    </row>
    <row r="148" s="13" customFormat="1">
      <c r="A148" s="13"/>
      <c r="B148" s="249"/>
      <c r="C148" s="250"/>
      <c r="D148" s="251" t="s">
        <v>152</v>
      </c>
      <c r="E148" s="250"/>
      <c r="F148" s="253" t="s">
        <v>624</v>
      </c>
      <c r="G148" s="250"/>
      <c r="H148" s="254">
        <v>29.399999999999999</v>
      </c>
      <c r="I148" s="255"/>
      <c r="J148" s="250"/>
      <c r="K148" s="250"/>
      <c r="L148" s="256"/>
      <c r="M148" s="257"/>
      <c r="N148" s="258"/>
      <c r="O148" s="258"/>
      <c r="P148" s="258"/>
      <c r="Q148" s="258"/>
      <c r="R148" s="258"/>
      <c r="S148" s="258"/>
      <c r="T148" s="259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60" t="s">
        <v>152</v>
      </c>
      <c r="AU148" s="260" t="s">
        <v>89</v>
      </c>
      <c r="AV148" s="13" t="s">
        <v>89</v>
      </c>
      <c r="AW148" s="13" t="s">
        <v>4</v>
      </c>
      <c r="AX148" s="13" t="s">
        <v>87</v>
      </c>
      <c r="AY148" s="260" t="s">
        <v>136</v>
      </c>
    </row>
    <row r="149" s="12" customFormat="1" ht="22.8" customHeight="1">
      <c r="A149" s="12"/>
      <c r="B149" s="219"/>
      <c r="C149" s="220"/>
      <c r="D149" s="221" t="s">
        <v>78</v>
      </c>
      <c r="E149" s="233" t="s">
        <v>544</v>
      </c>
      <c r="F149" s="233" t="s">
        <v>545</v>
      </c>
      <c r="G149" s="220"/>
      <c r="H149" s="220"/>
      <c r="I149" s="223"/>
      <c r="J149" s="234">
        <f>BK149</f>
        <v>0</v>
      </c>
      <c r="K149" s="220"/>
      <c r="L149" s="225"/>
      <c r="M149" s="226"/>
      <c r="N149" s="227"/>
      <c r="O149" s="227"/>
      <c r="P149" s="228">
        <f>SUM(P150:P159)</f>
        <v>0</v>
      </c>
      <c r="Q149" s="227"/>
      <c r="R149" s="228">
        <f>SUM(R150:R159)</f>
        <v>0</v>
      </c>
      <c r="S149" s="227"/>
      <c r="T149" s="229">
        <f>SUM(T150:T159)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30" t="s">
        <v>87</v>
      </c>
      <c r="AT149" s="231" t="s">
        <v>78</v>
      </c>
      <c r="AU149" s="231" t="s">
        <v>87</v>
      </c>
      <c r="AY149" s="230" t="s">
        <v>136</v>
      </c>
      <c r="BK149" s="232">
        <f>SUM(BK150:BK159)</f>
        <v>0</v>
      </c>
    </row>
    <row r="150" s="2" customFormat="1" ht="33" customHeight="1">
      <c r="A150" s="37"/>
      <c r="B150" s="38"/>
      <c r="C150" s="235" t="s">
        <v>322</v>
      </c>
      <c r="D150" s="235" t="s">
        <v>141</v>
      </c>
      <c r="E150" s="236" t="s">
        <v>547</v>
      </c>
      <c r="F150" s="237" t="s">
        <v>548</v>
      </c>
      <c r="G150" s="238" t="s">
        <v>171</v>
      </c>
      <c r="H150" s="239">
        <v>5066</v>
      </c>
      <c r="I150" s="240"/>
      <c r="J150" s="241">
        <f>ROUND(I150*H150,2)</f>
        <v>0</v>
      </c>
      <c r="K150" s="242"/>
      <c r="L150" s="43"/>
      <c r="M150" s="243" t="s">
        <v>1</v>
      </c>
      <c r="N150" s="244" t="s">
        <v>44</v>
      </c>
      <c r="O150" s="90"/>
      <c r="P150" s="245">
        <f>O150*H150</f>
        <v>0</v>
      </c>
      <c r="Q150" s="245">
        <v>0</v>
      </c>
      <c r="R150" s="245">
        <f>Q150*H150</f>
        <v>0</v>
      </c>
      <c r="S150" s="245">
        <v>0</v>
      </c>
      <c r="T150" s="246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47" t="s">
        <v>145</v>
      </c>
      <c r="AT150" s="247" t="s">
        <v>141</v>
      </c>
      <c r="AU150" s="247" t="s">
        <v>89</v>
      </c>
      <c r="AY150" s="16" t="s">
        <v>136</v>
      </c>
      <c r="BE150" s="248">
        <f>IF(N150="základní",J150,0)</f>
        <v>0</v>
      </c>
      <c r="BF150" s="248">
        <f>IF(N150="snížená",J150,0)</f>
        <v>0</v>
      </c>
      <c r="BG150" s="248">
        <f>IF(N150="zákl. přenesená",J150,0)</f>
        <v>0</v>
      </c>
      <c r="BH150" s="248">
        <f>IF(N150="sníž. přenesená",J150,0)</f>
        <v>0</v>
      </c>
      <c r="BI150" s="248">
        <f>IF(N150="nulová",J150,0)</f>
        <v>0</v>
      </c>
      <c r="BJ150" s="16" t="s">
        <v>87</v>
      </c>
      <c r="BK150" s="248">
        <f>ROUND(I150*H150,2)</f>
        <v>0</v>
      </c>
      <c r="BL150" s="16" t="s">
        <v>145</v>
      </c>
      <c r="BM150" s="247" t="s">
        <v>628</v>
      </c>
    </row>
    <row r="151" s="2" customFormat="1" ht="33" customHeight="1">
      <c r="A151" s="37"/>
      <c r="B151" s="38"/>
      <c r="C151" s="235" t="s">
        <v>326</v>
      </c>
      <c r="D151" s="235" t="s">
        <v>141</v>
      </c>
      <c r="E151" s="236" t="s">
        <v>547</v>
      </c>
      <c r="F151" s="237" t="s">
        <v>548</v>
      </c>
      <c r="G151" s="238" t="s">
        <v>171</v>
      </c>
      <c r="H151" s="239">
        <v>5066</v>
      </c>
      <c r="I151" s="240"/>
      <c r="J151" s="241">
        <f>ROUND(I151*H151,2)</f>
        <v>0</v>
      </c>
      <c r="K151" s="242"/>
      <c r="L151" s="43"/>
      <c r="M151" s="243" t="s">
        <v>1</v>
      </c>
      <c r="N151" s="244" t="s">
        <v>44</v>
      </c>
      <c r="O151" s="90"/>
      <c r="P151" s="245">
        <f>O151*H151</f>
        <v>0</v>
      </c>
      <c r="Q151" s="245">
        <v>0</v>
      </c>
      <c r="R151" s="245">
        <f>Q151*H151</f>
        <v>0</v>
      </c>
      <c r="S151" s="245">
        <v>0</v>
      </c>
      <c r="T151" s="246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47" t="s">
        <v>145</v>
      </c>
      <c r="AT151" s="247" t="s">
        <v>141</v>
      </c>
      <c r="AU151" s="247" t="s">
        <v>89</v>
      </c>
      <c r="AY151" s="16" t="s">
        <v>136</v>
      </c>
      <c r="BE151" s="248">
        <f>IF(N151="základní",J151,0)</f>
        <v>0</v>
      </c>
      <c r="BF151" s="248">
        <f>IF(N151="snížená",J151,0)</f>
        <v>0</v>
      </c>
      <c r="BG151" s="248">
        <f>IF(N151="zákl. přenesená",J151,0)</f>
        <v>0</v>
      </c>
      <c r="BH151" s="248">
        <f>IF(N151="sníž. přenesená",J151,0)</f>
        <v>0</v>
      </c>
      <c r="BI151" s="248">
        <f>IF(N151="nulová",J151,0)</f>
        <v>0</v>
      </c>
      <c r="BJ151" s="16" t="s">
        <v>87</v>
      </c>
      <c r="BK151" s="248">
        <f>ROUND(I151*H151,2)</f>
        <v>0</v>
      </c>
      <c r="BL151" s="16" t="s">
        <v>145</v>
      </c>
      <c r="BM151" s="247" t="s">
        <v>629</v>
      </c>
    </row>
    <row r="152" s="2" customFormat="1" ht="33" customHeight="1">
      <c r="A152" s="37"/>
      <c r="B152" s="38"/>
      <c r="C152" s="235" t="s">
        <v>332</v>
      </c>
      <c r="D152" s="235" t="s">
        <v>141</v>
      </c>
      <c r="E152" s="236" t="s">
        <v>547</v>
      </c>
      <c r="F152" s="237" t="s">
        <v>548</v>
      </c>
      <c r="G152" s="238" t="s">
        <v>171</v>
      </c>
      <c r="H152" s="239">
        <v>5066</v>
      </c>
      <c r="I152" s="240"/>
      <c r="J152" s="241">
        <f>ROUND(I152*H152,2)</f>
        <v>0</v>
      </c>
      <c r="K152" s="242"/>
      <c r="L152" s="43"/>
      <c r="M152" s="243" t="s">
        <v>1</v>
      </c>
      <c r="N152" s="244" t="s">
        <v>44</v>
      </c>
      <c r="O152" s="90"/>
      <c r="P152" s="245">
        <f>O152*H152</f>
        <v>0</v>
      </c>
      <c r="Q152" s="245">
        <v>0</v>
      </c>
      <c r="R152" s="245">
        <f>Q152*H152</f>
        <v>0</v>
      </c>
      <c r="S152" s="245">
        <v>0</v>
      </c>
      <c r="T152" s="246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47" t="s">
        <v>145</v>
      </c>
      <c r="AT152" s="247" t="s">
        <v>141</v>
      </c>
      <c r="AU152" s="247" t="s">
        <v>89</v>
      </c>
      <c r="AY152" s="16" t="s">
        <v>136</v>
      </c>
      <c r="BE152" s="248">
        <f>IF(N152="základní",J152,0)</f>
        <v>0</v>
      </c>
      <c r="BF152" s="248">
        <f>IF(N152="snížená",J152,0)</f>
        <v>0</v>
      </c>
      <c r="BG152" s="248">
        <f>IF(N152="zákl. přenesená",J152,0)</f>
        <v>0</v>
      </c>
      <c r="BH152" s="248">
        <f>IF(N152="sníž. přenesená",J152,0)</f>
        <v>0</v>
      </c>
      <c r="BI152" s="248">
        <f>IF(N152="nulová",J152,0)</f>
        <v>0</v>
      </c>
      <c r="BJ152" s="16" t="s">
        <v>87</v>
      </c>
      <c r="BK152" s="248">
        <f>ROUND(I152*H152,2)</f>
        <v>0</v>
      </c>
      <c r="BL152" s="16" t="s">
        <v>145</v>
      </c>
      <c r="BM152" s="247" t="s">
        <v>630</v>
      </c>
    </row>
    <row r="153" s="2" customFormat="1" ht="33" customHeight="1">
      <c r="A153" s="37"/>
      <c r="B153" s="38"/>
      <c r="C153" s="235" t="s">
        <v>335</v>
      </c>
      <c r="D153" s="235" t="s">
        <v>141</v>
      </c>
      <c r="E153" s="236" t="s">
        <v>547</v>
      </c>
      <c r="F153" s="237" t="s">
        <v>548</v>
      </c>
      <c r="G153" s="238" t="s">
        <v>171</v>
      </c>
      <c r="H153" s="239">
        <v>5066</v>
      </c>
      <c r="I153" s="240"/>
      <c r="J153" s="241">
        <f>ROUND(I153*H153,2)</f>
        <v>0</v>
      </c>
      <c r="K153" s="242"/>
      <c r="L153" s="43"/>
      <c r="M153" s="243" t="s">
        <v>1</v>
      </c>
      <c r="N153" s="244" t="s">
        <v>44</v>
      </c>
      <c r="O153" s="90"/>
      <c r="P153" s="245">
        <f>O153*H153</f>
        <v>0</v>
      </c>
      <c r="Q153" s="245">
        <v>0</v>
      </c>
      <c r="R153" s="245">
        <f>Q153*H153</f>
        <v>0</v>
      </c>
      <c r="S153" s="245">
        <v>0</v>
      </c>
      <c r="T153" s="246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47" t="s">
        <v>145</v>
      </c>
      <c r="AT153" s="247" t="s">
        <v>141</v>
      </c>
      <c r="AU153" s="247" t="s">
        <v>89</v>
      </c>
      <c r="AY153" s="16" t="s">
        <v>136</v>
      </c>
      <c r="BE153" s="248">
        <f>IF(N153="základní",J153,0)</f>
        <v>0</v>
      </c>
      <c r="BF153" s="248">
        <f>IF(N153="snížená",J153,0)</f>
        <v>0</v>
      </c>
      <c r="BG153" s="248">
        <f>IF(N153="zákl. přenesená",J153,0)</f>
        <v>0</v>
      </c>
      <c r="BH153" s="248">
        <f>IF(N153="sníž. přenesená",J153,0)</f>
        <v>0</v>
      </c>
      <c r="BI153" s="248">
        <f>IF(N153="nulová",J153,0)</f>
        <v>0</v>
      </c>
      <c r="BJ153" s="16" t="s">
        <v>87</v>
      </c>
      <c r="BK153" s="248">
        <f>ROUND(I153*H153,2)</f>
        <v>0</v>
      </c>
      <c r="BL153" s="16" t="s">
        <v>145</v>
      </c>
      <c r="BM153" s="247" t="s">
        <v>631</v>
      </c>
    </row>
    <row r="154" s="2" customFormat="1" ht="33" customHeight="1">
      <c r="A154" s="37"/>
      <c r="B154" s="38"/>
      <c r="C154" s="235" t="s">
        <v>196</v>
      </c>
      <c r="D154" s="235" t="s">
        <v>141</v>
      </c>
      <c r="E154" s="236" t="s">
        <v>547</v>
      </c>
      <c r="F154" s="237" t="s">
        <v>548</v>
      </c>
      <c r="G154" s="238" t="s">
        <v>171</v>
      </c>
      <c r="H154" s="239">
        <v>5066</v>
      </c>
      <c r="I154" s="240"/>
      <c r="J154" s="241">
        <f>ROUND(I154*H154,2)</f>
        <v>0</v>
      </c>
      <c r="K154" s="242"/>
      <c r="L154" s="43"/>
      <c r="M154" s="243" t="s">
        <v>1</v>
      </c>
      <c r="N154" s="244" t="s">
        <v>44</v>
      </c>
      <c r="O154" s="90"/>
      <c r="P154" s="245">
        <f>O154*H154</f>
        <v>0</v>
      </c>
      <c r="Q154" s="245">
        <v>0</v>
      </c>
      <c r="R154" s="245">
        <f>Q154*H154</f>
        <v>0</v>
      </c>
      <c r="S154" s="245">
        <v>0</v>
      </c>
      <c r="T154" s="246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47" t="s">
        <v>145</v>
      </c>
      <c r="AT154" s="247" t="s">
        <v>141</v>
      </c>
      <c r="AU154" s="247" t="s">
        <v>89</v>
      </c>
      <c r="AY154" s="16" t="s">
        <v>136</v>
      </c>
      <c r="BE154" s="248">
        <f>IF(N154="základní",J154,0)</f>
        <v>0</v>
      </c>
      <c r="BF154" s="248">
        <f>IF(N154="snížená",J154,0)</f>
        <v>0</v>
      </c>
      <c r="BG154" s="248">
        <f>IF(N154="zákl. přenesená",J154,0)</f>
        <v>0</v>
      </c>
      <c r="BH154" s="248">
        <f>IF(N154="sníž. přenesená",J154,0)</f>
        <v>0</v>
      </c>
      <c r="BI154" s="248">
        <f>IF(N154="nulová",J154,0)</f>
        <v>0</v>
      </c>
      <c r="BJ154" s="16" t="s">
        <v>87</v>
      </c>
      <c r="BK154" s="248">
        <f>ROUND(I154*H154,2)</f>
        <v>0</v>
      </c>
      <c r="BL154" s="16" t="s">
        <v>145</v>
      </c>
      <c r="BM154" s="247" t="s">
        <v>632</v>
      </c>
    </row>
    <row r="155" s="2" customFormat="1" ht="33" customHeight="1">
      <c r="A155" s="37"/>
      <c r="B155" s="38"/>
      <c r="C155" s="235" t="s">
        <v>352</v>
      </c>
      <c r="D155" s="235" t="s">
        <v>141</v>
      </c>
      <c r="E155" s="236" t="s">
        <v>547</v>
      </c>
      <c r="F155" s="237" t="s">
        <v>548</v>
      </c>
      <c r="G155" s="238" t="s">
        <v>171</v>
      </c>
      <c r="H155" s="239">
        <v>5066</v>
      </c>
      <c r="I155" s="240"/>
      <c r="J155" s="241">
        <f>ROUND(I155*H155,2)</f>
        <v>0</v>
      </c>
      <c r="K155" s="242"/>
      <c r="L155" s="43"/>
      <c r="M155" s="243" t="s">
        <v>1</v>
      </c>
      <c r="N155" s="244" t="s">
        <v>44</v>
      </c>
      <c r="O155" s="90"/>
      <c r="P155" s="245">
        <f>O155*H155</f>
        <v>0</v>
      </c>
      <c r="Q155" s="245">
        <v>0</v>
      </c>
      <c r="R155" s="245">
        <f>Q155*H155</f>
        <v>0</v>
      </c>
      <c r="S155" s="245">
        <v>0</v>
      </c>
      <c r="T155" s="246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47" t="s">
        <v>145</v>
      </c>
      <c r="AT155" s="247" t="s">
        <v>141</v>
      </c>
      <c r="AU155" s="247" t="s">
        <v>89</v>
      </c>
      <c r="AY155" s="16" t="s">
        <v>136</v>
      </c>
      <c r="BE155" s="248">
        <f>IF(N155="základní",J155,0)</f>
        <v>0</v>
      </c>
      <c r="BF155" s="248">
        <f>IF(N155="snížená",J155,0)</f>
        <v>0</v>
      </c>
      <c r="BG155" s="248">
        <f>IF(N155="zákl. přenesená",J155,0)</f>
        <v>0</v>
      </c>
      <c r="BH155" s="248">
        <f>IF(N155="sníž. přenesená",J155,0)</f>
        <v>0</v>
      </c>
      <c r="BI155" s="248">
        <f>IF(N155="nulová",J155,0)</f>
        <v>0</v>
      </c>
      <c r="BJ155" s="16" t="s">
        <v>87</v>
      </c>
      <c r="BK155" s="248">
        <f>ROUND(I155*H155,2)</f>
        <v>0</v>
      </c>
      <c r="BL155" s="16" t="s">
        <v>145</v>
      </c>
      <c r="BM155" s="247" t="s">
        <v>633</v>
      </c>
    </row>
    <row r="156" s="2" customFormat="1" ht="33" customHeight="1">
      <c r="A156" s="37"/>
      <c r="B156" s="38"/>
      <c r="C156" s="235" t="s">
        <v>8</v>
      </c>
      <c r="D156" s="235" t="s">
        <v>141</v>
      </c>
      <c r="E156" s="236" t="s">
        <v>547</v>
      </c>
      <c r="F156" s="237" t="s">
        <v>548</v>
      </c>
      <c r="G156" s="238" t="s">
        <v>171</v>
      </c>
      <c r="H156" s="239">
        <v>5066</v>
      </c>
      <c r="I156" s="240"/>
      <c r="J156" s="241">
        <f>ROUND(I156*H156,2)</f>
        <v>0</v>
      </c>
      <c r="K156" s="242"/>
      <c r="L156" s="43"/>
      <c r="M156" s="243" t="s">
        <v>1</v>
      </c>
      <c r="N156" s="244" t="s">
        <v>44</v>
      </c>
      <c r="O156" s="90"/>
      <c r="P156" s="245">
        <f>O156*H156</f>
        <v>0</v>
      </c>
      <c r="Q156" s="245">
        <v>0</v>
      </c>
      <c r="R156" s="245">
        <f>Q156*H156</f>
        <v>0</v>
      </c>
      <c r="S156" s="245">
        <v>0</v>
      </c>
      <c r="T156" s="246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47" t="s">
        <v>145</v>
      </c>
      <c r="AT156" s="247" t="s">
        <v>141</v>
      </c>
      <c r="AU156" s="247" t="s">
        <v>89</v>
      </c>
      <c r="AY156" s="16" t="s">
        <v>136</v>
      </c>
      <c r="BE156" s="248">
        <f>IF(N156="základní",J156,0)</f>
        <v>0</v>
      </c>
      <c r="BF156" s="248">
        <f>IF(N156="snížená",J156,0)</f>
        <v>0</v>
      </c>
      <c r="BG156" s="248">
        <f>IF(N156="zákl. přenesená",J156,0)</f>
        <v>0</v>
      </c>
      <c r="BH156" s="248">
        <f>IF(N156="sníž. přenesená",J156,0)</f>
        <v>0</v>
      </c>
      <c r="BI156" s="248">
        <f>IF(N156="nulová",J156,0)</f>
        <v>0</v>
      </c>
      <c r="BJ156" s="16" t="s">
        <v>87</v>
      </c>
      <c r="BK156" s="248">
        <f>ROUND(I156*H156,2)</f>
        <v>0</v>
      </c>
      <c r="BL156" s="16" t="s">
        <v>145</v>
      </c>
      <c r="BM156" s="247" t="s">
        <v>634</v>
      </c>
    </row>
    <row r="157" s="2" customFormat="1" ht="33" customHeight="1">
      <c r="A157" s="37"/>
      <c r="B157" s="38"/>
      <c r="C157" s="235" t="s">
        <v>347</v>
      </c>
      <c r="D157" s="235" t="s">
        <v>141</v>
      </c>
      <c r="E157" s="236" t="s">
        <v>547</v>
      </c>
      <c r="F157" s="237" t="s">
        <v>548</v>
      </c>
      <c r="G157" s="238" t="s">
        <v>171</v>
      </c>
      <c r="H157" s="239">
        <v>5066</v>
      </c>
      <c r="I157" s="240"/>
      <c r="J157" s="241">
        <f>ROUND(I157*H157,2)</f>
        <v>0</v>
      </c>
      <c r="K157" s="242"/>
      <c r="L157" s="43"/>
      <c r="M157" s="243" t="s">
        <v>1</v>
      </c>
      <c r="N157" s="244" t="s">
        <v>44</v>
      </c>
      <c r="O157" s="90"/>
      <c r="P157" s="245">
        <f>O157*H157</f>
        <v>0</v>
      </c>
      <c r="Q157" s="245">
        <v>0</v>
      </c>
      <c r="R157" s="245">
        <f>Q157*H157</f>
        <v>0</v>
      </c>
      <c r="S157" s="245">
        <v>0</v>
      </c>
      <c r="T157" s="246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47" t="s">
        <v>145</v>
      </c>
      <c r="AT157" s="247" t="s">
        <v>141</v>
      </c>
      <c r="AU157" s="247" t="s">
        <v>89</v>
      </c>
      <c r="AY157" s="16" t="s">
        <v>136</v>
      </c>
      <c r="BE157" s="248">
        <f>IF(N157="základní",J157,0)</f>
        <v>0</v>
      </c>
      <c r="BF157" s="248">
        <f>IF(N157="snížená",J157,0)</f>
        <v>0</v>
      </c>
      <c r="BG157" s="248">
        <f>IF(N157="zákl. přenesená",J157,0)</f>
        <v>0</v>
      </c>
      <c r="BH157" s="248">
        <f>IF(N157="sníž. přenesená",J157,0)</f>
        <v>0</v>
      </c>
      <c r="BI157" s="248">
        <f>IF(N157="nulová",J157,0)</f>
        <v>0</v>
      </c>
      <c r="BJ157" s="16" t="s">
        <v>87</v>
      </c>
      <c r="BK157" s="248">
        <f>ROUND(I157*H157,2)</f>
        <v>0</v>
      </c>
      <c r="BL157" s="16" t="s">
        <v>145</v>
      </c>
      <c r="BM157" s="247" t="s">
        <v>635</v>
      </c>
    </row>
    <row r="158" s="2" customFormat="1" ht="21.75" customHeight="1">
      <c r="A158" s="37"/>
      <c r="B158" s="38"/>
      <c r="C158" s="235" t="s">
        <v>217</v>
      </c>
      <c r="D158" s="235" t="s">
        <v>141</v>
      </c>
      <c r="E158" s="236" t="s">
        <v>559</v>
      </c>
      <c r="F158" s="237" t="s">
        <v>560</v>
      </c>
      <c r="G158" s="238" t="s">
        <v>171</v>
      </c>
      <c r="H158" s="239">
        <v>5066</v>
      </c>
      <c r="I158" s="240"/>
      <c r="J158" s="241">
        <f>ROUND(I158*H158,2)</f>
        <v>0</v>
      </c>
      <c r="K158" s="242"/>
      <c r="L158" s="43"/>
      <c r="M158" s="243" t="s">
        <v>1</v>
      </c>
      <c r="N158" s="244" t="s">
        <v>44</v>
      </c>
      <c r="O158" s="90"/>
      <c r="P158" s="245">
        <f>O158*H158</f>
        <v>0</v>
      </c>
      <c r="Q158" s="245">
        <v>0</v>
      </c>
      <c r="R158" s="245">
        <f>Q158*H158</f>
        <v>0</v>
      </c>
      <c r="S158" s="245">
        <v>0</v>
      </c>
      <c r="T158" s="246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47" t="s">
        <v>145</v>
      </c>
      <c r="AT158" s="247" t="s">
        <v>141</v>
      </c>
      <c r="AU158" s="247" t="s">
        <v>89</v>
      </c>
      <c r="AY158" s="16" t="s">
        <v>136</v>
      </c>
      <c r="BE158" s="248">
        <f>IF(N158="základní",J158,0)</f>
        <v>0</v>
      </c>
      <c r="BF158" s="248">
        <f>IF(N158="snížená",J158,0)</f>
        <v>0</v>
      </c>
      <c r="BG158" s="248">
        <f>IF(N158="zákl. přenesená",J158,0)</f>
        <v>0</v>
      </c>
      <c r="BH158" s="248">
        <f>IF(N158="sníž. přenesená",J158,0)</f>
        <v>0</v>
      </c>
      <c r="BI158" s="248">
        <f>IF(N158="nulová",J158,0)</f>
        <v>0</v>
      </c>
      <c r="BJ158" s="16" t="s">
        <v>87</v>
      </c>
      <c r="BK158" s="248">
        <f>ROUND(I158*H158,2)</f>
        <v>0</v>
      </c>
      <c r="BL158" s="16" t="s">
        <v>145</v>
      </c>
      <c r="BM158" s="247" t="s">
        <v>636</v>
      </c>
    </row>
    <row r="159" s="2" customFormat="1" ht="21.75" customHeight="1">
      <c r="A159" s="37"/>
      <c r="B159" s="38"/>
      <c r="C159" s="235" t="s">
        <v>224</v>
      </c>
      <c r="D159" s="235" t="s">
        <v>141</v>
      </c>
      <c r="E159" s="236" t="s">
        <v>562</v>
      </c>
      <c r="F159" s="237" t="s">
        <v>563</v>
      </c>
      <c r="G159" s="238" t="s">
        <v>171</v>
      </c>
      <c r="H159" s="239">
        <v>5066</v>
      </c>
      <c r="I159" s="240"/>
      <c r="J159" s="241">
        <f>ROUND(I159*H159,2)</f>
        <v>0</v>
      </c>
      <c r="K159" s="242"/>
      <c r="L159" s="43"/>
      <c r="M159" s="243" t="s">
        <v>1</v>
      </c>
      <c r="N159" s="244" t="s">
        <v>44</v>
      </c>
      <c r="O159" s="90"/>
      <c r="P159" s="245">
        <f>O159*H159</f>
        <v>0</v>
      </c>
      <c r="Q159" s="245">
        <v>0</v>
      </c>
      <c r="R159" s="245">
        <f>Q159*H159</f>
        <v>0</v>
      </c>
      <c r="S159" s="245">
        <v>0</v>
      </c>
      <c r="T159" s="246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47" t="s">
        <v>145</v>
      </c>
      <c r="AT159" s="247" t="s">
        <v>141</v>
      </c>
      <c r="AU159" s="247" t="s">
        <v>89</v>
      </c>
      <c r="AY159" s="16" t="s">
        <v>136</v>
      </c>
      <c r="BE159" s="248">
        <f>IF(N159="základní",J159,0)</f>
        <v>0</v>
      </c>
      <c r="BF159" s="248">
        <f>IF(N159="snížená",J159,0)</f>
        <v>0</v>
      </c>
      <c r="BG159" s="248">
        <f>IF(N159="zákl. přenesená",J159,0)</f>
        <v>0</v>
      </c>
      <c r="BH159" s="248">
        <f>IF(N159="sníž. přenesená",J159,0)</f>
        <v>0</v>
      </c>
      <c r="BI159" s="248">
        <f>IF(N159="nulová",J159,0)</f>
        <v>0</v>
      </c>
      <c r="BJ159" s="16" t="s">
        <v>87</v>
      </c>
      <c r="BK159" s="248">
        <f>ROUND(I159*H159,2)</f>
        <v>0</v>
      </c>
      <c r="BL159" s="16" t="s">
        <v>145</v>
      </c>
      <c r="BM159" s="247" t="s">
        <v>637</v>
      </c>
    </row>
    <row r="160" s="12" customFormat="1" ht="22.8" customHeight="1">
      <c r="A160" s="12"/>
      <c r="B160" s="219"/>
      <c r="C160" s="220"/>
      <c r="D160" s="221" t="s">
        <v>78</v>
      </c>
      <c r="E160" s="233" t="s">
        <v>524</v>
      </c>
      <c r="F160" s="233" t="s">
        <v>525</v>
      </c>
      <c r="G160" s="220"/>
      <c r="H160" s="220"/>
      <c r="I160" s="223"/>
      <c r="J160" s="234">
        <f>BK160</f>
        <v>0</v>
      </c>
      <c r="K160" s="220"/>
      <c r="L160" s="225"/>
      <c r="M160" s="226"/>
      <c r="N160" s="227"/>
      <c r="O160" s="227"/>
      <c r="P160" s="228">
        <f>SUM(P161:P169)</f>
        <v>0</v>
      </c>
      <c r="Q160" s="227"/>
      <c r="R160" s="228">
        <f>SUM(R161:R169)</f>
        <v>0</v>
      </c>
      <c r="S160" s="227"/>
      <c r="T160" s="229">
        <f>SUM(T161:T169)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30" t="s">
        <v>87</v>
      </c>
      <c r="AT160" s="231" t="s">
        <v>78</v>
      </c>
      <c r="AU160" s="231" t="s">
        <v>87</v>
      </c>
      <c r="AY160" s="230" t="s">
        <v>136</v>
      </c>
      <c r="BK160" s="232">
        <f>SUM(BK161:BK169)</f>
        <v>0</v>
      </c>
    </row>
    <row r="161" s="2" customFormat="1" ht="16.5" customHeight="1">
      <c r="A161" s="37"/>
      <c r="B161" s="38"/>
      <c r="C161" s="235" t="s">
        <v>238</v>
      </c>
      <c r="D161" s="235" t="s">
        <v>141</v>
      </c>
      <c r="E161" s="236" t="s">
        <v>527</v>
      </c>
      <c r="F161" s="237" t="s">
        <v>528</v>
      </c>
      <c r="G161" s="238" t="s">
        <v>171</v>
      </c>
      <c r="H161" s="239">
        <v>72</v>
      </c>
      <c r="I161" s="240"/>
      <c r="J161" s="241">
        <f>ROUND(I161*H161,2)</f>
        <v>0</v>
      </c>
      <c r="K161" s="242"/>
      <c r="L161" s="43"/>
      <c r="M161" s="243" t="s">
        <v>1</v>
      </c>
      <c r="N161" s="244" t="s">
        <v>44</v>
      </c>
      <c r="O161" s="90"/>
      <c r="P161" s="245">
        <f>O161*H161</f>
        <v>0</v>
      </c>
      <c r="Q161" s="245">
        <v>0</v>
      </c>
      <c r="R161" s="245">
        <f>Q161*H161</f>
        <v>0</v>
      </c>
      <c r="S161" s="245">
        <v>0</v>
      </c>
      <c r="T161" s="246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47" t="s">
        <v>145</v>
      </c>
      <c r="AT161" s="247" t="s">
        <v>141</v>
      </c>
      <c r="AU161" s="247" t="s">
        <v>89</v>
      </c>
      <c r="AY161" s="16" t="s">
        <v>136</v>
      </c>
      <c r="BE161" s="248">
        <f>IF(N161="základní",J161,0)</f>
        <v>0</v>
      </c>
      <c r="BF161" s="248">
        <f>IF(N161="snížená",J161,0)</f>
        <v>0</v>
      </c>
      <c r="BG161" s="248">
        <f>IF(N161="zákl. přenesená",J161,0)</f>
        <v>0</v>
      </c>
      <c r="BH161" s="248">
        <f>IF(N161="sníž. přenesená",J161,0)</f>
        <v>0</v>
      </c>
      <c r="BI161" s="248">
        <f>IF(N161="nulová",J161,0)</f>
        <v>0</v>
      </c>
      <c r="BJ161" s="16" t="s">
        <v>87</v>
      </c>
      <c r="BK161" s="248">
        <f>ROUND(I161*H161,2)</f>
        <v>0</v>
      </c>
      <c r="BL161" s="16" t="s">
        <v>145</v>
      </c>
      <c r="BM161" s="247" t="s">
        <v>638</v>
      </c>
    </row>
    <row r="162" s="2" customFormat="1" ht="16.5" customHeight="1">
      <c r="A162" s="37"/>
      <c r="B162" s="38"/>
      <c r="C162" s="235" t="s">
        <v>7</v>
      </c>
      <c r="D162" s="235" t="s">
        <v>141</v>
      </c>
      <c r="E162" s="236" t="s">
        <v>527</v>
      </c>
      <c r="F162" s="237" t="s">
        <v>528</v>
      </c>
      <c r="G162" s="238" t="s">
        <v>171</v>
      </c>
      <c r="H162" s="239">
        <v>72</v>
      </c>
      <c r="I162" s="240"/>
      <c r="J162" s="241">
        <f>ROUND(I162*H162,2)</f>
        <v>0</v>
      </c>
      <c r="K162" s="242"/>
      <c r="L162" s="43"/>
      <c r="M162" s="243" t="s">
        <v>1</v>
      </c>
      <c r="N162" s="244" t="s">
        <v>44</v>
      </c>
      <c r="O162" s="90"/>
      <c r="P162" s="245">
        <f>O162*H162</f>
        <v>0</v>
      </c>
      <c r="Q162" s="245">
        <v>0</v>
      </c>
      <c r="R162" s="245">
        <f>Q162*H162</f>
        <v>0</v>
      </c>
      <c r="S162" s="245">
        <v>0</v>
      </c>
      <c r="T162" s="246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47" t="s">
        <v>145</v>
      </c>
      <c r="AT162" s="247" t="s">
        <v>141</v>
      </c>
      <c r="AU162" s="247" t="s">
        <v>89</v>
      </c>
      <c r="AY162" s="16" t="s">
        <v>136</v>
      </c>
      <c r="BE162" s="248">
        <f>IF(N162="základní",J162,0)</f>
        <v>0</v>
      </c>
      <c r="BF162" s="248">
        <f>IF(N162="snížená",J162,0)</f>
        <v>0</v>
      </c>
      <c r="BG162" s="248">
        <f>IF(N162="zákl. přenesená",J162,0)</f>
        <v>0</v>
      </c>
      <c r="BH162" s="248">
        <f>IF(N162="sníž. přenesená",J162,0)</f>
        <v>0</v>
      </c>
      <c r="BI162" s="248">
        <f>IF(N162="nulová",J162,0)</f>
        <v>0</v>
      </c>
      <c r="BJ162" s="16" t="s">
        <v>87</v>
      </c>
      <c r="BK162" s="248">
        <f>ROUND(I162*H162,2)</f>
        <v>0</v>
      </c>
      <c r="BL162" s="16" t="s">
        <v>145</v>
      </c>
      <c r="BM162" s="247" t="s">
        <v>639</v>
      </c>
    </row>
    <row r="163" s="2" customFormat="1" ht="16.5" customHeight="1">
      <c r="A163" s="37"/>
      <c r="B163" s="38"/>
      <c r="C163" s="235" t="s">
        <v>259</v>
      </c>
      <c r="D163" s="235" t="s">
        <v>141</v>
      </c>
      <c r="E163" s="236" t="s">
        <v>527</v>
      </c>
      <c r="F163" s="237" t="s">
        <v>528</v>
      </c>
      <c r="G163" s="238" t="s">
        <v>171</v>
      </c>
      <c r="H163" s="239">
        <v>72</v>
      </c>
      <c r="I163" s="240"/>
      <c r="J163" s="241">
        <f>ROUND(I163*H163,2)</f>
        <v>0</v>
      </c>
      <c r="K163" s="242"/>
      <c r="L163" s="43"/>
      <c r="M163" s="243" t="s">
        <v>1</v>
      </c>
      <c r="N163" s="244" t="s">
        <v>44</v>
      </c>
      <c r="O163" s="90"/>
      <c r="P163" s="245">
        <f>O163*H163</f>
        <v>0</v>
      </c>
      <c r="Q163" s="245">
        <v>0</v>
      </c>
      <c r="R163" s="245">
        <f>Q163*H163</f>
        <v>0</v>
      </c>
      <c r="S163" s="245">
        <v>0</v>
      </c>
      <c r="T163" s="246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47" t="s">
        <v>145</v>
      </c>
      <c r="AT163" s="247" t="s">
        <v>141</v>
      </c>
      <c r="AU163" s="247" t="s">
        <v>89</v>
      </c>
      <c r="AY163" s="16" t="s">
        <v>136</v>
      </c>
      <c r="BE163" s="248">
        <f>IF(N163="základní",J163,0)</f>
        <v>0</v>
      </c>
      <c r="BF163" s="248">
        <f>IF(N163="snížená",J163,0)</f>
        <v>0</v>
      </c>
      <c r="BG163" s="248">
        <f>IF(N163="zákl. přenesená",J163,0)</f>
        <v>0</v>
      </c>
      <c r="BH163" s="248">
        <f>IF(N163="sníž. přenesená",J163,0)</f>
        <v>0</v>
      </c>
      <c r="BI163" s="248">
        <f>IF(N163="nulová",J163,0)</f>
        <v>0</v>
      </c>
      <c r="BJ163" s="16" t="s">
        <v>87</v>
      </c>
      <c r="BK163" s="248">
        <f>ROUND(I163*H163,2)</f>
        <v>0</v>
      </c>
      <c r="BL163" s="16" t="s">
        <v>145</v>
      </c>
      <c r="BM163" s="247" t="s">
        <v>640</v>
      </c>
    </row>
    <row r="164" s="2" customFormat="1" ht="16.5" customHeight="1">
      <c r="A164" s="37"/>
      <c r="B164" s="38"/>
      <c r="C164" s="235" t="s">
        <v>264</v>
      </c>
      <c r="D164" s="235" t="s">
        <v>141</v>
      </c>
      <c r="E164" s="236" t="s">
        <v>527</v>
      </c>
      <c r="F164" s="237" t="s">
        <v>528</v>
      </c>
      <c r="G164" s="238" t="s">
        <v>171</v>
      </c>
      <c r="H164" s="239">
        <v>72</v>
      </c>
      <c r="I164" s="240"/>
      <c r="J164" s="241">
        <f>ROUND(I164*H164,2)</f>
        <v>0</v>
      </c>
      <c r="K164" s="242"/>
      <c r="L164" s="43"/>
      <c r="M164" s="243" t="s">
        <v>1</v>
      </c>
      <c r="N164" s="244" t="s">
        <v>44</v>
      </c>
      <c r="O164" s="90"/>
      <c r="P164" s="245">
        <f>O164*H164</f>
        <v>0</v>
      </c>
      <c r="Q164" s="245">
        <v>0</v>
      </c>
      <c r="R164" s="245">
        <f>Q164*H164</f>
        <v>0</v>
      </c>
      <c r="S164" s="245">
        <v>0</v>
      </c>
      <c r="T164" s="246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47" t="s">
        <v>145</v>
      </c>
      <c r="AT164" s="247" t="s">
        <v>141</v>
      </c>
      <c r="AU164" s="247" t="s">
        <v>89</v>
      </c>
      <c r="AY164" s="16" t="s">
        <v>136</v>
      </c>
      <c r="BE164" s="248">
        <f>IF(N164="základní",J164,0)</f>
        <v>0</v>
      </c>
      <c r="BF164" s="248">
        <f>IF(N164="snížená",J164,0)</f>
        <v>0</v>
      </c>
      <c r="BG164" s="248">
        <f>IF(N164="zákl. přenesená",J164,0)</f>
        <v>0</v>
      </c>
      <c r="BH164" s="248">
        <f>IF(N164="sníž. přenesená",J164,0)</f>
        <v>0</v>
      </c>
      <c r="BI164" s="248">
        <f>IF(N164="nulová",J164,0)</f>
        <v>0</v>
      </c>
      <c r="BJ164" s="16" t="s">
        <v>87</v>
      </c>
      <c r="BK164" s="248">
        <f>ROUND(I164*H164,2)</f>
        <v>0</v>
      </c>
      <c r="BL164" s="16" t="s">
        <v>145</v>
      </c>
      <c r="BM164" s="247" t="s">
        <v>641</v>
      </c>
    </row>
    <row r="165" s="2" customFormat="1" ht="16.5" customHeight="1">
      <c r="A165" s="37"/>
      <c r="B165" s="38"/>
      <c r="C165" s="235" t="s">
        <v>229</v>
      </c>
      <c r="D165" s="235" t="s">
        <v>141</v>
      </c>
      <c r="E165" s="236" t="s">
        <v>527</v>
      </c>
      <c r="F165" s="237" t="s">
        <v>528</v>
      </c>
      <c r="G165" s="238" t="s">
        <v>171</v>
      </c>
      <c r="H165" s="239">
        <v>72</v>
      </c>
      <c r="I165" s="240"/>
      <c r="J165" s="241">
        <f>ROUND(I165*H165,2)</f>
        <v>0</v>
      </c>
      <c r="K165" s="242"/>
      <c r="L165" s="43"/>
      <c r="M165" s="243" t="s">
        <v>1</v>
      </c>
      <c r="N165" s="244" t="s">
        <v>44</v>
      </c>
      <c r="O165" s="90"/>
      <c r="P165" s="245">
        <f>O165*H165</f>
        <v>0</v>
      </c>
      <c r="Q165" s="245">
        <v>0</v>
      </c>
      <c r="R165" s="245">
        <f>Q165*H165</f>
        <v>0</v>
      </c>
      <c r="S165" s="245">
        <v>0</v>
      </c>
      <c r="T165" s="246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47" t="s">
        <v>145</v>
      </c>
      <c r="AT165" s="247" t="s">
        <v>141</v>
      </c>
      <c r="AU165" s="247" t="s">
        <v>89</v>
      </c>
      <c r="AY165" s="16" t="s">
        <v>136</v>
      </c>
      <c r="BE165" s="248">
        <f>IF(N165="základní",J165,0)</f>
        <v>0</v>
      </c>
      <c r="BF165" s="248">
        <f>IF(N165="snížená",J165,0)</f>
        <v>0</v>
      </c>
      <c r="BG165" s="248">
        <f>IF(N165="zákl. přenesená",J165,0)</f>
        <v>0</v>
      </c>
      <c r="BH165" s="248">
        <f>IF(N165="sníž. přenesená",J165,0)</f>
        <v>0</v>
      </c>
      <c r="BI165" s="248">
        <f>IF(N165="nulová",J165,0)</f>
        <v>0</v>
      </c>
      <c r="BJ165" s="16" t="s">
        <v>87</v>
      </c>
      <c r="BK165" s="248">
        <f>ROUND(I165*H165,2)</f>
        <v>0</v>
      </c>
      <c r="BL165" s="16" t="s">
        <v>145</v>
      </c>
      <c r="BM165" s="247" t="s">
        <v>642</v>
      </c>
    </row>
    <row r="166" s="2" customFormat="1" ht="16.5" customHeight="1">
      <c r="A166" s="37"/>
      <c r="B166" s="38"/>
      <c r="C166" s="235" t="s">
        <v>242</v>
      </c>
      <c r="D166" s="235" t="s">
        <v>141</v>
      </c>
      <c r="E166" s="236" t="s">
        <v>413</v>
      </c>
      <c r="F166" s="237" t="s">
        <v>606</v>
      </c>
      <c r="G166" s="238" t="s">
        <v>165</v>
      </c>
      <c r="H166" s="239">
        <v>7.2000000000000002</v>
      </c>
      <c r="I166" s="240"/>
      <c r="J166" s="241">
        <f>ROUND(I166*H166,2)</f>
        <v>0</v>
      </c>
      <c r="K166" s="242"/>
      <c r="L166" s="43"/>
      <c r="M166" s="243" t="s">
        <v>1</v>
      </c>
      <c r="N166" s="244" t="s">
        <v>44</v>
      </c>
      <c r="O166" s="90"/>
      <c r="P166" s="245">
        <f>O166*H166</f>
        <v>0</v>
      </c>
      <c r="Q166" s="245">
        <v>0</v>
      </c>
      <c r="R166" s="245">
        <f>Q166*H166</f>
        <v>0</v>
      </c>
      <c r="S166" s="245">
        <v>0</v>
      </c>
      <c r="T166" s="246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47" t="s">
        <v>145</v>
      </c>
      <c r="AT166" s="247" t="s">
        <v>141</v>
      </c>
      <c r="AU166" s="247" t="s">
        <v>89</v>
      </c>
      <c r="AY166" s="16" t="s">
        <v>136</v>
      </c>
      <c r="BE166" s="248">
        <f>IF(N166="základní",J166,0)</f>
        <v>0</v>
      </c>
      <c r="BF166" s="248">
        <f>IF(N166="snížená",J166,0)</f>
        <v>0</v>
      </c>
      <c r="BG166" s="248">
        <f>IF(N166="zákl. přenesená",J166,0)</f>
        <v>0</v>
      </c>
      <c r="BH166" s="248">
        <f>IF(N166="sníž. přenesená",J166,0)</f>
        <v>0</v>
      </c>
      <c r="BI166" s="248">
        <f>IF(N166="nulová",J166,0)</f>
        <v>0</v>
      </c>
      <c r="BJ166" s="16" t="s">
        <v>87</v>
      </c>
      <c r="BK166" s="248">
        <f>ROUND(I166*H166,2)</f>
        <v>0</v>
      </c>
      <c r="BL166" s="16" t="s">
        <v>145</v>
      </c>
      <c r="BM166" s="247" t="s">
        <v>643</v>
      </c>
    </row>
    <row r="167" s="13" customFormat="1">
      <c r="A167" s="13"/>
      <c r="B167" s="249"/>
      <c r="C167" s="250"/>
      <c r="D167" s="251" t="s">
        <v>152</v>
      </c>
      <c r="E167" s="252" t="s">
        <v>1</v>
      </c>
      <c r="F167" s="253" t="s">
        <v>541</v>
      </c>
      <c r="G167" s="250"/>
      <c r="H167" s="254">
        <v>7.2000000000000002</v>
      </c>
      <c r="I167" s="255"/>
      <c r="J167" s="250"/>
      <c r="K167" s="250"/>
      <c r="L167" s="256"/>
      <c r="M167" s="257"/>
      <c r="N167" s="258"/>
      <c r="O167" s="258"/>
      <c r="P167" s="258"/>
      <c r="Q167" s="258"/>
      <c r="R167" s="258"/>
      <c r="S167" s="258"/>
      <c r="T167" s="259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60" t="s">
        <v>152</v>
      </c>
      <c r="AU167" s="260" t="s">
        <v>89</v>
      </c>
      <c r="AV167" s="13" t="s">
        <v>89</v>
      </c>
      <c r="AW167" s="13" t="s">
        <v>36</v>
      </c>
      <c r="AX167" s="13" t="s">
        <v>87</v>
      </c>
      <c r="AY167" s="260" t="s">
        <v>136</v>
      </c>
    </row>
    <row r="168" s="2" customFormat="1" ht="16.5" customHeight="1">
      <c r="A168" s="37"/>
      <c r="B168" s="38"/>
      <c r="C168" s="235" t="s">
        <v>248</v>
      </c>
      <c r="D168" s="235" t="s">
        <v>141</v>
      </c>
      <c r="E168" s="236" t="s">
        <v>417</v>
      </c>
      <c r="F168" s="237" t="s">
        <v>418</v>
      </c>
      <c r="G168" s="238" t="s">
        <v>165</v>
      </c>
      <c r="H168" s="239">
        <v>7.2000000000000002</v>
      </c>
      <c r="I168" s="240"/>
      <c r="J168" s="241">
        <f>ROUND(I168*H168,2)</f>
        <v>0</v>
      </c>
      <c r="K168" s="242"/>
      <c r="L168" s="43"/>
      <c r="M168" s="243" t="s">
        <v>1</v>
      </c>
      <c r="N168" s="244" t="s">
        <v>44</v>
      </c>
      <c r="O168" s="90"/>
      <c r="P168" s="245">
        <f>O168*H168</f>
        <v>0</v>
      </c>
      <c r="Q168" s="245">
        <v>0</v>
      </c>
      <c r="R168" s="245">
        <f>Q168*H168</f>
        <v>0</v>
      </c>
      <c r="S168" s="245">
        <v>0</v>
      </c>
      <c r="T168" s="246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47" t="s">
        <v>145</v>
      </c>
      <c r="AT168" s="247" t="s">
        <v>141</v>
      </c>
      <c r="AU168" s="247" t="s">
        <v>89</v>
      </c>
      <c r="AY168" s="16" t="s">
        <v>136</v>
      </c>
      <c r="BE168" s="248">
        <f>IF(N168="základní",J168,0)</f>
        <v>0</v>
      </c>
      <c r="BF168" s="248">
        <f>IF(N168="snížená",J168,0)</f>
        <v>0</v>
      </c>
      <c r="BG168" s="248">
        <f>IF(N168="zákl. přenesená",J168,0)</f>
        <v>0</v>
      </c>
      <c r="BH168" s="248">
        <f>IF(N168="sníž. přenesená",J168,0)</f>
        <v>0</v>
      </c>
      <c r="BI168" s="248">
        <f>IF(N168="nulová",J168,0)</f>
        <v>0</v>
      </c>
      <c r="BJ168" s="16" t="s">
        <v>87</v>
      </c>
      <c r="BK168" s="248">
        <f>ROUND(I168*H168,2)</f>
        <v>0</v>
      </c>
      <c r="BL168" s="16" t="s">
        <v>145</v>
      </c>
      <c r="BM168" s="247" t="s">
        <v>644</v>
      </c>
    </row>
    <row r="169" s="2" customFormat="1" ht="16.5" customHeight="1">
      <c r="A169" s="37"/>
      <c r="B169" s="38"/>
      <c r="C169" s="235" t="s">
        <v>282</v>
      </c>
      <c r="D169" s="235" t="s">
        <v>141</v>
      </c>
      <c r="E169" s="236" t="s">
        <v>609</v>
      </c>
      <c r="F169" s="237" t="s">
        <v>610</v>
      </c>
      <c r="G169" s="238" t="s">
        <v>422</v>
      </c>
      <c r="H169" s="239">
        <v>0.050000000000000003</v>
      </c>
      <c r="I169" s="240"/>
      <c r="J169" s="241">
        <f>ROUND(I169*H169,2)</f>
        <v>0</v>
      </c>
      <c r="K169" s="242"/>
      <c r="L169" s="43"/>
      <c r="M169" s="243" t="s">
        <v>1</v>
      </c>
      <c r="N169" s="244" t="s">
        <v>44</v>
      </c>
      <c r="O169" s="90"/>
      <c r="P169" s="245">
        <f>O169*H169</f>
        <v>0</v>
      </c>
      <c r="Q169" s="245">
        <v>0</v>
      </c>
      <c r="R169" s="245">
        <f>Q169*H169</f>
        <v>0</v>
      </c>
      <c r="S169" s="245">
        <v>0</v>
      </c>
      <c r="T169" s="246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47" t="s">
        <v>145</v>
      </c>
      <c r="AT169" s="247" t="s">
        <v>141</v>
      </c>
      <c r="AU169" s="247" t="s">
        <v>89</v>
      </c>
      <c r="AY169" s="16" t="s">
        <v>136</v>
      </c>
      <c r="BE169" s="248">
        <f>IF(N169="základní",J169,0)</f>
        <v>0</v>
      </c>
      <c r="BF169" s="248">
        <f>IF(N169="snížená",J169,0)</f>
        <v>0</v>
      </c>
      <c r="BG169" s="248">
        <f>IF(N169="zákl. přenesená",J169,0)</f>
        <v>0</v>
      </c>
      <c r="BH169" s="248">
        <f>IF(N169="sníž. přenesená",J169,0)</f>
        <v>0</v>
      </c>
      <c r="BI169" s="248">
        <f>IF(N169="nulová",J169,0)</f>
        <v>0</v>
      </c>
      <c r="BJ169" s="16" t="s">
        <v>87</v>
      </c>
      <c r="BK169" s="248">
        <f>ROUND(I169*H169,2)</f>
        <v>0</v>
      </c>
      <c r="BL169" s="16" t="s">
        <v>145</v>
      </c>
      <c r="BM169" s="247" t="s">
        <v>645</v>
      </c>
    </row>
    <row r="170" s="12" customFormat="1" ht="25.92" customHeight="1">
      <c r="A170" s="12"/>
      <c r="B170" s="219"/>
      <c r="C170" s="220"/>
      <c r="D170" s="221" t="s">
        <v>78</v>
      </c>
      <c r="E170" s="222" t="s">
        <v>200</v>
      </c>
      <c r="F170" s="222" t="s">
        <v>201</v>
      </c>
      <c r="G170" s="220"/>
      <c r="H170" s="220"/>
      <c r="I170" s="223"/>
      <c r="J170" s="224">
        <f>BK170</f>
        <v>0</v>
      </c>
      <c r="K170" s="220"/>
      <c r="L170" s="225"/>
      <c r="M170" s="226"/>
      <c r="N170" s="227"/>
      <c r="O170" s="227"/>
      <c r="P170" s="228">
        <f>P171</f>
        <v>0</v>
      </c>
      <c r="Q170" s="227"/>
      <c r="R170" s="228">
        <f>R171</f>
        <v>0</v>
      </c>
      <c r="S170" s="227"/>
      <c r="T170" s="229">
        <f>T171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30" t="s">
        <v>202</v>
      </c>
      <c r="AT170" s="231" t="s">
        <v>78</v>
      </c>
      <c r="AU170" s="231" t="s">
        <v>79</v>
      </c>
      <c r="AY170" s="230" t="s">
        <v>136</v>
      </c>
      <c r="BK170" s="232">
        <f>BK171</f>
        <v>0</v>
      </c>
    </row>
    <row r="171" s="12" customFormat="1" ht="22.8" customHeight="1">
      <c r="A171" s="12"/>
      <c r="B171" s="219"/>
      <c r="C171" s="220"/>
      <c r="D171" s="221" t="s">
        <v>78</v>
      </c>
      <c r="E171" s="233" t="s">
        <v>203</v>
      </c>
      <c r="F171" s="233" t="s">
        <v>204</v>
      </c>
      <c r="G171" s="220"/>
      <c r="H171" s="220"/>
      <c r="I171" s="223"/>
      <c r="J171" s="234">
        <f>BK171</f>
        <v>0</v>
      </c>
      <c r="K171" s="220"/>
      <c r="L171" s="225"/>
      <c r="M171" s="226"/>
      <c r="N171" s="227"/>
      <c r="O171" s="227"/>
      <c r="P171" s="228">
        <f>P172</f>
        <v>0</v>
      </c>
      <c r="Q171" s="227"/>
      <c r="R171" s="228">
        <f>R172</f>
        <v>0</v>
      </c>
      <c r="S171" s="227"/>
      <c r="T171" s="229">
        <f>T172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30" t="s">
        <v>202</v>
      </c>
      <c r="AT171" s="231" t="s">
        <v>78</v>
      </c>
      <c r="AU171" s="231" t="s">
        <v>87</v>
      </c>
      <c r="AY171" s="230" t="s">
        <v>136</v>
      </c>
      <c r="BK171" s="232">
        <f>BK172</f>
        <v>0</v>
      </c>
    </row>
    <row r="172" s="2" customFormat="1" ht="16.5" customHeight="1">
      <c r="A172" s="37"/>
      <c r="B172" s="38"/>
      <c r="C172" s="235" t="s">
        <v>205</v>
      </c>
      <c r="D172" s="235" t="s">
        <v>141</v>
      </c>
      <c r="E172" s="236" t="s">
        <v>265</v>
      </c>
      <c r="F172" s="237" t="s">
        <v>266</v>
      </c>
      <c r="G172" s="238" t="s">
        <v>262</v>
      </c>
      <c r="H172" s="239">
        <v>1</v>
      </c>
      <c r="I172" s="240"/>
      <c r="J172" s="241">
        <f>ROUND(I172*H172,2)</f>
        <v>0</v>
      </c>
      <c r="K172" s="242"/>
      <c r="L172" s="43"/>
      <c r="M172" s="283" t="s">
        <v>1</v>
      </c>
      <c r="N172" s="284" t="s">
        <v>44</v>
      </c>
      <c r="O172" s="285"/>
      <c r="P172" s="286">
        <f>O172*H172</f>
        <v>0</v>
      </c>
      <c r="Q172" s="286">
        <v>0</v>
      </c>
      <c r="R172" s="286">
        <f>Q172*H172</f>
        <v>0</v>
      </c>
      <c r="S172" s="286">
        <v>0</v>
      </c>
      <c r="T172" s="287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47" t="s">
        <v>145</v>
      </c>
      <c r="AT172" s="247" t="s">
        <v>141</v>
      </c>
      <c r="AU172" s="247" t="s">
        <v>89</v>
      </c>
      <c r="AY172" s="16" t="s">
        <v>136</v>
      </c>
      <c r="BE172" s="248">
        <f>IF(N172="základní",J172,0)</f>
        <v>0</v>
      </c>
      <c r="BF172" s="248">
        <f>IF(N172="snížená",J172,0)</f>
        <v>0</v>
      </c>
      <c r="BG172" s="248">
        <f>IF(N172="zákl. přenesená",J172,0)</f>
        <v>0</v>
      </c>
      <c r="BH172" s="248">
        <f>IF(N172="sníž. přenesená",J172,0)</f>
        <v>0</v>
      </c>
      <c r="BI172" s="248">
        <f>IF(N172="nulová",J172,0)</f>
        <v>0</v>
      </c>
      <c r="BJ172" s="16" t="s">
        <v>87</v>
      </c>
      <c r="BK172" s="248">
        <f>ROUND(I172*H172,2)</f>
        <v>0</v>
      </c>
      <c r="BL172" s="16" t="s">
        <v>145</v>
      </c>
      <c r="BM172" s="247" t="s">
        <v>646</v>
      </c>
    </row>
    <row r="173" s="2" customFormat="1" ht="6.96" customHeight="1">
      <c r="A173" s="37"/>
      <c r="B173" s="65"/>
      <c r="C173" s="66"/>
      <c r="D173" s="66"/>
      <c r="E173" s="66"/>
      <c r="F173" s="66"/>
      <c r="G173" s="66"/>
      <c r="H173" s="66"/>
      <c r="I173" s="182"/>
      <c r="J173" s="66"/>
      <c r="K173" s="66"/>
      <c r="L173" s="43"/>
      <c r="M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</row>
  </sheetData>
  <sheetProtection sheet="1" autoFilter="0" formatColumns="0" formatRows="0" objects="1" scenarios="1" spinCount="100000" saltValue="mry1R+V9nwQPDxliXU+iIqkxi+OLdZcuLOTz/J0tpWeaODP0jscULhsouDb2rRbAB3Cdg9oJPPsSj8kZwjCFjg==" hashValue="CyX/sN1I8W1vV62/648vFONLdf63rDcn0NXSwCBMmhqD/FKxvXt5ZlILxGqazXKl3RSjPJYSvAPrYbzVbvxqxg==" algorithmName="SHA-512" password="B510"/>
  <autoFilter ref="C123:K172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TADEAS\PC</dc:creator>
  <cp:lastModifiedBy>TADEAS\PC</cp:lastModifiedBy>
  <dcterms:created xsi:type="dcterms:W3CDTF">2020-09-29T07:14:17Z</dcterms:created>
  <dcterms:modified xsi:type="dcterms:W3CDTF">2020-09-29T07:14:26Z</dcterms:modified>
</cp:coreProperties>
</file>