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D:\FIRMA\TILMUN_G_DISK\2019_037_HOST_SIDL_ZELEN_3-4_ETAPA\_A_ZELEN\ODEVZDAVKY\_Kompletni_PD\"/>
    </mc:Choice>
  </mc:AlternateContent>
  <bookViews>
    <workbookView xWindow="0" yWindow="0" windowWidth="0" windowHeight="0"/>
  </bookViews>
  <sheets>
    <sheet name="Rekapitulace stavby" sheetId="1" r:id="rId1"/>
    <sheet name="IO.02 - Pěstební opatření..." sheetId="2" r:id="rId2"/>
    <sheet name="IO.03 - Instalace mobiliáře" sheetId="3" r:id="rId3"/>
    <sheet name="IO.04 - Založení vegetace" sheetId="4" r:id="rId4"/>
    <sheet name="IO.05 - Rozvojová péče 1...." sheetId="5" r:id="rId5"/>
    <sheet name="IO.06 - Rozvojová péče 2...." sheetId="6" r:id="rId6"/>
    <sheet name="IO.07 - Rozvojové péče 3...." sheetId="7" r:id="rId7"/>
  </sheets>
  <definedNames>
    <definedName name="_xlnm.Print_Area" localSheetId="0">'Rekapitulace stavby'!$D$4:$AO$76,'Rekapitulace stavby'!$C$82:$AQ$101</definedName>
    <definedName name="_xlnm.Print_Titles" localSheetId="0">'Rekapitulace stavby'!$92:$92</definedName>
    <definedName name="_xlnm._FilterDatabase" localSheetId="1" hidden="1">'IO.02 - Pěstební opatření...'!$C$124:$K$156</definedName>
    <definedName name="_xlnm.Print_Area" localSheetId="1">'IO.02 - Pěstební opatření...'!$C$4:$J$39,'IO.02 - Pěstební opatření...'!$C$50:$J$76,'IO.02 - Pěstební opatření...'!$C$82:$J$106,'IO.02 - Pěstební opatření...'!$C$112:$K$156</definedName>
    <definedName name="_xlnm.Print_Titles" localSheetId="1">'IO.02 - Pěstební opatření...'!$124:$124</definedName>
    <definedName name="_xlnm._FilterDatabase" localSheetId="2" hidden="1">'IO.03 - Instalace mobiliáře'!$C$123:$K$152</definedName>
    <definedName name="_xlnm.Print_Area" localSheetId="2">'IO.03 - Instalace mobiliáře'!$C$4:$J$39,'IO.03 - Instalace mobiliáře'!$C$50:$J$76,'IO.03 - Instalace mobiliáře'!$C$82:$J$105,'IO.03 - Instalace mobiliáře'!$C$111:$K$152</definedName>
    <definedName name="_xlnm.Print_Titles" localSheetId="2">'IO.03 - Instalace mobiliáře'!$123:$123</definedName>
    <definedName name="_xlnm._FilterDatabase" localSheetId="3" hidden="1">'IO.04 - Založení vegetace'!$C$124:$K$285</definedName>
    <definedName name="_xlnm.Print_Area" localSheetId="3">'IO.04 - Založení vegetace'!$C$4:$J$39,'IO.04 - Založení vegetace'!$C$50:$J$76,'IO.04 - Založení vegetace'!$C$82:$J$106,'IO.04 - Založení vegetace'!$C$112:$K$285</definedName>
    <definedName name="_xlnm.Print_Titles" localSheetId="3">'IO.04 - Založení vegetace'!$124:$124</definedName>
    <definedName name="_xlnm._FilterDatabase" localSheetId="4" hidden="1">'IO.05 - Rozvojová péče 1....'!$C$121:$K$169</definedName>
    <definedName name="_xlnm.Print_Area" localSheetId="4">'IO.05 - Rozvojová péče 1....'!$C$4:$J$39,'IO.05 - Rozvojová péče 1....'!$C$50:$J$76,'IO.05 - Rozvojová péče 1....'!$C$82:$J$103,'IO.05 - Rozvojová péče 1....'!$C$109:$K$169</definedName>
    <definedName name="_xlnm.Print_Titles" localSheetId="4">'IO.05 - Rozvojová péče 1....'!$121:$121</definedName>
    <definedName name="_xlnm._FilterDatabase" localSheetId="5" hidden="1">'IO.06 - Rozvojová péče 2....'!$C$121:$K$169</definedName>
    <definedName name="_xlnm.Print_Area" localSheetId="5">'IO.06 - Rozvojová péče 2....'!$C$4:$J$39,'IO.06 - Rozvojová péče 2....'!$C$50:$J$76,'IO.06 - Rozvojová péče 2....'!$C$82:$J$103,'IO.06 - Rozvojová péče 2....'!$C$109:$K$169</definedName>
    <definedName name="_xlnm.Print_Titles" localSheetId="5">'IO.06 - Rozvojová péče 2....'!$121:$121</definedName>
    <definedName name="_xlnm._FilterDatabase" localSheetId="6" hidden="1">'IO.07 - Rozvojové péče 3....'!$C$122:$K$162</definedName>
    <definedName name="_xlnm.Print_Area" localSheetId="6">'IO.07 - Rozvojové péče 3....'!$C$4:$J$39,'IO.07 - Rozvojové péče 3....'!$C$50:$J$76,'IO.07 - Rozvojové péče 3....'!$C$82:$J$104,'IO.07 - Rozvojové péče 3....'!$C$110:$K$162</definedName>
    <definedName name="_xlnm.Print_Titles" localSheetId="6">'IO.07 - Rozvojové péče 3....'!$122:$122</definedName>
  </definedNames>
  <calcPr/>
</workbook>
</file>

<file path=xl/calcChain.xml><?xml version="1.0" encoding="utf-8"?>
<calcChain xmlns="http://schemas.openxmlformats.org/spreadsheetml/2006/main">
  <c i="7" l="1" r="J37"/>
  <c r="J36"/>
  <c i="1" r="AY100"/>
  <c i="7" r="J35"/>
  <c i="1" r="AX100"/>
  <c i="7" r="BI162"/>
  <c r="BH162"/>
  <c r="BG162"/>
  <c r="BF162"/>
  <c r="T162"/>
  <c r="T161"/>
  <c r="T160"/>
  <c r="R162"/>
  <c r="R161"/>
  <c r="R160"/>
  <c r="P162"/>
  <c r="P161"/>
  <c r="P160"/>
  <c r="BI159"/>
  <c r="BH159"/>
  <c r="BG159"/>
  <c r="BF159"/>
  <c r="T159"/>
  <c r="R159"/>
  <c r="P159"/>
  <c r="BI157"/>
  <c r="BH157"/>
  <c r="BG157"/>
  <c r="BF157"/>
  <c r="T157"/>
  <c r="R157"/>
  <c r="P157"/>
  <c r="BI156"/>
  <c r="BH156"/>
  <c r="BG156"/>
  <c r="BF156"/>
  <c r="T156"/>
  <c r="R156"/>
  <c r="P156"/>
  <c r="BI152"/>
  <c r="BH152"/>
  <c r="BG152"/>
  <c r="BF152"/>
  <c r="T152"/>
  <c r="R152"/>
  <c r="P152"/>
  <c r="BI149"/>
  <c r="BH149"/>
  <c r="BG149"/>
  <c r="BF149"/>
  <c r="T149"/>
  <c r="R149"/>
  <c r="P149"/>
  <c r="BI146"/>
  <c r="BH146"/>
  <c r="BG146"/>
  <c r="BF146"/>
  <c r="T146"/>
  <c r="R146"/>
  <c r="P146"/>
  <c r="BI143"/>
  <c r="BH143"/>
  <c r="BG143"/>
  <c r="BF143"/>
  <c r="T143"/>
  <c r="R143"/>
  <c r="P143"/>
  <c r="BI141"/>
  <c r="BH141"/>
  <c r="BG141"/>
  <c r="BF141"/>
  <c r="T141"/>
  <c r="R141"/>
  <c r="P141"/>
  <c r="BI138"/>
  <c r="BH138"/>
  <c r="BG138"/>
  <c r="BF138"/>
  <c r="T138"/>
  <c r="R138"/>
  <c r="P138"/>
  <c r="BI136"/>
  <c r="BH136"/>
  <c r="BG136"/>
  <c r="BF136"/>
  <c r="T136"/>
  <c r="R136"/>
  <c r="P136"/>
  <c r="BI134"/>
  <c r="BH134"/>
  <c r="BG134"/>
  <c r="BF134"/>
  <c r="T134"/>
  <c r="R134"/>
  <c r="P134"/>
  <c r="BI133"/>
  <c r="BH133"/>
  <c r="BG133"/>
  <c r="BF133"/>
  <c r="T133"/>
  <c r="R133"/>
  <c r="P133"/>
  <c r="BI132"/>
  <c r="BH132"/>
  <c r="BG132"/>
  <c r="BF132"/>
  <c r="T132"/>
  <c r="R132"/>
  <c r="P132"/>
  <c r="BI131"/>
  <c r="BH131"/>
  <c r="BG131"/>
  <c r="BF131"/>
  <c r="T131"/>
  <c r="R131"/>
  <c r="P131"/>
  <c r="BI130"/>
  <c r="BH130"/>
  <c r="BG130"/>
  <c r="BF130"/>
  <c r="T130"/>
  <c r="R130"/>
  <c r="P130"/>
  <c r="BI129"/>
  <c r="BH129"/>
  <c r="BG129"/>
  <c r="BF129"/>
  <c r="T129"/>
  <c r="R129"/>
  <c r="P129"/>
  <c r="BI128"/>
  <c r="BH128"/>
  <c r="BG128"/>
  <c r="BF128"/>
  <c r="T128"/>
  <c r="R128"/>
  <c r="P128"/>
  <c r="BI126"/>
  <c r="BH126"/>
  <c r="BG126"/>
  <c r="BF126"/>
  <c r="T126"/>
  <c r="R126"/>
  <c r="P126"/>
  <c r="J120"/>
  <c r="J119"/>
  <c r="F119"/>
  <c r="F117"/>
  <c r="E115"/>
  <c r="J92"/>
  <c r="J91"/>
  <c r="F91"/>
  <c r="F89"/>
  <c r="E87"/>
  <c r="J18"/>
  <c r="E18"/>
  <c r="F120"/>
  <c r="J17"/>
  <c r="J12"/>
  <c r="J117"/>
  <c r="E7"/>
  <c r="E113"/>
  <c i="6" r="J37"/>
  <c r="J36"/>
  <c i="1" r="AY99"/>
  <c i="6" r="J35"/>
  <c i="1" r="AX99"/>
  <c i="6" r="BI169"/>
  <c r="BH169"/>
  <c r="BG169"/>
  <c r="BF169"/>
  <c r="T169"/>
  <c r="T168"/>
  <c r="T167"/>
  <c r="R169"/>
  <c r="R168"/>
  <c r="R167"/>
  <c r="P169"/>
  <c r="P168"/>
  <c r="P167"/>
  <c r="BI166"/>
  <c r="BH166"/>
  <c r="BG166"/>
  <c r="BF166"/>
  <c r="T166"/>
  <c r="R166"/>
  <c r="P166"/>
  <c r="BI164"/>
  <c r="BH164"/>
  <c r="BG164"/>
  <c r="BF164"/>
  <c r="T164"/>
  <c r="R164"/>
  <c r="P164"/>
  <c r="BI163"/>
  <c r="BH163"/>
  <c r="BG163"/>
  <c r="BF163"/>
  <c r="T163"/>
  <c r="R163"/>
  <c r="P163"/>
  <c r="BI161"/>
  <c r="BH161"/>
  <c r="BG161"/>
  <c r="BF161"/>
  <c r="T161"/>
  <c r="R161"/>
  <c r="P161"/>
  <c r="BI160"/>
  <c r="BH160"/>
  <c r="BG160"/>
  <c r="BF160"/>
  <c r="T160"/>
  <c r="R160"/>
  <c r="P160"/>
  <c r="BI158"/>
  <c r="BH158"/>
  <c r="BG158"/>
  <c r="BF158"/>
  <c r="T158"/>
  <c r="R158"/>
  <c r="P158"/>
  <c r="BI155"/>
  <c r="BH155"/>
  <c r="BG155"/>
  <c r="BF155"/>
  <c r="T155"/>
  <c r="R155"/>
  <c r="P155"/>
  <c r="BI154"/>
  <c r="BH154"/>
  <c r="BG154"/>
  <c r="BF154"/>
  <c r="T154"/>
  <c r="R154"/>
  <c r="P154"/>
  <c r="BI151"/>
  <c r="BH151"/>
  <c r="BG151"/>
  <c r="BF151"/>
  <c r="T151"/>
  <c r="R151"/>
  <c r="P151"/>
  <c r="BI148"/>
  <c r="BH148"/>
  <c r="BG148"/>
  <c r="BF148"/>
  <c r="T148"/>
  <c r="R148"/>
  <c r="P148"/>
  <c r="BI145"/>
  <c r="BH145"/>
  <c r="BG145"/>
  <c r="BF145"/>
  <c r="T145"/>
  <c r="R145"/>
  <c r="P145"/>
  <c r="BI142"/>
  <c r="BH142"/>
  <c r="BG142"/>
  <c r="BF142"/>
  <c r="T142"/>
  <c r="R142"/>
  <c r="P142"/>
  <c r="BI140"/>
  <c r="BH140"/>
  <c r="BG140"/>
  <c r="BF140"/>
  <c r="T140"/>
  <c r="R140"/>
  <c r="P140"/>
  <c r="BI131"/>
  <c r="BH131"/>
  <c r="BG131"/>
  <c r="BF131"/>
  <c r="T131"/>
  <c r="R131"/>
  <c r="P131"/>
  <c r="BI130"/>
  <c r="BH130"/>
  <c r="BG130"/>
  <c r="BF130"/>
  <c r="T130"/>
  <c r="R130"/>
  <c r="P130"/>
  <c r="BI127"/>
  <c r="BH127"/>
  <c r="BG127"/>
  <c r="BF127"/>
  <c r="T127"/>
  <c r="R127"/>
  <c r="P127"/>
  <c r="BI125"/>
  <c r="BH125"/>
  <c r="BG125"/>
  <c r="BF125"/>
  <c r="T125"/>
  <c r="R125"/>
  <c r="P125"/>
  <c r="J119"/>
  <c r="J118"/>
  <c r="F118"/>
  <c r="F116"/>
  <c r="E114"/>
  <c r="J92"/>
  <c r="J91"/>
  <c r="F91"/>
  <c r="F89"/>
  <c r="E87"/>
  <c r="J18"/>
  <c r="E18"/>
  <c r="F119"/>
  <c r="J17"/>
  <c r="J12"/>
  <c r="J89"/>
  <c r="E7"/>
  <c r="E85"/>
  <c i="5" r="J37"/>
  <c r="J36"/>
  <c i="1" r="AY98"/>
  <c i="5" r="J35"/>
  <c i="1" r="AX98"/>
  <c i="5" r="BI169"/>
  <c r="BH169"/>
  <c r="BG169"/>
  <c r="BF169"/>
  <c r="T169"/>
  <c r="T168"/>
  <c r="T167"/>
  <c r="R169"/>
  <c r="R168"/>
  <c r="R167"/>
  <c r="P169"/>
  <c r="P168"/>
  <c r="P167"/>
  <c r="BI164"/>
  <c r="BH164"/>
  <c r="BG164"/>
  <c r="BF164"/>
  <c r="T164"/>
  <c r="R164"/>
  <c r="P164"/>
  <c r="BI161"/>
  <c r="BH161"/>
  <c r="BG161"/>
  <c r="BF161"/>
  <c r="T161"/>
  <c r="R161"/>
  <c r="P161"/>
  <c r="BI158"/>
  <c r="BH158"/>
  <c r="BG158"/>
  <c r="BF158"/>
  <c r="T158"/>
  <c r="R158"/>
  <c r="P158"/>
  <c r="BI155"/>
  <c r="BH155"/>
  <c r="BG155"/>
  <c r="BF155"/>
  <c r="T155"/>
  <c r="R155"/>
  <c r="P155"/>
  <c r="BI153"/>
  <c r="BH153"/>
  <c r="BG153"/>
  <c r="BF153"/>
  <c r="T153"/>
  <c r="R153"/>
  <c r="P153"/>
  <c r="BI144"/>
  <c r="BH144"/>
  <c r="BG144"/>
  <c r="BF144"/>
  <c r="T144"/>
  <c r="R144"/>
  <c r="P144"/>
  <c r="BI143"/>
  <c r="BH143"/>
  <c r="BG143"/>
  <c r="BF143"/>
  <c r="T143"/>
  <c r="R143"/>
  <c r="P143"/>
  <c r="BI140"/>
  <c r="BH140"/>
  <c r="BG140"/>
  <c r="BF140"/>
  <c r="T140"/>
  <c r="R140"/>
  <c r="P140"/>
  <c r="BI138"/>
  <c r="BH138"/>
  <c r="BG138"/>
  <c r="BF138"/>
  <c r="T138"/>
  <c r="R138"/>
  <c r="P138"/>
  <c r="BI136"/>
  <c r="BH136"/>
  <c r="BG136"/>
  <c r="BF136"/>
  <c r="T136"/>
  <c r="R136"/>
  <c r="P136"/>
  <c r="BI134"/>
  <c r="BH134"/>
  <c r="BG134"/>
  <c r="BF134"/>
  <c r="T134"/>
  <c r="R134"/>
  <c r="P134"/>
  <c r="BI133"/>
  <c r="BH133"/>
  <c r="BG133"/>
  <c r="BF133"/>
  <c r="T133"/>
  <c r="R133"/>
  <c r="P133"/>
  <c r="BI131"/>
  <c r="BH131"/>
  <c r="BG131"/>
  <c r="BF131"/>
  <c r="T131"/>
  <c r="R131"/>
  <c r="P131"/>
  <c r="BI130"/>
  <c r="BH130"/>
  <c r="BG130"/>
  <c r="BF130"/>
  <c r="T130"/>
  <c r="R130"/>
  <c r="P130"/>
  <c r="BI128"/>
  <c r="BH128"/>
  <c r="BG128"/>
  <c r="BF128"/>
  <c r="T128"/>
  <c r="R128"/>
  <c r="P128"/>
  <c r="BI127"/>
  <c r="BH127"/>
  <c r="BG127"/>
  <c r="BF127"/>
  <c r="T127"/>
  <c r="R127"/>
  <c r="P127"/>
  <c r="BI125"/>
  <c r="BH125"/>
  <c r="BG125"/>
  <c r="BF125"/>
  <c r="T125"/>
  <c r="R125"/>
  <c r="P125"/>
  <c r="J119"/>
  <c r="J118"/>
  <c r="F118"/>
  <c r="F116"/>
  <c r="E114"/>
  <c r="J92"/>
  <c r="J91"/>
  <c r="F91"/>
  <c r="F89"/>
  <c r="E87"/>
  <c r="J18"/>
  <c r="E18"/>
  <c r="F92"/>
  <c r="J17"/>
  <c r="J12"/>
  <c r="J89"/>
  <c r="E7"/>
  <c r="E112"/>
  <c i="4" r="J37"/>
  <c r="J36"/>
  <c i="1" r="AY97"/>
  <c i="4" r="J35"/>
  <c i="1" r="AX97"/>
  <c i="4" r="BI285"/>
  <c r="BH285"/>
  <c r="BG285"/>
  <c r="BF285"/>
  <c r="T285"/>
  <c r="R285"/>
  <c r="P285"/>
  <c r="BI284"/>
  <c r="BH284"/>
  <c r="BG284"/>
  <c r="BF284"/>
  <c r="T284"/>
  <c r="R284"/>
  <c r="P284"/>
  <c r="BI282"/>
  <c r="BH282"/>
  <c r="BG282"/>
  <c r="BF282"/>
  <c r="T282"/>
  <c r="T281"/>
  <c r="R282"/>
  <c r="R281"/>
  <c r="P282"/>
  <c r="P281"/>
  <c r="BI280"/>
  <c r="BH280"/>
  <c r="BG280"/>
  <c r="BF280"/>
  <c r="T280"/>
  <c r="T279"/>
  <c r="R280"/>
  <c r="R279"/>
  <c r="P280"/>
  <c r="P279"/>
  <c r="BI278"/>
  <c r="BH278"/>
  <c r="BG278"/>
  <c r="BF278"/>
  <c r="T278"/>
  <c r="T277"/>
  <c r="R278"/>
  <c r="R277"/>
  <c r="P278"/>
  <c r="P277"/>
  <c r="BI274"/>
  <c r="BH274"/>
  <c r="BG274"/>
  <c r="BF274"/>
  <c r="T274"/>
  <c r="R274"/>
  <c r="P274"/>
  <c r="BI273"/>
  <c r="BH273"/>
  <c r="BG273"/>
  <c r="BF273"/>
  <c r="T273"/>
  <c r="R273"/>
  <c r="P273"/>
  <c r="BI272"/>
  <c r="BH272"/>
  <c r="BG272"/>
  <c r="BF272"/>
  <c r="T272"/>
  <c r="R272"/>
  <c r="P272"/>
  <c r="BI271"/>
  <c r="BH271"/>
  <c r="BG271"/>
  <c r="BF271"/>
  <c r="T271"/>
  <c r="R271"/>
  <c r="P271"/>
  <c r="BI269"/>
  <c r="BH269"/>
  <c r="BG269"/>
  <c r="BF269"/>
  <c r="T269"/>
  <c r="R269"/>
  <c r="P269"/>
  <c r="BI268"/>
  <c r="BH268"/>
  <c r="BG268"/>
  <c r="BF268"/>
  <c r="T268"/>
  <c r="R268"/>
  <c r="P268"/>
  <c r="BI267"/>
  <c r="BH267"/>
  <c r="BG267"/>
  <c r="BF267"/>
  <c r="T267"/>
  <c r="R267"/>
  <c r="P267"/>
  <c r="BI266"/>
  <c r="BH266"/>
  <c r="BG266"/>
  <c r="BF266"/>
  <c r="T266"/>
  <c r="R266"/>
  <c r="P266"/>
  <c r="BI261"/>
  <c r="BH261"/>
  <c r="BG261"/>
  <c r="BF261"/>
  <c r="T261"/>
  <c r="R261"/>
  <c r="P261"/>
  <c r="BI256"/>
  <c r="BH256"/>
  <c r="BG256"/>
  <c r="BF256"/>
  <c r="T256"/>
  <c r="R256"/>
  <c r="P256"/>
  <c r="BI254"/>
  <c r="BH254"/>
  <c r="BG254"/>
  <c r="BF254"/>
  <c r="T254"/>
  <c r="R254"/>
  <c r="P254"/>
  <c r="BI253"/>
  <c r="BH253"/>
  <c r="BG253"/>
  <c r="BF253"/>
  <c r="T253"/>
  <c r="R253"/>
  <c r="P253"/>
  <c r="BI251"/>
  <c r="BH251"/>
  <c r="BG251"/>
  <c r="BF251"/>
  <c r="T251"/>
  <c r="R251"/>
  <c r="P251"/>
  <c r="BI247"/>
  <c r="BH247"/>
  <c r="BG247"/>
  <c r="BF247"/>
  <c r="T247"/>
  <c r="R247"/>
  <c r="P247"/>
  <c r="BI245"/>
  <c r="BH245"/>
  <c r="BG245"/>
  <c r="BF245"/>
  <c r="T245"/>
  <c r="R245"/>
  <c r="P245"/>
  <c r="BI243"/>
  <c r="BH243"/>
  <c r="BG243"/>
  <c r="BF243"/>
  <c r="T243"/>
  <c r="R243"/>
  <c r="P243"/>
  <c r="BI242"/>
  <c r="BH242"/>
  <c r="BG242"/>
  <c r="BF242"/>
  <c r="T242"/>
  <c r="R242"/>
  <c r="P242"/>
  <c r="BI241"/>
  <c r="BH241"/>
  <c r="BG241"/>
  <c r="BF241"/>
  <c r="T241"/>
  <c r="R241"/>
  <c r="P241"/>
  <c r="BI240"/>
  <c r="BH240"/>
  <c r="BG240"/>
  <c r="BF240"/>
  <c r="T240"/>
  <c r="R240"/>
  <c r="P240"/>
  <c r="BI239"/>
  <c r="BH239"/>
  <c r="BG239"/>
  <c r="BF239"/>
  <c r="T239"/>
  <c r="R239"/>
  <c r="P239"/>
  <c r="BI238"/>
  <c r="BH238"/>
  <c r="BG238"/>
  <c r="BF238"/>
  <c r="T238"/>
  <c r="R238"/>
  <c r="P238"/>
  <c r="BI237"/>
  <c r="BH237"/>
  <c r="BG237"/>
  <c r="BF237"/>
  <c r="T237"/>
  <c r="R237"/>
  <c r="P237"/>
  <c r="BI235"/>
  <c r="BH235"/>
  <c r="BG235"/>
  <c r="BF235"/>
  <c r="T235"/>
  <c r="R235"/>
  <c r="P235"/>
  <c r="BI234"/>
  <c r="BH234"/>
  <c r="BG234"/>
  <c r="BF234"/>
  <c r="T234"/>
  <c r="R234"/>
  <c r="P234"/>
  <c r="BI233"/>
  <c r="BH233"/>
  <c r="BG233"/>
  <c r="BF233"/>
  <c r="T233"/>
  <c r="R233"/>
  <c r="P233"/>
  <c r="BI231"/>
  <c r="BH231"/>
  <c r="BG231"/>
  <c r="BF231"/>
  <c r="T231"/>
  <c r="R231"/>
  <c r="P231"/>
  <c r="BI230"/>
  <c r="BH230"/>
  <c r="BG230"/>
  <c r="BF230"/>
  <c r="T230"/>
  <c r="R230"/>
  <c r="P230"/>
  <c r="BI229"/>
  <c r="BH229"/>
  <c r="BG229"/>
  <c r="BF229"/>
  <c r="T229"/>
  <c r="R229"/>
  <c r="P229"/>
  <c r="BI225"/>
  <c r="BH225"/>
  <c r="BG225"/>
  <c r="BF225"/>
  <c r="T225"/>
  <c r="R225"/>
  <c r="P225"/>
  <c r="BI221"/>
  <c r="BH221"/>
  <c r="BG221"/>
  <c r="BF221"/>
  <c r="T221"/>
  <c r="R221"/>
  <c r="P221"/>
  <c r="BI220"/>
  <c r="BH220"/>
  <c r="BG220"/>
  <c r="BF220"/>
  <c r="T220"/>
  <c r="R220"/>
  <c r="P220"/>
  <c r="BI219"/>
  <c r="BH219"/>
  <c r="BG219"/>
  <c r="BF219"/>
  <c r="T219"/>
  <c r="R219"/>
  <c r="P219"/>
  <c r="BI217"/>
  <c r="BH217"/>
  <c r="BG217"/>
  <c r="BF217"/>
  <c r="T217"/>
  <c r="R217"/>
  <c r="P217"/>
  <c r="BI213"/>
  <c r="BH213"/>
  <c r="BG213"/>
  <c r="BF213"/>
  <c r="T213"/>
  <c r="R213"/>
  <c r="P213"/>
  <c r="BI209"/>
  <c r="BH209"/>
  <c r="BG209"/>
  <c r="BF209"/>
  <c r="T209"/>
  <c r="R209"/>
  <c r="P209"/>
  <c r="BI207"/>
  <c r="BH207"/>
  <c r="BG207"/>
  <c r="BF207"/>
  <c r="T207"/>
  <c r="R207"/>
  <c r="P207"/>
  <c r="BI206"/>
  <c r="BH206"/>
  <c r="BG206"/>
  <c r="BF206"/>
  <c r="T206"/>
  <c r="R206"/>
  <c r="P206"/>
  <c r="BI204"/>
  <c r="BH204"/>
  <c r="BG204"/>
  <c r="BF204"/>
  <c r="T204"/>
  <c r="R204"/>
  <c r="P204"/>
  <c r="BI203"/>
  <c r="BH203"/>
  <c r="BG203"/>
  <c r="BF203"/>
  <c r="T203"/>
  <c r="R203"/>
  <c r="P203"/>
  <c r="BI202"/>
  <c r="BH202"/>
  <c r="BG202"/>
  <c r="BF202"/>
  <c r="T202"/>
  <c r="R202"/>
  <c r="P202"/>
  <c r="BI201"/>
  <c r="BH201"/>
  <c r="BG201"/>
  <c r="BF201"/>
  <c r="T201"/>
  <c r="R201"/>
  <c r="P201"/>
  <c r="BI200"/>
  <c r="BH200"/>
  <c r="BG200"/>
  <c r="BF200"/>
  <c r="T200"/>
  <c r="R200"/>
  <c r="P200"/>
  <c r="BI199"/>
  <c r="BH199"/>
  <c r="BG199"/>
  <c r="BF199"/>
  <c r="T199"/>
  <c r="R199"/>
  <c r="P199"/>
  <c r="BI198"/>
  <c r="BH198"/>
  <c r="BG198"/>
  <c r="BF198"/>
  <c r="T198"/>
  <c r="R198"/>
  <c r="P198"/>
  <c r="BI196"/>
  <c r="BH196"/>
  <c r="BG196"/>
  <c r="BF196"/>
  <c r="T196"/>
  <c r="R196"/>
  <c r="P196"/>
  <c r="BI194"/>
  <c r="BH194"/>
  <c r="BG194"/>
  <c r="BF194"/>
  <c r="T194"/>
  <c r="R194"/>
  <c r="P194"/>
  <c r="BI193"/>
  <c r="BH193"/>
  <c r="BG193"/>
  <c r="BF193"/>
  <c r="T193"/>
  <c r="R193"/>
  <c r="P193"/>
  <c r="BI192"/>
  <c r="BH192"/>
  <c r="BG192"/>
  <c r="BF192"/>
  <c r="T192"/>
  <c r="R192"/>
  <c r="P192"/>
  <c r="BI191"/>
  <c r="BH191"/>
  <c r="BG191"/>
  <c r="BF191"/>
  <c r="T191"/>
  <c r="R191"/>
  <c r="P191"/>
  <c r="BI190"/>
  <c r="BH190"/>
  <c r="BG190"/>
  <c r="BF190"/>
  <c r="T190"/>
  <c r="R190"/>
  <c r="P190"/>
  <c r="BI189"/>
  <c r="BH189"/>
  <c r="BG189"/>
  <c r="BF189"/>
  <c r="T189"/>
  <c r="R189"/>
  <c r="P189"/>
  <c r="BI188"/>
  <c r="BH188"/>
  <c r="BG188"/>
  <c r="BF188"/>
  <c r="T188"/>
  <c r="R188"/>
  <c r="P188"/>
  <c r="BI186"/>
  <c r="BH186"/>
  <c r="BG186"/>
  <c r="BF186"/>
  <c r="T186"/>
  <c r="R186"/>
  <c r="P186"/>
  <c r="BI185"/>
  <c r="BH185"/>
  <c r="BG185"/>
  <c r="BF185"/>
  <c r="T185"/>
  <c r="R185"/>
  <c r="P185"/>
  <c r="BI184"/>
  <c r="BH184"/>
  <c r="BG184"/>
  <c r="BF184"/>
  <c r="T184"/>
  <c r="R184"/>
  <c r="P184"/>
  <c r="BI182"/>
  <c r="BH182"/>
  <c r="BG182"/>
  <c r="BF182"/>
  <c r="T182"/>
  <c r="R182"/>
  <c r="P182"/>
  <c r="BI180"/>
  <c r="BH180"/>
  <c r="BG180"/>
  <c r="BF180"/>
  <c r="T180"/>
  <c r="R180"/>
  <c r="P180"/>
  <c r="BI179"/>
  <c r="BH179"/>
  <c r="BG179"/>
  <c r="BF179"/>
  <c r="T179"/>
  <c r="R179"/>
  <c r="P179"/>
  <c r="BI178"/>
  <c r="BH178"/>
  <c r="BG178"/>
  <c r="BF178"/>
  <c r="T178"/>
  <c r="R178"/>
  <c r="P178"/>
  <c r="BI174"/>
  <c r="BH174"/>
  <c r="BG174"/>
  <c r="BF174"/>
  <c r="T174"/>
  <c r="R174"/>
  <c r="P174"/>
  <c r="BI172"/>
  <c r="BH172"/>
  <c r="BG172"/>
  <c r="BF172"/>
  <c r="T172"/>
  <c r="R172"/>
  <c r="P172"/>
  <c r="BI171"/>
  <c r="BH171"/>
  <c r="BG171"/>
  <c r="BF171"/>
  <c r="T171"/>
  <c r="R171"/>
  <c r="P171"/>
  <c r="BI170"/>
  <c r="BH170"/>
  <c r="BG170"/>
  <c r="BF170"/>
  <c r="T170"/>
  <c r="R170"/>
  <c r="P170"/>
  <c r="BI169"/>
  <c r="BH169"/>
  <c r="BG169"/>
  <c r="BF169"/>
  <c r="T169"/>
  <c r="R169"/>
  <c r="P169"/>
  <c r="BI168"/>
  <c r="BH168"/>
  <c r="BG168"/>
  <c r="BF168"/>
  <c r="T168"/>
  <c r="R168"/>
  <c r="P168"/>
  <c r="BI167"/>
  <c r="BH167"/>
  <c r="BG167"/>
  <c r="BF167"/>
  <c r="T167"/>
  <c r="R167"/>
  <c r="P167"/>
  <c r="BI163"/>
  <c r="BH163"/>
  <c r="BG163"/>
  <c r="BF163"/>
  <c r="T163"/>
  <c r="R163"/>
  <c r="P163"/>
  <c r="BI162"/>
  <c r="BH162"/>
  <c r="BG162"/>
  <c r="BF162"/>
  <c r="T162"/>
  <c r="R162"/>
  <c r="P162"/>
  <c r="BI161"/>
  <c r="BH161"/>
  <c r="BG161"/>
  <c r="BF161"/>
  <c r="T161"/>
  <c r="R161"/>
  <c r="P161"/>
  <c r="BI160"/>
  <c r="BH160"/>
  <c r="BG160"/>
  <c r="BF160"/>
  <c r="T160"/>
  <c r="R160"/>
  <c r="P160"/>
  <c r="BI159"/>
  <c r="BH159"/>
  <c r="BG159"/>
  <c r="BF159"/>
  <c r="T159"/>
  <c r="R159"/>
  <c r="P159"/>
  <c r="BI158"/>
  <c r="BH158"/>
  <c r="BG158"/>
  <c r="BF158"/>
  <c r="T158"/>
  <c r="R158"/>
  <c r="P158"/>
  <c r="BI156"/>
  <c r="BH156"/>
  <c r="BG156"/>
  <c r="BF156"/>
  <c r="T156"/>
  <c r="R156"/>
  <c r="P156"/>
  <c r="BI153"/>
  <c r="BH153"/>
  <c r="BG153"/>
  <c r="BF153"/>
  <c r="T153"/>
  <c r="R153"/>
  <c r="P153"/>
  <c r="BI142"/>
  <c r="BH142"/>
  <c r="BG142"/>
  <c r="BF142"/>
  <c r="T142"/>
  <c r="R142"/>
  <c r="P142"/>
  <c r="BI140"/>
  <c r="BH140"/>
  <c r="BG140"/>
  <c r="BF140"/>
  <c r="T140"/>
  <c r="R140"/>
  <c r="P140"/>
  <c r="BI139"/>
  <c r="BH139"/>
  <c r="BG139"/>
  <c r="BF139"/>
  <c r="T139"/>
  <c r="R139"/>
  <c r="P139"/>
  <c r="BI135"/>
  <c r="BH135"/>
  <c r="BG135"/>
  <c r="BF135"/>
  <c r="T135"/>
  <c r="R135"/>
  <c r="P135"/>
  <c r="BI134"/>
  <c r="BH134"/>
  <c r="BG134"/>
  <c r="BF134"/>
  <c r="T134"/>
  <c r="R134"/>
  <c r="P134"/>
  <c r="BI132"/>
  <c r="BH132"/>
  <c r="BG132"/>
  <c r="BF132"/>
  <c r="T132"/>
  <c r="R132"/>
  <c r="P132"/>
  <c r="BI128"/>
  <c r="BH128"/>
  <c r="BG128"/>
  <c r="BF128"/>
  <c r="T128"/>
  <c r="R128"/>
  <c r="P128"/>
  <c r="J122"/>
  <c r="J121"/>
  <c r="F121"/>
  <c r="F119"/>
  <c r="E117"/>
  <c r="J92"/>
  <c r="J91"/>
  <c r="F91"/>
  <c r="F89"/>
  <c r="E87"/>
  <c r="J18"/>
  <c r="E18"/>
  <c r="F122"/>
  <c r="J17"/>
  <c r="J12"/>
  <c r="J119"/>
  <c r="E7"/>
  <c r="E115"/>
  <c i="3" r="J37"/>
  <c r="J36"/>
  <c i="1" r="AY96"/>
  <c i="3" r="J35"/>
  <c i="1" r="AX96"/>
  <c i="3" r="BI152"/>
  <c r="BH152"/>
  <c r="BG152"/>
  <c r="BF152"/>
  <c r="T152"/>
  <c r="T151"/>
  <c r="R152"/>
  <c r="R151"/>
  <c r="P152"/>
  <c r="P151"/>
  <c r="BI150"/>
  <c r="BH150"/>
  <c r="BG150"/>
  <c r="BF150"/>
  <c r="T150"/>
  <c r="T149"/>
  <c r="R150"/>
  <c r="R149"/>
  <c r="P150"/>
  <c r="P149"/>
  <c r="BI148"/>
  <c r="BH148"/>
  <c r="BG148"/>
  <c r="BF148"/>
  <c r="T148"/>
  <c r="T147"/>
  <c r="T146"/>
  <c r="R148"/>
  <c r="R147"/>
  <c r="R146"/>
  <c r="P148"/>
  <c r="P147"/>
  <c r="P146"/>
  <c r="BI143"/>
  <c r="BH143"/>
  <c r="BG143"/>
  <c r="BF143"/>
  <c r="T143"/>
  <c r="R143"/>
  <c r="P143"/>
  <c r="BI142"/>
  <c r="BH142"/>
  <c r="BG142"/>
  <c r="BF142"/>
  <c r="T142"/>
  <c r="R142"/>
  <c r="P142"/>
  <c r="BI141"/>
  <c r="BH141"/>
  <c r="BG141"/>
  <c r="BF141"/>
  <c r="T141"/>
  <c r="R141"/>
  <c r="P141"/>
  <c r="BI139"/>
  <c r="BH139"/>
  <c r="BG139"/>
  <c r="BF139"/>
  <c r="T139"/>
  <c r="R139"/>
  <c r="P139"/>
  <c r="BI138"/>
  <c r="BH138"/>
  <c r="BG138"/>
  <c r="BF138"/>
  <c r="T138"/>
  <c r="R138"/>
  <c r="P138"/>
  <c r="BI137"/>
  <c r="BH137"/>
  <c r="BG137"/>
  <c r="BF137"/>
  <c r="T137"/>
  <c r="R137"/>
  <c r="P137"/>
  <c r="BI136"/>
  <c r="BH136"/>
  <c r="BG136"/>
  <c r="BF136"/>
  <c r="T136"/>
  <c r="R136"/>
  <c r="P136"/>
  <c r="BI134"/>
  <c r="BH134"/>
  <c r="BG134"/>
  <c r="BF134"/>
  <c r="T134"/>
  <c r="R134"/>
  <c r="P134"/>
  <c r="BI132"/>
  <c r="BH132"/>
  <c r="BG132"/>
  <c r="BF132"/>
  <c r="T132"/>
  <c r="R132"/>
  <c r="P132"/>
  <c r="BI131"/>
  <c r="BH131"/>
  <c r="BG131"/>
  <c r="BF131"/>
  <c r="T131"/>
  <c r="R131"/>
  <c r="P131"/>
  <c r="BI130"/>
  <c r="BH130"/>
  <c r="BG130"/>
  <c r="BF130"/>
  <c r="T130"/>
  <c r="R130"/>
  <c r="P130"/>
  <c r="BI129"/>
  <c r="BH129"/>
  <c r="BG129"/>
  <c r="BF129"/>
  <c r="T129"/>
  <c r="R129"/>
  <c r="P129"/>
  <c r="BI127"/>
  <c r="BH127"/>
  <c r="BG127"/>
  <c r="BF127"/>
  <c r="T127"/>
  <c r="R127"/>
  <c r="P127"/>
  <c r="J121"/>
  <c r="J120"/>
  <c r="F120"/>
  <c r="F118"/>
  <c r="E116"/>
  <c r="J92"/>
  <c r="J91"/>
  <c r="F91"/>
  <c r="F89"/>
  <c r="E87"/>
  <c r="J18"/>
  <c r="E18"/>
  <c r="F121"/>
  <c r="J17"/>
  <c r="J12"/>
  <c r="J89"/>
  <c r="E7"/>
  <c r="E114"/>
  <c i="2" r="J37"/>
  <c r="J36"/>
  <c i="1" r="AY95"/>
  <c i="2" r="J35"/>
  <c i="1" r="AX95"/>
  <c i="2" r="BI156"/>
  <c r="BH156"/>
  <c r="BG156"/>
  <c r="BF156"/>
  <c r="T156"/>
  <c r="T155"/>
  <c r="R156"/>
  <c r="R155"/>
  <c r="P156"/>
  <c r="P155"/>
  <c r="BI154"/>
  <c r="BH154"/>
  <c r="BG154"/>
  <c r="BF154"/>
  <c r="T154"/>
  <c r="T153"/>
  <c r="R154"/>
  <c r="R153"/>
  <c r="P154"/>
  <c r="P153"/>
  <c r="BI152"/>
  <c r="BH152"/>
  <c r="BG152"/>
  <c r="BF152"/>
  <c r="T152"/>
  <c r="T151"/>
  <c r="R152"/>
  <c r="R151"/>
  <c r="P152"/>
  <c r="P151"/>
  <c r="BI150"/>
  <c r="BH150"/>
  <c r="BG150"/>
  <c r="BF150"/>
  <c r="T150"/>
  <c r="T149"/>
  <c r="T148"/>
  <c r="R150"/>
  <c r="R149"/>
  <c r="R148"/>
  <c r="P150"/>
  <c r="P149"/>
  <c r="P148"/>
  <c r="BI147"/>
  <c r="BH147"/>
  <c r="BG147"/>
  <c r="BF147"/>
  <c r="T147"/>
  <c r="R147"/>
  <c r="P147"/>
  <c r="BI146"/>
  <c r="BH146"/>
  <c r="BG146"/>
  <c r="BF146"/>
  <c r="T146"/>
  <c r="R146"/>
  <c r="P146"/>
  <c r="BI143"/>
  <c r="BH143"/>
  <c r="BG143"/>
  <c r="BF143"/>
  <c r="T143"/>
  <c r="R143"/>
  <c r="P143"/>
  <c r="BI142"/>
  <c r="BH142"/>
  <c r="BG142"/>
  <c r="BF142"/>
  <c r="T142"/>
  <c r="R142"/>
  <c r="P142"/>
  <c r="BI141"/>
  <c r="BH141"/>
  <c r="BG141"/>
  <c r="BF141"/>
  <c r="T141"/>
  <c r="R141"/>
  <c r="P141"/>
  <c r="BI140"/>
  <c r="BH140"/>
  <c r="BG140"/>
  <c r="BF140"/>
  <c r="T140"/>
  <c r="R140"/>
  <c r="P140"/>
  <c r="BI139"/>
  <c r="BH139"/>
  <c r="BG139"/>
  <c r="BF139"/>
  <c r="T139"/>
  <c r="R139"/>
  <c r="P139"/>
  <c r="BI138"/>
  <c r="BH138"/>
  <c r="BG138"/>
  <c r="BF138"/>
  <c r="T138"/>
  <c r="R138"/>
  <c r="P138"/>
  <c r="BI137"/>
  <c r="BH137"/>
  <c r="BG137"/>
  <c r="BF137"/>
  <c r="T137"/>
  <c r="R137"/>
  <c r="P137"/>
  <c r="BI136"/>
  <c r="BH136"/>
  <c r="BG136"/>
  <c r="BF136"/>
  <c r="T136"/>
  <c r="R136"/>
  <c r="P136"/>
  <c r="BI135"/>
  <c r="BH135"/>
  <c r="BG135"/>
  <c r="BF135"/>
  <c r="T135"/>
  <c r="R135"/>
  <c r="P135"/>
  <c r="BI134"/>
  <c r="BH134"/>
  <c r="BG134"/>
  <c r="BF134"/>
  <c r="T134"/>
  <c r="R134"/>
  <c r="P134"/>
  <c r="BI133"/>
  <c r="BH133"/>
  <c r="BG133"/>
  <c r="BF133"/>
  <c r="T133"/>
  <c r="R133"/>
  <c r="P133"/>
  <c r="BI132"/>
  <c r="BH132"/>
  <c r="BG132"/>
  <c r="BF132"/>
  <c r="T132"/>
  <c r="R132"/>
  <c r="P132"/>
  <c r="BI131"/>
  <c r="BH131"/>
  <c r="BG131"/>
  <c r="BF131"/>
  <c r="T131"/>
  <c r="R131"/>
  <c r="P131"/>
  <c r="BI130"/>
  <c r="BH130"/>
  <c r="BG130"/>
  <c r="BF130"/>
  <c r="T130"/>
  <c r="R130"/>
  <c r="P130"/>
  <c r="BI128"/>
  <c r="BH128"/>
  <c r="BG128"/>
  <c r="BF128"/>
  <c r="T128"/>
  <c r="T127"/>
  <c r="R128"/>
  <c r="R127"/>
  <c r="P128"/>
  <c r="P127"/>
  <c r="J122"/>
  <c r="J121"/>
  <c r="F121"/>
  <c r="F119"/>
  <c r="E117"/>
  <c r="J92"/>
  <c r="J91"/>
  <c r="F91"/>
  <c r="F89"/>
  <c r="E87"/>
  <c r="J18"/>
  <c r="E18"/>
  <c r="F122"/>
  <c r="J17"/>
  <c r="J12"/>
  <c r="J89"/>
  <c r="E7"/>
  <c r="E115"/>
  <c i="1" r="L90"/>
  <c r="AM90"/>
  <c r="AM89"/>
  <c r="L89"/>
  <c r="AM87"/>
  <c r="L87"/>
  <c r="L85"/>
  <c r="L84"/>
  <c i="7" r="BK162"/>
  <c r="J162"/>
  <c r="BK159"/>
  <c r="J159"/>
  <c r="BK157"/>
  <c r="J157"/>
  <c r="BK156"/>
  <c r="J156"/>
  <c r="BK152"/>
  <c r="J152"/>
  <c r="BK149"/>
  <c r="J149"/>
  <c r="BK146"/>
  <c r="BK143"/>
  <c r="J143"/>
  <c r="BK141"/>
  <c r="J141"/>
  <c r="J138"/>
  <c i="4" r="BK174"/>
  <c r="BK170"/>
  <c r="J159"/>
  <c r="J140"/>
  <c r="BK132"/>
  <c i="3" r="BK150"/>
  <c r="J142"/>
  <c r="J138"/>
  <c r="J131"/>
  <c r="BK130"/>
  <c r="J129"/>
  <c r="J127"/>
  <c i="2" r="J154"/>
  <c r="BK146"/>
  <c r="J139"/>
  <c r="J138"/>
  <c r="J137"/>
  <c r="J130"/>
  <c i="7" r="BK138"/>
  <c i="4" r="BK171"/>
  <c r="J170"/>
  <c r="J168"/>
  <c r="BK159"/>
  <c r="J158"/>
  <c r="J135"/>
  <c r="BK134"/>
  <c r="J132"/>
  <c i="3" r="J152"/>
  <c r="BK143"/>
  <c r="BK136"/>
  <c r="J130"/>
  <c i="2" r="J142"/>
  <c r="BK141"/>
  <c r="BK139"/>
  <c r="BK138"/>
  <c r="BK134"/>
  <c r="J133"/>
  <c r="J131"/>
  <c i="7" r="BK134"/>
  <c r="BK131"/>
  <c r="J130"/>
  <c r="J129"/>
  <c r="J128"/>
  <c r="BK126"/>
  <c i="5" r="J155"/>
  <c r="BK138"/>
  <c r="BK136"/>
  <c r="BK131"/>
  <c i="4" r="J282"/>
  <c r="BK280"/>
  <c r="J254"/>
  <c r="J247"/>
  <c r="J245"/>
  <c r="BK242"/>
  <c r="J241"/>
  <c r="J240"/>
  <c r="J237"/>
  <c r="BK229"/>
  <c r="J219"/>
  <c r="J204"/>
  <c r="BK198"/>
  <c r="BK192"/>
  <c r="BK188"/>
  <c r="J184"/>
  <c r="J174"/>
  <c r="BK172"/>
  <c r="J169"/>
  <c r="BK163"/>
  <c r="J162"/>
  <c r="J156"/>
  <c r="BK140"/>
  <c r="BK139"/>
  <c r="BK128"/>
  <c i="3" r="J148"/>
  <c r="BK138"/>
  <c i="2" r="J156"/>
  <c r="BK150"/>
  <c r="J147"/>
  <c r="J146"/>
  <c r="BK142"/>
  <c r="J141"/>
  <c i="1" r="AS94"/>
  <c i="7" r="J146"/>
  <c r="J136"/>
  <c r="J134"/>
  <c r="J133"/>
  <c r="J132"/>
  <c r="J131"/>
  <c r="BK130"/>
  <c r="BK129"/>
  <c r="BK128"/>
  <c r="J126"/>
  <c i="6" r="BK158"/>
  <c r="BK155"/>
  <c r="J145"/>
  <c r="J131"/>
  <c r="BK130"/>
  <c i="3" r="BK148"/>
  <c r="J143"/>
  <c r="J139"/>
  <c r="BK137"/>
  <c r="BK132"/>
  <c i="2" r="BK143"/>
  <c r="BK136"/>
  <c r="BK133"/>
  <c r="BK132"/>
  <c i="6" r="J164"/>
  <c r="BK163"/>
  <c r="BK161"/>
  <c r="J154"/>
  <c r="BK145"/>
  <c r="J142"/>
  <c r="J140"/>
  <c r="J127"/>
  <c r="J125"/>
  <c i="5" r="BK164"/>
  <c r="J158"/>
  <c r="BK153"/>
  <c r="J140"/>
  <c r="J136"/>
  <c r="BK134"/>
  <c r="BK133"/>
  <c r="J131"/>
  <c r="J130"/>
  <c r="BK127"/>
  <c r="J125"/>
  <c i="4" r="J285"/>
  <c r="BK284"/>
  <c r="BK282"/>
  <c r="J280"/>
  <c r="J269"/>
  <c r="J266"/>
  <c r="BK253"/>
  <c r="J238"/>
  <c r="J235"/>
  <c r="J233"/>
  <c r="J231"/>
  <c r="BK230"/>
  <c r="J225"/>
  <c r="BK220"/>
  <c r="BK217"/>
  <c r="BK209"/>
  <c r="BK207"/>
  <c r="J206"/>
  <c r="BK201"/>
  <c r="J186"/>
  <c r="BK185"/>
  <c r="J163"/>
  <c r="BK162"/>
  <c r="J161"/>
  <c r="BK158"/>
  <c r="J128"/>
  <c i="3" r="BK152"/>
  <c r="J150"/>
  <c r="BK142"/>
  <c r="J141"/>
  <c r="J137"/>
  <c r="BK131"/>
  <c i="2" r="BK152"/>
  <c r="BK147"/>
  <c r="BK130"/>
  <c i="7" r="BK136"/>
  <c i="6" r="BK169"/>
  <c r="J161"/>
  <c r="BK151"/>
  <c r="BK142"/>
  <c r="BK127"/>
  <c r="BK125"/>
  <c i="5" r="J169"/>
  <c r="J164"/>
  <c r="BK161"/>
  <c r="J144"/>
  <c r="BK140"/>
  <c r="BK125"/>
  <c i="4" r="J278"/>
  <c r="J274"/>
  <c r="BK273"/>
  <c r="J268"/>
  <c r="J267"/>
  <c r="J261"/>
  <c r="J251"/>
  <c r="J243"/>
  <c r="BK240"/>
  <c r="J234"/>
  <c r="J229"/>
  <c r="BK225"/>
  <c r="BK221"/>
  <c r="J217"/>
  <c r="BK213"/>
  <c r="BK203"/>
  <c r="J202"/>
  <c r="BK200"/>
  <c r="BK199"/>
  <c r="J196"/>
  <c r="BK193"/>
  <c r="J192"/>
  <c r="J191"/>
  <c r="BK190"/>
  <c r="BK189"/>
  <c r="J188"/>
  <c r="BK184"/>
  <c r="J182"/>
  <c r="J180"/>
  <c r="J178"/>
  <c r="J171"/>
  <c r="BK169"/>
  <c r="BK168"/>
  <c r="BK153"/>
  <c r="J142"/>
  <c r="J134"/>
  <c i="7" r="BK133"/>
  <c r="BK132"/>
  <c i="6" r="J169"/>
  <c r="J166"/>
  <c r="J163"/>
  <c r="BK160"/>
  <c r="J158"/>
  <c r="J155"/>
  <c r="J151"/>
  <c r="BK148"/>
  <c r="BK140"/>
  <c r="J130"/>
  <c i="5" r="BK158"/>
  <c r="J153"/>
  <c r="BK144"/>
  <c r="J143"/>
  <c r="BK130"/>
  <c r="BK128"/>
  <c i="4" r="J272"/>
  <c r="BK271"/>
  <c r="BK268"/>
  <c r="BK256"/>
  <c r="BK254"/>
  <c r="J253"/>
  <c r="BK245"/>
  <c r="J239"/>
  <c r="BK235"/>
  <c r="BK233"/>
  <c r="BK231"/>
  <c r="J230"/>
  <c r="J221"/>
  <c r="J220"/>
  <c r="J209"/>
  <c r="J207"/>
  <c r="BK204"/>
  <c r="J203"/>
  <c r="J201"/>
  <c r="J200"/>
  <c r="J198"/>
  <c r="J194"/>
  <c r="BK191"/>
  <c r="J185"/>
  <c r="BK180"/>
  <c r="J179"/>
  <c r="J172"/>
  <c r="J167"/>
  <c r="BK160"/>
  <c r="J153"/>
  <c r="BK142"/>
  <c i="3" r="BK139"/>
  <c r="BK134"/>
  <c r="BK129"/>
  <c r="BK127"/>
  <c i="2" r="BK154"/>
  <c r="J150"/>
  <c r="J143"/>
  <c r="BK140"/>
  <c r="J136"/>
  <c r="J135"/>
  <c r="BK128"/>
  <c i="6" r="BK166"/>
  <c r="BK164"/>
  <c r="J160"/>
  <c r="BK154"/>
  <c r="J148"/>
  <c r="BK131"/>
  <c i="5" r="BK169"/>
  <c r="J161"/>
  <c r="BK155"/>
  <c r="BK143"/>
  <c r="J138"/>
  <c r="J134"/>
  <c r="J133"/>
  <c r="J128"/>
  <c r="J127"/>
  <c i="4" r="BK285"/>
  <c r="J284"/>
  <c r="BK278"/>
  <c r="BK274"/>
  <c r="J273"/>
  <c r="BK272"/>
  <c r="J271"/>
  <c r="BK269"/>
  <c r="BK267"/>
  <c r="BK266"/>
  <c r="BK261"/>
  <c r="J256"/>
  <c r="BK251"/>
  <c r="BK247"/>
  <c r="BK243"/>
  <c r="J242"/>
  <c r="BK241"/>
  <c r="BK239"/>
  <c r="BK238"/>
  <c r="BK237"/>
  <c r="BK234"/>
  <c r="BK219"/>
  <c r="J213"/>
  <c r="BK206"/>
  <c r="BK202"/>
  <c r="J199"/>
  <c r="BK196"/>
  <c r="BK194"/>
  <c r="J193"/>
  <c r="J190"/>
  <c r="J189"/>
  <c r="BK186"/>
  <c r="BK182"/>
  <c r="BK179"/>
  <c r="BK178"/>
  <c r="BK167"/>
  <c r="BK161"/>
  <c r="J160"/>
  <c r="BK156"/>
  <c r="J139"/>
  <c r="BK135"/>
  <c i="3" r="BK141"/>
  <c r="J136"/>
  <c r="J134"/>
  <c r="J132"/>
  <c i="2" r="BK156"/>
  <c r="J152"/>
  <c r="J140"/>
  <c r="BK137"/>
  <c r="BK135"/>
  <c r="J134"/>
  <c r="J132"/>
  <c r="BK131"/>
  <c r="J128"/>
  <c l="1" r="R129"/>
  <c r="R126"/>
  <c r="R125"/>
  <c i="3" r="P126"/>
  <c r="R133"/>
  <c i="4" r="P127"/>
  <c r="R208"/>
  <c r="P246"/>
  <c r="R283"/>
  <c r="R276"/>
  <c i="5" r="BK124"/>
  <c r="J124"/>
  <c r="J98"/>
  <c r="P137"/>
  <c r="R154"/>
  <c i="6" r="BK124"/>
  <c r="BK141"/>
  <c r="J141"/>
  <c r="J99"/>
  <c r="BK157"/>
  <c r="J157"/>
  <c r="J100"/>
  <c i="2" r="BK129"/>
  <c r="J129"/>
  <c r="J99"/>
  <c r="T145"/>
  <c i="3" r="R126"/>
  <c r="T133"/>
  <c i="4" r="BK208"/>
  <c r="J208"/>
  <c r="J99"/>
  <c r="T246"/>
  <c r="T283"/>
  <c r="T276"/>
  <c i="5" r="BK137"/>
  <c r="J137"/>
  <c r="J99"/>
  <c r="BK154"/>
  <c r="J154"/>
  <c r="J100"/>
  <c i="4" r="T127"/>
  <c r="T126"/>
  <c r="T208"/>
  <c i="5" r="P124"/>
  <c r="R137"/>
  <c i="6" r="P124"/>
  <c r="R141"/>
  <c r="R157"/>
  <c i="2" r="P145"/>
  <c i="3" r="T126"/>
  <c r="R140"/>
  <c i="4" r="BK127"/>
  <c r="J127"/>
  <c r="J98"/>
  <c r="P208"/>
  <c r="R246"/>
  <c r="P283"/>
  <c r="P276"/>
  <c i="5" r="T124"/>
  <c r="T154"/>
  <c i="6" r="T124"/>
  <c r="P157"/>
  <c i="2" r="BK145"/>
  <c r="J145"/>
  <c r="J100"/>
  <c i="5" r="T137"/>
  <c i="6" r="P141"/>
  <c r="T157"/>
  <c i="2" r="T129"/>
  <c r="T126"/>
  <c r="T125"/>
  <c i="3" r="BK140"/>
  <c r="J140"/>
  <c r="J100"/>
  <c i="4" r="R127"/>
  <c r="R126"/>
  <c r="BK246"/>
  <c r="J246"/>
  <c r="J100"/>
  <c r="BK283"/>
  <c r="J283"/>
  <c r="J105"/>
  <c i="5" r="R124"/>
  <c r="R123"/>
  <c r="R122"/>
  <c r="P154"/>
  <c i="6" r="R124"/>
  <c r="R123"/>
  <c r="R122"/>
  <c r="T141"/>
  <c i="2" r="R145"/>
  <c i="3" r="BK133"/>
  <c r="J133"/>
  <c r="J99"/>
  <c r="P140"/>
  <c i="2" r="P129"/>
  <c r="P126"/>
  <c r="P125"/>
  <c i="1" r="AU95"/>
  <c i="3" r="BK126"/>
  <c r="J126"/>
  <c r="J98"/>
  <c r="P133"/>
  <c r="T140"/>
  <c i="7" r="BK125"/>
  <c r="J125"/>
  <c r="J98"/>
  <c r="P125"/>
  <c r="R125"/>
  <c r="T125"/>
  <c r="BK135"/>
  <c r="J135"/>
  <c r="J99"/>
  <c r="P135"/>
  <c r="R135"/>
  <c r="T135"/>
  <c r="BK142"/>
  <c r="J142"/>
  <c r="J100"/>
  <c r="P142"/>
  <c r="R142"/>
  <c r="T142"/>
  <c r="BK155"/>
  <c r="J155"/>
  <c r="J101"/>
  <c r="P155"/>
  <c r="R155"/>
  <c r="T155"/>
  <c i="2" r="BE136"/>
  <c r="BK155"/>
  <c r="J155"/>
  <c r="J105"/>
  <c i="3" r="BE139"/>
  <c i="4" r="E85"/>
  <c r="F92"/>
  <c r="BE140"/>
  <c r="BE142"/>
  <c r="BE162"/>
  <c r="BE163"/>
  <c r="BE180"/>
  <c r="BE193"/>
  <c r="BE201"/>
  <c r="BE202"/>
  <c r="BE203"/>
  <c r="BE209"/>
  <c r="BE230"/>
  <c r="BE233"/>
  <c r="BE241"/>
  <c r="BE269"/>
  <c r="BE272"/>
  <c r="BE280"/>
  <c r="BE282"/>
  <c r="BE284"/>
  <c r="BK277"/>
  <c r="J277"/>
  <c r="J102"/>
  <c i="5" r="E85"/>
  <c r="J116"/>
  <c r="F119"/>
  <c r="BE127"/>
  <c r="BE144"/>
  <c r="BE158"/>
  <c r="BE169"/>
  <c i="6" r="E112"/>
  <c r="J116"/>
  <c r="BE130"/>
  <c r="BE158"/>
  <c r="BE163"/>
  <c i="2" r="E85"/>
  <c r="BE130"/>
  <c r="BE138"/>
  <c r="BE139"/>
  <c r="BE152"/>
  <c i="3" r="E85"/>
  <c r="BE130"/>
  <c r="BE131"/>
  <c r="BE132"/>
  <c r="BE137"/>
  <c r="BE138"/>
  <c r="BK151"/>
  <c r="J151"/>
  <c r="J104"/>
  <c i="4" r="BE128"/>
  <c r="BE132"/>
  <c r="BE158"/>
  <c r="BE168"/>
  <c r="BE169"/>
  <c r="BE170"/>
  <c r="BE171"/>
  <c r="BE182"/>
  <c r="BE185"/>
  <c r="BE188"/>
  <c r="BE189"/>
  <c r="BE192"/>
  <c r="BE194"/>
  <c r="BE196"/>
  <c r="BE198"/>
  <c r="BE213"/>
  <c r="BE217"/>
  <c r="BE225"/>
  <c r="BE235"/>
  <c r="BE238"/>
  <c r="BE239"/>
  <c r="BE242"/>
  <c r="BE251"/>
  <c r="BE266"/>
  <c r="BE271"/>
  <c r="BE274"/>
  <c i="5" r="BE155"/>
  <c r="BE161"/>
  <c i="6" r="F92"/>
  <c r="BE127"/>
  <c r="BE145"/>
  <c r="BE154"/>
  <c r="BE161"/>
  <c i="4" r="BE159"/>
  <c r="BE167"/>
  <c r="BE174"/>
  <c r="BE206"/>
  <c r="BE207"/>
  <c r="BE219"/>
  <c r="BE220"/>
  <c r="BE229"/>
  <c r="BE237"/>
  <c r="BE243"/>
  <c r="BE245"/>
  <c r="BE247"/>
  <c r="BE256"/>
  <c r="BE261"/>
  <c r="BE268"/>
  <c r="BE273"/>
  <c r="BK279"/>
  <c r="J279"/>
  <c r="J103"/>
  <c r="BK281"/>
  <c r="J281"/>
  <c r="J104"/>
  <c i="5" r="BE130"/>
  <c r="BE131"/>
  <c r="BE134"/>
  <c r="BE136"/>
  <c r="BE143"/>
  <c r="BE153"/>
  <c r="BE164"/>
  <c i="6" r="BE148"/>
  <c r="BE155"/>
  <c r="BE164"/>
  <c i="2" r="BE131"/>
  <c r="BE134"/>
  <c r="BE146"/>
  <c r="BE154"/>
  <c r="BK151"/>
  <c r="J151"/>
  <c r="J103"/>
  <c i="3" r="F92"/>
  <c i="4" r="J89"/>
  <c r="BE179"/>
  <c r="BE184"/>
  <c r="BE190"/>
  <c r="BE191"/>
  <c r="BE199"/>
  <c r="BE200"/>
  <c r="BE204"/>
  <c r="BE221"/>
  <c r="BE234"/>
  <c r="BE253"/>
  <c r="BE254"/>
  <c r="BE267"/>
  <c r="BE285"/>
  <c i="5" r="BE125"/>
  <c r="BE128"/>
  <c r="BE138"/>
  <c r="BE140"/>
  <c i="6" r="BE131"/>
  <c r="BE140"/>
  <c r="BE151"/>
  <c r="BE160"/>
  <c r="BK168"/>
  <c r="J168"/>
  <c r="J102"/>
  <c i="2" r="F92"/>
  <c r="BE135"/>
  <c r="BE147"/>
  <c i="3" r="BE127"/>
  <c r="BE129"/>
  <c r="BE143"/>
  <c i="6" r="BE166"/>
  <c r="BE169"/>
  <c i="7" r="J89"/>
  <c r="F92"/>
  <c r="BE126"/>
  <c r="BE128"/>
  <c r="BE129"/>
  <c r="BE131"/>
  <c r="BE133"/>
  <c r="BE136"/>
  <c i="2" r="J119"/>
  <c r="BE132"/>
  <c i="3" r="J118"/>
  <c r="BE134"/>
  <c r="BE136"/>
  <c r="BE150"/>
  <c r="BE152"/>
  <c r="BK147"/>
  <c r="J147"/>
  <c r="J102"/>
  <c i="4" r="BE160"/>
  <c r="BE161"/>
  <c r="BE186"/>
  <c r="BE231"/>
  <c r="BE240"/>
  <c r="BE278"/>
  <c i="5" r="BE133"/>
  <c r="BK168"/>
  <c r="J168"/>
  <c r="J102"/>
  <c i="6" r="BE125"/>
  <c r="BE142"/>
  <c i="7" r="E85"/>
  <c r="BE130"/>
  <c r="BE132"/>
  <c r="BE134"/>
  <c i="2" r="BE128"/>
  <c r="BE137"/>
  <c r="BK127"/>
  <c r="J127"/>
  <c r="J98"/>
  <c r="BK149"/>
  <c r="J149"/>
  <c r="J102"/>
  <c i="3" r="BE142"/>
  <c r="BK149"/>
  <c r="J149"/>
  <c r="J103"/>
  <c i="4" r="BE153"/>
  <c r="BE156"/>
  <c r="BE172"/>
  <c i="2" r="BE133"/>
  <c r="BE140"/>
  <c r="BE141"/>
  <c r="BE142"/>
  <c r="BE143"/>
  <c r="BE150"/>
  <c r="BE156"/>
  <c r="BK153"/>
  <c r="J153"/>
  <c r="J104"/>
  <c i="3" r="BE141"/>
  <c r="BE148"/>
  <c i="4" r="BE134"/>
  <c r="BE135"/>
  <c r="BE139"/>
  <c r="BE178"/>
  <c i="7" r="BE138"/>
  <c r="BE141"/>
  <c r="BE143"/>
  <c r="BE146"/>
  <c r="BE149"/>
  <c r="BE152"/>
  <c r="BE156"/>
  <c r="BE157"/>
  <c r="BE159"/>
  <c r="BE162"/>
  <c r="BK161"/>
  <c r="J161"/>
  <c r="J103"/>
  <c i="2" r="F36"/>
  <c i="1" r="BC95"/>
  <c i="2" r="F34"/>
  <c i="1" r="BA95"/>
  <c i="3" r="F36"/>
  <c i="1" r="BC96"/>
  <c i="7" r="F36"/>
  <c i="1" r="BC100"/>
  <c i="4" r="F37"/>
  <c i="1" r="BD97"/>
  <c i="6" r="F35"/>
  <c i="1" r="BB99"/>
  <c i="6" r="J34"/>
  <c i="1" r="AW99"/>
  <c i="5" r="F35"/>
  <c i="1" r="BB98"/>
  <c i="4" r="F34"/>
  <c i="1" r="BA97"/>
  <c i="7" r="J34"/>
  <c i="1" r="AW100"/>
  <c i="3" r="F37"/>
  <c i="1" r="BD96"/>
  <c i="4" r="F35"/>
  <c i="1" r="BB97"/>
  <c i="3" r="F35"/>
  <c i="1" r="BB96"/>
  <c i="5" r="F34"/>
  <c i="1" r="BA98"/>
  <c i="2" r="F37"/>
  <c i="1" r="BD95"/>
  <c i="2" r="F35"/>
  <c i="1" r="BB95"/>
  <c i="6" r="F34"/>
  <c i="1" r="BA99"/>
  <c i="7" r="F37"/>
  <c i="1" r="BD100"/>
  <c i="5" r="F37"/>
  <c i="1" r="BD98"/>
  <c i="3" r="J34"/>
  <c i="1" r="AW96"/>
  <c i="5" r="J34"/>
  <c i="1" r="AW98"/>
  <c i="4" r="F36"/>
  <c i="1" r="BC97"/>
  <c i="7" r="F35"/>
  <c i="1" r="BB100"/>
  <c i="2" r="J34"/>
  <c i="1" r="AW95"/>
  <c i="5" r="F36"/>
  <c i="1" r="BC98"/>
  <c i="6" r="F36"/>
  <c i="1" r="BC99"/>
  <c i="6" r="F37"/>
  <c i="1" r="BD99"/>
  <c i="3" r="F34"/>
  <c i="1" r="BA96"/>
  <c i="7" r="F34"/>
  <c i="1" r="BA100"/>
  <c i="4" r="J34"/>
  <c i="1" r="AW97"/>
  <c i="7" l="1" r="R124"/>
  <c r="R123"/>
  <c i="5" r="P123"/>
  <c r="P122"/>
  <c i="1" r="AU98"/>
  <c i="3" r="R125"/>
  <c r="R124"/>
  <c i="4" r="R125"/>
  <c r="T125"/>
  <c i="6" r="P123"/>
  <c r="P122"/>
  <c i="1" r="AU99"/>
  <c i="4" r="P126"/>
  <c r="P125"/>
  <c i="1" r="AU97"/>
  <c i="3" r="P125"/>
  <c r="P124"/>
  <c i="1" r="AU96"/>
  <c i="7" r="T124"/>
  <c r="T123"/>
  <c r="P124"/>
  <c r="P123"/>
  <c i="1" r="AU100"/>
  <c i="6" r="T123"/>
  <c r="T122"/>
  <c i="5" r="T123"/>
  <c r="T122"/>
  <c i="3" r="T125"/>
  <c r="T124"/>
  <c i="6" r="BK123"/>
  <c i="2" r="BK126"/>
  <c r="J126"/>
  <c r="J97"/>
  <c i="3" r="BK146"/>
  <c r="J146"/>
  <c r="J101"/>
  <c i="4" r="BK276"/>
  <c r="J276"/>
  <c r="J101"/>
  <c i="5" r="BK123"/>
  <c i="6" r="J124"/>
  <c r="J98"/>
  <c i="3" r="BK125"/>
  <c r="J125"/>
  <c r="J97"/>
  <c i="4" r="BK126"/>
  <c r="J126"/>
  <c r="J97"/>
  <c i="5" r="BK167"/>
  <c r="J167"/>
  <c r="J101"/>
  <c i="2" r="BK148"/>
  <c r="J148"/>
  <c r="J101"/>
  <c i="6" r="BK167"/>
  <c r="J167"/>
  <c r="J101"/>
  <c i="7" r="BK124"/>
  <c r="J124"/>
  <c r="J97"/>
  <c r="BK160"/>
  <c r="J160"/>
  <c r="J102"/>
  <c i="4" r="F33"/>
  <c i="1" r="AZ97"/>
  <c r="BD94"/>
  <c r="W33"/>
  <c r="BA94"/>
  <c r="AW94"/>
  <c r="AK30"/>
  <c r="BB94"/>
  <c r="W31"/>
  <c i="5" r="J33"/>
  <c i="1" r="AV98"/>
  <c r="AT98"/>
  <c i="7" r="F33"/>
  <c i="1" r="AZ100"/>
  <c i="5" r="F33"/>
  <c i="1" r="AZ98"/>
  <c i="2" r="J33"/>
  <c i="1" r="AV95"/>
  <c r="AT95"/>
  <c i="6" r="F33"/>
  <c i="1" r="AZ99"/>
  <c i="2" r="F33"/>
  <c i="1" r="AZ95"/>
  <c i="4" r="J33"/>
  <c i="1" r="AV97"/>
  <c r="AT97"/>
  <c i="6" r="J33"/>
  <c i="1" r="AV99"/>
  <c r="AT99"/>
  <c r="BC94"/>
  <c r="AY94"/>
  <c i="7" r="J33"/>
  <c i="1" r="AV100"/>
  <c r="AT100"/>
  <c i="3" r="J33"/>
  <c i="1" r="AV96"/>
  <c r="AT96"/>
  <c i="3" r="F33"/>
  <c i="1" r="AZ96"/>
  <c i="6" l="1" r="BK122"/>
  <c r="J122"/>
  <c r="J96"/>
  <c i="5" r="BK122"/>
  <c r="J122"/>
  <c i="3" r="BK124"/>
  <c r="J124"/>
  <c r="J96"/>
  <c i="4" r="BK125"/>
  <c r="J125"/>
  <c i="6" r="J123"/>
  <c r="J97"/>
  <c i="2" r="BK125"/>
  <c r="J125"/>
  <c i="5" r="J123"/>
  <c r="J97"/>
  <c i="7" r="BK123"/>
  <c r="J123"/>
  <c r="J96"/>
  <c i="5" r="J30"/>
  <c i="1" r="AG98"/>
  <c r="AN98"/>
  <c r="AU94"/>
  <c r="W32"/>
  <c i="4" r="J30"/>
  <c i="1" r="AG97"/>
  <c r="AN97"/>
  <c r="AZ94"/>
  <c r="W29"/>
  <c r="W30"/>
  <c i="2" r="J30"/>
  <c i="1" r="AG95"/>
  <c r="AN95"/>
  <c r="AX94"/>
  <c i="4" l="1" r="J96"/>
  <c i="5" r="J96"/>
  <c i="2" r="J96"/>
  <c i="5" r="J39"/>
  <c i="2" r="J39"/>
  <c i="4" r="J39"/>
  <c i="3" r="J30"/>
  <c i="1" r="AG96"/>
  <c r="AN96"/>
  <c i="6" r="J30"/>
  <c i="1" r="AG99"/>
  <c r="AN99"/>
  <c r="AV94"/>
  <c r="AK29"/>
  <c i="7" r="J30"/>
  <c i="1" r="AG100"/>
  <c r="AN100"/>
  <c i="6" l="1" r="J39"/>
  <c i="7" r="J39"/>
  <c i="3" r="J39"/>
  <c i="1" r="AG94"/>
  <c r="AK26"/>
  <c r="AK35"/>
  <c r="AT94"/>
  <c l="1" r="AN94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<sst xmlns="http://schemas.openxmlformats.org/spreadsheetml/2006/main">
  <si>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</si>
  <si>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</si>
  <si>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</si>
  <si>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</si>
  <si>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</si>
  <si>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{cbc3de68-4915-42a7-a240-d1b3d951a8ce}</t>
  </si>
  <si>
    <t>0,01</t>
  </si>
  <si>
    <t>21</t>
  </si>
  <si>
    <t>15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</si>
  <si>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</si>
  <si>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</si>
  <si>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</si>
  <si>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</si>
  <si>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</si>
  <si>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2019_037_A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</si>
  <si>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</si>
  <si>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</si>
  <si>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Host_sídl_3.-4.etapa - ZPŮSOBILÉ VÝDAJE</t>
  </si>
  <si>
    <t>KSO:</t>
  </si>
  <si>
    <t>CC-CZ:</t>
  </si>
  <si>
    <t>Místo:</t>
  </si>
  <si>
    <t>Hostinné</t>
  </si>
  <si>
    <t>Datum:</t>
  </si>
  <si>
    <t>17. 6. 2020</t>
  </si>
  <si>
    <t>Zadavatel:</t>
  </si>
  <si>
    <t>IČ:</t>
  </si>
  <si>
    <t>00277908</t>
  </si>
  <si>
    <t xml:space="preserve">Město Hostinné </t>
  </si>
  <si>
    <t>DIČ:</t>
  </si>
  <si>
    <t>CZ00277908</t>
  </si>
  <si>
    <t>Uchazeč:</t>
  </si>
  <si>
    <t>Vyplň údaj</t>
  </si>
  <si>
    <t>Projektant:</t>
  </si>
  <si>
    <t>66820316</t>
  </si>
  <si>
    <t>Ing. Gabriela Mlatečková Čížková</t>
  </si>
  <si>
    <t>CZ66820316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</si>
  <si>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</si>
  <si>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</si>
  <si>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</si>
  <si>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</si>
  <si>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</si>
  <si>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</si>
  <si>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</si>
  <si>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</si>
  <si>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</si>
  <si>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</si>
  <si>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</si>
  <si>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</si>
  <si>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</si>
  <si>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</si>
  <si>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</si>
  <si>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</si>
  <si>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</si>
  <si>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</si>
  <si>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</si>
  <si>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</si>
  <si>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</si>
  <si>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</si>
  <si>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</si>
  <si>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</si>
  <si>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</si>
  <si>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</si>
  <si>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</si>
  <si>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</si>
  <si>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</si>
  <si>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</si>
  <si>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</si>
  <si>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</si>
  <si>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</si>
  <si>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</si>
  <si>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</si>
  <si>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</si>
  <si>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</si>
  <si>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</si>
  <si>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</si>
  <si>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</si>
  <si>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</si>
  <si>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</si>
  <si>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</si>
  <si>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</si>
  <si>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</si>
  <si>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</si>
  <si>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</si>
  <si>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</si>
  <si>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IO.02</t>
  </si>
  <si>
    <t>Pěstební opatření na stávající zeleni</t>
  </si>
  <si>
    <t>ING</t>
  </si>
  <si>
    <t>1</t>
  </si>
  <si>
    <t>{5803749d-3463-42bf-b3e9-ae19c445b7b4}</t>
  </si>
  <si>
    <t>2</t>
  </si>
  <si>
    <t>IO.03</t>
  </si>
  <si>
    <t>Instalace mobiliáře</t>
  </si>
  <si>
    <t>{82bd137c-1099-4f4f-a6c1-4653d1784044}</t>
  </si>
  <si>
    <t>IO.04</t>
  </si>
  <si>
    <t>Založení vegetace</t>
  </si>
  <si>
    <t>{c064ac0b-e844-4070-a1f3-06bbfa45f55c}</t>
  </si>
  <si>
    <t>IO.05</t>
  </si>
  <si>
    <t>Rozvojová péče 1. rok po založení</t>
  </si>
  <si>
    <t>{37b172eb-de4f-4119-9535-f72a762aa9cf}</t>
  </si>
  <si>
    <t>IO.06</t>
  </si>
  <si>
    <t>Rozvojová péče 2. rok po založení</t>
  </si>
  <si>
    <t>{6fc96d20-fac2-4976-968a-218a277a8400}</t>
  </si>
  <si>
    <t>IO.07</t>
  </si>
  <si>
    <t>Rozvojové péče 3. rok po založení</t>
  </si>
  <si>
    <t>{1d478a1c-d46d-4bb5-adec-de4e46eb1a89}</t>
  </si>
  <si>
    <t>KRYCÍ LIST SOUPISU PRACÍ</t>
  </si>
  <si>
    <t>Objekt:</t>
  </si>
  <si>
    <t>IO.02 - Pěstební opatření na stávající zeleni</t>
  </si>
  <si>
    <t>REKAPITULACE ČLENĚNÍ SOUPISU PRACÍ</t>
  </si>
  <si>
    <t>Kód dílu - Popis</t>
  </si>
  <si>
    <t>Cena celkem [CZK]</t>
  </si>
  <si>
    <t>Náklady ze soupisu prací</t>
  </si>
  <si>
    <t>-1</t>
  </si>
  <si>
    <t>HSV - HSV</t>
  </si>
  <si>
    <t xml:space="preserve">    IO.02.01 - Kácení stromů</t>
  </si>
  <si>
    <t xml:space="preserve">    IO.02.02 - Zdravotní opatření na stávajících stromech</t>
  </si>
  <si>
    <t xml:space="preserve">    IO.02.03 - Kácení a pěstební opatření na stávajících keřích</t>
  </si>
  <si>
    <t>VRN - Vedlejší rozpočtové náklady</t>
  </si>
  <si>
    <t xml:space="preserve">    998 - Přesun hmot</t>
  </si>
  <si>
    <t xml:space="preserve">    VRN3 - Zařízení staveniště</t>
  </si>
  <si>
    <t xml:space="preserve">    VRN4 - Inženýrská činnost</t>
  </si>
  <si>
    <t xml:space="preserve">    VRN9 - Ostatní náklady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</si>
  <si>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</si>
  <si>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</si>
  <si>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</si>
  <si>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</si>
  <si>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</si>
  <si>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</si>
  <si>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</si>
  <si>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</si>
  <si>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</si>
  <si>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</si>
  <si>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</si>
  <si>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</si>
  <si>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</si>
  <si>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</si>
  <si>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ROZPOCET</t>
  </si>
  <si>
    <t>IO.02.01</t>
  </si>
  <si>
    <t>Kácení stromů</t>
  </si>
  <si>
    <t>K</t>
  </si>
  <si>
    <t>112151012</t>
  </si>
  <si>
    <t>Volné kácení stromů s rozřezáním a odvětvením D kmene do 300 mm - strom č. 1</t>
  </si>
  <si>
    <t>kus</t>
  </si>
  <si>
    <t>4</t>
  </si>
  <si>
    <t>-1690680181</t>
  </si>
  <si>
    <t>IO.02.02</t>
  </si>
  <si>
    <t>Zdravotní opatření na stávajících stromech</t>
  </si>
  <si>
    <t>11</t>
  </si>
  <si>
    <t>184818311a</t>
  </si>
  <si>
    <t>Instalace dynamické vazby pro zajištění koruny stromu 1 lanem - strom č.36</t>
  </si>
  <si>
    <t>1541501013</t>
  </si>
  <si>
    <t>12</t>
  </si>
  <si>
    <t>M</t>
  </si>
  <si>
    <t>67543203</t>
  </si>
  <si>
    <t>vazba stromu bezpečnostní dynamická nosnost lana 2t</t>
  </si>
  <si>
    <t>sada</t>
  </si>
  <si>
    <t>8</t>
  </si>
  <si>
    <t>-1012357321</t>
  </si>
  <si>
    <t>184818311</t>
  </si>
  <si>
    <t>Instalace dynamické vazby pro zajištění koruny stromu 1 lanem - strom č. 38</t>
  </si>
  <si>
    <t>668900680</t>
  </si>
  <si>
    <t>16</t>
  </si>
  <si>
    <t>67543204</t>
  </si>
  <si>
    <t>vazba stromu bezpečnostní dynamická nosnost lana 4t</t>
  </si>
  <si>
    <t>-541217456</t>
  </si>
  <si>
    <t>13</t>
  </si>
  <si>
    <t>184818313</t>
  </si>
  <si>
    <t>Instalace dynamické vazby pro zajištění koruny stromu přes 3 lana - strom č. 37</t>
  </si>
  <si>
    <t>-255950209</t>
  </si>
  <si>
    <t>14</t>
  </si>
  <si>
    <t>972988599</t>
  </si>
  <si>
    <t>7</t>
  </si>
  <si>
    <t>184852234</t>
  </si>
  <si>
    <t>Řez stromu zdravotní o ploše koruny do 60 m2 lezeckou technikou - č. 27, 28, 32</t>
  </si>
  <si>
    <t>1408086349</t>
  </si>
  <si>
    <t>6</t>
  </si>
  <si>
    <t>184852235</t>
  </si>
  <si>
    <t>Řez stromu zdravotní o ploše koruny do 90 m2 lezeckou technikou- č. 17, 19,23, 24,25,26,29,30,31,33,36,37,40,41,44,45,46</t>
  </si>
  <si>
    <t>-1382952863</t>
  </si>
  <si>
    <t>5</t>
  </si>
  <si>
    <t>184852236</t>
  </si>
  <si>
    <t>Řez stromu zdravotní o ploše koruny do 120 m2 lezeckou technikou - č. 10,18,20,21,22,35,38,39,42,43,47</t>
  </si>
  <si>
    <t>1044351482</t>
  </si>
  <si>
    <t>3</t>
  </si>
  <si>
    <t>184852237</t>
  </si>
  <si>
    <t>Řez stromu zdravotní o ploše koruny do 150 m2 lezeckou technikou - č.3</t>
  </si>
  <si>
    <t>-792097915</t>
  </si>
  <si>
    <t>184852238a</t>
  </si>
  <si>
    <t>Řez stromu zdravotní o ploše koruny do 180 m2 lezeckou technikou - č.2</t>
  </si>
  <si>
    <t>1259287152</t>
  </si>
  <si>
    <t>184852239</t>
  </si>
  <si>
    <t>Řez stromu zdravotní o ploše koruny do 210 m2 lezeckou technikou - č. 4</t>
  </si>
  <si>
    <t>-675507077</t>
  </si>
  <si>
    <t>184852322</t>
  </si>
  <si>
    <t>Řez stromu výchovný alejových stromů výšky přes 4 do 6 m - č. 6</t>
  </si>
  <si>
    <t>-855755461</t>
  </si>
  <si>
    <t>27</t>
  </si>
  <si>
    <t>111251111a</t>
  </si>
  <si>
    <t>Drcení ořezaných větví D do 100 mm s ponecháním na místě pro použití do mulčovaných ploch s výsadbou stomů - odhad</t>
  </si>
  <si>
    <t>m3</t>
  </si>
  <si>
    <t>214341805</t>
  </si>
  <si>
    <t>VV</t>
  </si>
  <si>
    <t>2,5+4 "keře+stromy"</t>
  </si>
  <si>
    <t>IO.02.03</t>
  </si>
  <si>
    <t>Kácení a pěstební opatření na stávajících keřích</t>
  </si>
  <si>
    <t>19</t>
  </si>
  <si>
    <t>184806173</t>
  </si>
  <si>
    <t xml:space="preserve">Řez keřů netrnitých zmlazením D koruny do 5,0 m - keř č. 2, 3, 7, 8, 19, </t>
  </si>
  <si>
    <t>1011271124</t>
  </si>
  <si>
    <t>18</t>
  </si>
  <si>
    <t>184806172</t>
  </si>
  <si>
    <t xml:space="preserve">Řez keřů netrnitých zmlazením D koruny do 3,0 m - keře č. 1, 4, 5, 12, 13, 14, 16, 21, </t>
  </si>
  <si>
    <t>-702031001</t>
  </si>
  <si>
    <t>VRN</t>
  </si>
  <si>
    <t>Vedlejší rozpočtové náklady</t>
  </si>
  <si>
    <t>998</t>
  </si>
  <si>
    <t>Přesun hmot</t>
  </si>
  <si>
    <t>31</t>
  </si>
  <si>
    <t>998231411</t>
  </si>
  <si>
    <t>Ruční přesun hmot pro sadovnické a krajinářské úpravy do100 m</t>
  </si>
  <si>
    <t>t</t>
  </si>
  <si>
    <t>677791923</t>
  </si>
  <si>
    <t>VRN3</t>
  </si>
  <si>
    <t>Zařízení staveniště</t>
  </si>
  <si>
    <t>32</t>
  </si>
  <si>
    <t>030001001</t>
  </si>
  <si>
    <t>Zařízení staveniště (zřízení,oplocení,zabezpečení, pronájem, odstranění, úklid dotčené plochy)</t>
  </si>
  <si>
    <t>soub</t>
  </si>
  <si>
    <t>-254283726</t>
  </si>
  <si>
    <t>VRN4</t>
  </si>
  <si>
    <t>Inženýrská činnost</t>
  </si>
  <si>
    <t>33</t>
  </si>
  <si>
    <t>045002001</t>
  </si>
  <si>
    <t>Kompletační a koordinační činnost, konzultace se zadavatelem, vzorkování</t>
  </si>
  <si>
    <t>510072749</t>
  </si>
  <si>
    <t>VRN9</t>
  </si>
  <si>
    <t>Ostatní náklady</t>
  </si>
  <si>
    <t>34</t>
  </si>
  <si>
    <t>0910020R1</t>
  </si>
  <si>
    <t>Ostatní náklady dle zhotovitele</t>
  </si>
  <si>
    <t>1183677138</t>
  </si>
  <si>
    <t>IO.03 - Instalace mobiliáře</t>
  </si>
  <si>
    <t xml:space="preserve">    IO.03.01 - Instalace laviček</t>
  </si>
  <si>
    <t xml:space="preserve">    IO.03.04 - Instalace odpadkových košů</t>
  </si>
  <si>
    <t xml:space="preserve">    IO.03.06 - Intalace psích záchodů</t>
  </si>
  <si>
    <t>IO.03.01</t>
  </si>
  <si>
    <t>Instalace laviček</t>
  </si>
  <si>
    <t>131101101</t>
  </si>
  <si>
    <t>Hloubení jam ručně pro základové patky laviček</t>
  </si>
  <si>
    <t>-907589655</t>
  </si>
  <si>
    <t>0,8*0,3*0,25*40</t>
  </si>
  <si>
    <t>162201211</t>
  </si>
  <si>
    <t>Vodorovné přemístění výkopku z horniny tř. 1 až 4 stavebním kolečkem do 10 m a její rozprostření do ploch výsadeb</t>
  </si>
  <si>
    <t>-578374973</t>
  </si>
  <si>
    <t>275313611</t>
  </si>
  <si>
    <t>Základové patky z betonu tř. C 16/20 - práce včetně materiálu</t>
  </si>
  <si>
    <t>589478074</t>
  </si>
  <si>
    <t>9</t>
  </si>
  <si>
    <t>936124113</t>
  </si>
  <si>
    <t>Montáž lavičky stabilní kotvené šrouby na pevný podklad</t>
  </si>
  <si>
    <t>-1461480228</t>
  </si>
  <si>
    <t>10</t>
  </si>
  <si>
    <t>749101060</t>
  </si>
  <si>
    <t>lavička dle specifikace v TZ</t>
  </si>
  <si>
    <t>1796192883</t>
  </si>
  <si>
    <t>IO.03.04</t>
  </si>
  <si>
    <t>Instalace odpadkových košů</t>
  </si>
  <si>
    <t>1464574437</t>
  </si>
  <si>
    <t>0,25*0,35*0,3*8</t>
  </si>
  <si>
    <t>20</t>
  </si>
  <si>
    <t>688184578</t>
  </si>
  <si>
    <t>1173969904</t>
  </si>
  <si>
    <t>936001001</t>
  </si>
  <si>
    <t xml:space="preserve">Montáž odpadkových košů </t>
  </si>
  <si>
    <t>-1806717329</t>
  </si>
  <si>
    <t>749101200</t>
  </si>
  <si>
    <t>koš odpadkový dle spefikace v TZ</t>
  </si>
  <si>
    <t>2143701232</t>
  </si>
  <si>
    <t>IO.03.06</t>
  </si>
  <si>
    <t>Intalace psích záchodů</t>
  </si>
  <si>
    <t>936001001p</t>
  </si>
  <si>
    <t>Montáž psích záchodů, výkop pro podsyp a podsyp štěrkem dle TZ</t>
  </si>
  <si>
    <t>-2116218552</t>
  </si>
  <si>
    <t>PZ</t>
  </si>
  <si>
    <t>psí záchod dle specifikace v TZ</t>
  </si>
  <si>
    <t>ks</t>
  </si>
  <si>
    <t>-1536616599</t>
  </si>
  <si>
    <t>št</t>
  </si>
  <si>
    <t>štěrk fr.4-8mm, včetně dopravy</t>
  </si>
  <si>
    <t>-1790408301</t>
  </si>
  <si>
    <t>0,4*0,4*0,15*4</t>
  </si>
  <si>
    <t>0,096*1,7 'Přepočtené koeficientem množství</t>
  </si>
  <si>
    <t>22</t>
  </si>
  <si>
    <t>2034852063</t>
  </si>
  <si>
    <t>23</t>
  </si>
  <si>
    <t>-1852837807</t>
  </si>
  <si>
    <t>24</t>
  </si>
  <si>
    <t>-1974156959</t>
  </si>
  <si>
    <t>IO.04 - Založení vegetace</t>
  </si>
  <si>
    <t xml:space="preserve">    IO.04.01.A - Založení ploch s přírodním mulčem</t>
  </si>
  <si>
    <t xml:space="preserve">    IO.04.01.B - Založení trvalek a trvlakových záhonů u vchodů</t>
  </si>
  <si>
    <t xml:space="preserve">    IO.04.07 - Založení trávníku parkového</t>
  </si>
  <si>
    <t>IO.04.01.A</t>
  </si>
  <si>
    <t>Založení ploch s přírodním mulčem</t>
  </si>
  <si>
    <t>140</t>
  </si>
  <si>
    <t>113106121</t>
  </si>
  <si>
    <t>Rozebrání dlažeb z betonových nebo kamenných dlaždic komunikací pro pěší ručně</t>
  </si>
  <si>
    <t>m2</t>
  </si>
  <si>
    <t>-1256248678</t>
  </si>
  <si>
    <t>12+4 "sektor A"</t>
  </si>
  <si>
    <t>5 "sektor B"</t>
  </si>
  <si>
    <t>Součet</t>
  </si>
  <si>
    <t>145</t>
  </si>
  <si>
    <t>981511114m</t>
  </si>
  <si>
    <t>Demolice konstrukcí objektů z betonu železového postupným rozebíráním - betonový základ oplocení v sektoru I, navazuje založení mulče</t>
  </si>
  <si>
    <t>1798710874</t>
  </si>
  <si>
    <t>26*0,3*0,9</t>
  </si>
  <si>
    <t>147</t>
  </si>
  <si>
    <t>997006512a</t>
  </si>
  <si>
    <t>Vodorovné doprava suti s naložením a složením na skládku do 15 km - na recyklační středisko Hostinné</t>
  </si>
  <si>
    <t>234940539</t>
  </si>
  <si>
    <t>131</t>
  </si>
  <si>
    <t>183117114</t>
  </si>
  <si>
    <t>Ochrana plynovodu - Rýhy pro protikořenové textilie zemina tř 1 až 4 hl do 1,6 m š do 0,6 m v rovině a svahu do 1:5</t>
  </si>
  <si>
    <t>m</t>
  </si>
  <si>
    <t>282357703</t>
  </si>
  <si>
    <t>1,5 " sektor F"</t>
  </si>
  <si>
    <t>6*1,5 "sektor I"</t>
  </si>
  <si>
    <t>132</t>
  </si>
  <si>
    <t>183106614</t>
  </si>
  <si>
    <t>Ochrana plynovodu - Ochrana stromu protikořenovou clonou v rovině nebo na svahu do 1:5 hloubky do 1400 mm</t>
  </si>
  <si>
    <t>-993262837</t>
  </si>
  <si>
    <t>133</t>
  </si>
  <si>
    <t>69311085</t>
  </si>
  <si>
    <t>geotextilie netkaná separační, ochranná, filtrační, drenážní PP 800g/m2 - ochrana plynovodu</t>
  </si>
  <si>
    <t>99468656</t>
  </si>
  <si>
    <t>10,5*2,4 'Přepočtené koeficientem množství</t>
  </si>
  <si>
    <t>70</t>
  </si>
  <si>
    <t>184802111</t>
  </si>
  <si>
    <t>Chemické odplevelení před založením kultury nad 20 m2 postřikem na široko v rovině a svahu do 1:5 včetně materiálu</t>
  </si>
  <si>
    <t>-318022203</t>
  </si>
  <si>
    <t>520+41+14+40+33+29+44 "A"</t>
  </si>
  <si>
    <t>180+75 "B"</t>
  </si>
  <si>
    <t>166+61+40+42 "C"</t>
  </si>
  <si>
    <t>50+14+53+12+18+22 "D"</t>
  </si>
  <si>
    <t>314+64+18+8+15 "E"</t>
  </si>
  <si>
    <t>191 "F"</t>
  </si>
  <si>
    <t>12+23+25+25+24+14+9 "G"</t>
  </si>
  <si>
    <t>915+166+13+22+22+22+11 "H"</t>
  </si>
  <si>
    <t>383 "I"</t>
  </si>
  <si>
    <t>122</t>
  </si>
  <si>
    <t>181151331a</t>
  </si>
  <si>
    <t xml:space="preserve">Plošná úprava terénu přes 500 m2 zemina tř 1 až 4 nerovnosti do 200 mm v rovinně a svahu do 1:5 - plochy starých trávníků v sektorech "C " </t>
  </si>
  <si>
    <t>-1479923173</t>
  </si>
  <si>
    <t>162 "sektor C"</t>
  </si>
  <si>
    <t>124</t>
  </si>
  <si>
    <t>181111131a</t>
  </si>
  <si>
    <t xml:space="preserve">Plošná úprava terénu do 500 m2 zemina tř 1 až 4 nerovnosti do 200 mm v rovinně a svahu do 1:5 - plochy v sektoru "I" podél hranice pozemku </t>
  </si>
  <si>
    <t>828112732</t>
  </si>
  <si>
    <t>98 "sektor I"</t>
  </si>
  <si>
    <t>73</t>
  </si>
  <si>
    <t>-883585675</t>
  </si>
  <si>
    <t>107</t>
  </si>
  <si>
    <t>-286708267</t>
  </si>
  <si>
    <t>71</t>
  </si>
  <si>
    <t>183403115</t>
  </si>
  <si>
    <t>Obdělání půdy kultivátorováním ve svahu do 1:2</t>
  </si>
  <si>
    <t>-1439593704</t>
  </si>
  <si>
    <t>72</t>
  </si>
  <si>
    <t>183403153</t>
  </si>
  <si>
    <t>Obdělání půdy hrabáním v rovině a svahu do 1:5</t>
  </si>
  <si>
    <t>-163927882</t>
  </si>
  <si>
    <t>74</t>
  </si>
  <si>
    <t>184911431</t>
  </si>
  <si>
    <t>Mulčování rostlin kůrou tl. do 0,1 m v rovině a svahu do 1:5</t>
  </si>
  <si>
    <t>-1115102615</t>
  </si>
  <si>
    <t>75</t>
  </si>
  <si>
    <t>103911000</t>
  </si>
  <si>
    <t xml:space="preserve">kůra nebo štěpka  mulčovací VL - včetně dopravy</t>
  </si>
  <si>
    <t>-165871682</t>
  </si>
  <si>
    <t>-6,5 "odečet štěpky získané při drcení větví po kácení a řezu dřevin"</t>
  </si>
  <si>
    <t>3750*0,1</t>
  </si>
  <si>
    <t>156</t>
  </si>
  <si>
    <t>183101115m</t>
  </si>
  <si>
    <t>Hloubení jamek bez výměny půdy zeminy tř 1 až 4 objem do 0,4 m3 v rovině a svahu do 1:5 - stromy</t>
  </si>
  <si>
    <t>-1719399318</t>
  </si>
  <si>
    <t>157</t>
  </si>
  <si>
    <t>184102114m</t>
  </si>
  <si>
    <t>Výsadba dřeviny s balem D do 0,5 m do jamky se zalitím v rovině a svahu do 1:5 - stromy</t>
  </si>
  <si>
    <t>-1054662502</t>
  </si>
  <si>
    <t>158</t>
  </si>
  <si>
    <t>184215133m</t>
  </si>
  <si>
    <t>Ukotvení kmene dřevin třemi kůly D do 0,1 m délky do 3 m se vzpěrou nahoře i dole - list.stromy</t>
  </si>
  <si>
    <t>837433674</t>
  </si>
  <si>
    <t>172</t>
  </si>
  <si>
    <t>184215112j</t>
  </si>
  <si>
    <t>Ukotvení kmene dřevin jedním kůlem D do 0,1 m délky do 2 m - jehličnatén¨stromy</t>
  </si>
  <si>
    <t>1501256410</t>
  </si>
  <si>
    <t>159</t>
  </si>
  <si>
    <t>900 m</t>
  </si>
  <si>
    <t>kůl loupaný půlený 250cm pr.7-8 cm - PŘÍČKY- 1 nahoře list.stromy v mulči - 89 ks</t>
  </si>
  <si>
    <t>757151795</t>
  </si>
  <si>
    <t>41</t>
  </si>
  <si>
    <t>900 k4</t>
  </si>
  <si>
    <t xml:space="preserve">kůl loupaný půlený 250cm pr.7-8 cm - PŘÍČKY - 1 nahoře, 3 dole - listnaté stromy v louce - 12 ks </t>
  </si>
  <si>
    <t>-1403459964</t>
  </si>
  <si>
    <t>12*4</t>
  </si>
  <si>
    <t>160</t>
  </si>
  <si>
    <t>900 m2</t>
  </si>
  <si>
    <t xml:space="preserve">kůl loupaný 250 cm pr.7-8 cm </t>
  </si>
  <si>
    <t>1032644044</t>
  </si>
  <si>
    <t>8 "jehličnaté"</t>
  </si>
  <si>
    <t>101*3 "listnaté"</t>
  </si>
  <si>
    <t>161</t>
  </si>
  <si>
    <t>184852311m</t>
  </si>
  <si>
    <t xml:space="preserve">Řez stromu výchovný špičáků a keřových stromů výšky do 4m - listnaté stromy </t>
  </si>
  <si>
    <t>1459306264</t>
  </si>
  <si>
    <t>162</t>
  </si>
  <si>
    <t>185802114m</t>
  </si>
  <si>
    <t>Hnojení půdy umělým hnojivem k jednotlivým rostlinám v rovině a svahu do 1:5 -12*10g na rostlinu</t>
  </si>
  <si>
    <t>-1171280218</t>
  </si>
  <si>
    <t>163</t>
  </si>
  <si>
    <t>251Sild m</t>
  </si>
  <si>
    <t>tabl. hnojivo Silvamix forte 10g tablety - 120g/ strom</t>
  </si>
  <si>
    <t>1963982160</t>
  </si>
  <si>
    <t>109*12</t>
  </si>
  <si>
    <t>164</t>
  </si>
  <si>
    <t>185804312m</t>
  </si>
  <si>
    <t>Zalití rostlin vodou plocha přes 20 m2 - četnost dle potřeby - 100 l/strom</t>
  </si>
  <si>
    <t>-1660890617</t>
  </si>
  <si>
    <t>109*0,1</t>
  </si>
  <si>
    <t>165</t>
  </si>
  <si>
    <t>185851121m</t>
  </si>
  <si>
    <t>Dovoz vody pro zálivku rostlin, cena včetně vody</t>
  </si>
  <si>
    <t>-1761675428</t>
  </si>
  <si>
    <t>166</t>
  </si>
  <si>
    <t>och n m</t>
  </si>
  <si>
    <t xml:space="preserve">Zhotovení ochranného nátěru kmene profesionálním nátěrem proti korní spále ve dvou vrstvách </t>
  </si>
  <si>
    <t>-748940865</t>
  </si>
  <si>
    <t>167</t>
  </si>
  <si>
    <t>026och n m</t>
  </si>
  <si>
    <t>profesionální ochranný nátěr Arboflex - list.stromy v mulči</t>
  </si>
  <si>
    <t>kg</t>
  </si>
  <si>
    <t>-259949641</t>
  </si>
  <si>
    <t>101*0,5</t>
  </si>
  <si>
    <t>168</t>
  </si>
  <si>
    <t>Str</t>
  </si>
  <si>
    <t xml:space="preserve">stromy  - dle  specifikace materiálu v PD včetně dopravy</t>
  </si>
  <si>
    <t>soub.</t>
  </si>
  <si>
    <t>-1652348160</t>
  </si>
  <si>
    <t>169</t>
  </si>
  <si>
    <t>ZV m</t>
  </si>
  <si>
    <t xml:space="preserve">mobilní zavlažovací vak  s postupým uvolňováním vody pro alejové stromy s balem - liastnaté stromy v mulči</t>
  </si>
  <si>
    <t>235525346</t>
  </si>
  <si>
    <t>183101113</t>
  </si>
  <si>
    <t>Hloubení jamek bez výměny půdy zeminy tř 1 až 4 objem do 0,05 m3 v rovině a svahu do 1:5 - výsadba keřů</t>
  </si>
  <si>
    <t>672936622</t>
  </si>
  <si>
    <t>184102111</t>
  </si>
  <si>
    <t xml:space="preserve">Výsadba dřeviny s balem D do 0,2 m do jamky se zalitím v rovině a svahu do 1:5-  výsadba keřů</t>
  </si>
  <si>
    <t>-1312744434</t>
  </si>
  <si>
    <t>184851412</t>
  </si>
  <si>
    <t>Zpětný řez netrnitých keřů po výsadbě výšky do 1 m - výsadba keřů</t>
  </si>
  <si>
    <t>-1939350888</t>
  </si>
  <si>
    <t>185802114b</t>
  </si>
  <si>
    <t>Hnojení půdy umělým hnojivem k jednotlivým rostlinám v rovině a svahu do 1:5 -5*10g na rostlinu - výsadba keřů</t>
  </si>
  <si>
    <t>2115672801</t>
  </si>
  <si>
    <t>25</t>
  </si>
  <si>
    <t>251Silb</t>
  </si>
  <si>
    <t>tabl. hnojivo Silvamix forte 10g tablety - 40gl/ keř - výsadba keřů</t>
  </si>
  <si>
    <t>1236537116</t>
  </si>
  <si>
    <t>771*4</t>
  </si>
  <si>
    <t>26</t>
  </si>
  <si>
    <t>185804312k</t>
  </si>
  <si>
    <t>Zalití rostlin vodou plocha přes 20 m2 - výsadba keřů</t>
  </si>
  <si>
    <t>-2010325967</t>
  </si>
  <si>
    <t>771*0,01</t>
  </si>
  <si>
    <t>185851121k</t>
  </si>
  <si>
    <t>Dovoz vody pro zálivku rostlin za vzdálenost do 1000 m - výsadba keřů</t>
  </si>
  <si>
    <t>-253365815</t>
  </si>
  <si>
    <t>28</t>
  </si>
  <si>
    <t>900 k</t>
  </si>
  <si>
    <t>keře dle TZ</t>
  </si>
  <si>
    <t>-753887378</t>
  </si>
  <si>
    <t>183111112</t>
  </si>
  <si>
    <t>Hloubení jamek bez výměny půdy zeminy tř 1 až 4 objem do 0,005 m3 v rovině a svahu do 1:5 - výsadba půdopokryvných keřů</t>
  </si>
  <si>
    <t>574255583</t>
  </si>
  <si>
    <t>184102111.1</t>
  </si>
  <si>
    <t>Výsadba dřeviny s balem D do 0,2 m do jamky se zalitím v rovině a svahu do 1:5 - výsadba půdopokryvných keřů</t>
  </si>
  <si>
    <t>-567241309</t>
  </si>
  <si>
    <t>185802114c</t>
  </si>
  <si>
    <t>Hnojení půdy umělým hnojivem k jednotlivým rostlinám v rovině a svahu do 1:5 -2*10g na rostlinu - - výsadba půdopokryvných keřů</t>
  </si>
  <si>
    <t>-1448231371</t>
  </si>
  <si>
    <t>17</t>
  </si>
  <si>
    <t>251Sila</t>
  </si>
  <si>
    <t>tabl. hnojivo Silvamix forte 10g tablety - 10g/ keř - - výsadba půdopokryvných keřů</t>
  </si>
  <si>
    <t>118035466</t>
  </si>
  <si>
    <t>185804312c</t>
  </si>
  <si>
    <t>Zalití rostlin vodou plocha přes 20 m2 - výsadba půdopokryvných keřů</t>
  </si>
  <si>
    <t>-1971186672</t>
  </si>
  <si>
    <t>2027*0,001</t>
  </si>
  <si>
    <t>185851121pp</t>
  </si>
  <si>
    <t>Dovoz vody pro zálivku rostlin za vzdálenost do 1000 m - - výsadba půdopokryvných keřů</t>
  </si>
  <si>
    <t>365667841</t>
  </si>
  <si>
    <t>900 k.1</t>
  </si>
  <si>
    <t>půdopokryvné keře dle TZ</t>
  </si>
  <si>
    <t>-336575555</t>
  </si>
  <si>
    <t>IO.04.01.B</t>
  </si>
  <si>
    <t>Založení trvalek a trvlakových záhonů u vchodů</t>
  </si>
  <si>
    <t>174</t>
  </si>
  <si>
    <t>-686196345</t>
  </si>
  <si>
    <t>10*4 "G"</t>
  </si>
  <si>
    <t>8*4 "H"</t>
  </si>
  <si>
    <t>175</t>
  </si>
  <si>
    <t>181311103k</t>
  </si>
  <si>
    <t>Doplnění a rozprostření kompostu tl vrstvy 8 cm v rovině nebo ve svahu do 1:5 ručně - plochy trvalek před vchody do domů</t>
  </si>
  <si>
    <t>197503781</t>
  </si>
  <si>
    <t>(10*4) "sektor G"</t>
  </si>
  <si>
    <t>(8*4) "sektor H"</t>
  </si>
  <si>
    <t>176</t>
  </si>
  <si>
    <t>103641010-komp</t>
  </si>
  <si>
    <t xml:space="preserve">kompost do trvalkových záhonů  včetně dopravy a manipulace</t>
  </si>
  <si>
    <t>-1939932551</t>
  </si>
  <si>
    <t>72*0,08*1,5</t>
  </si>
  <si>
    <t>187</t>
  </si>
  <si>
    <t>183403131</t>
  </si>
  <si>
    <t>Obdělání půdy rytím zemina tř 1 a 2 v rovině a svahu do 1:5</t>
  </si>
  <si>
    <t>418802474</t>
  </si>
  <si>
    <t>177</t>
  </si>
  <si>
    <t>-1661278</t>
  </si>
  <si>
    <t>178</t>
  </si>
  <si>
    <t>-747604290</t>
  </si>
  <si>
    <t>179</t>
  </si>
  <si>
    <t>-737063929</t>
  </si>
  <si>
    <t>182</t>
  </si>
  <si>
    <t>183211322</t>
  </si>
  <si>
    <t xml:space="preserve">Výsadba trvalek hrnkových D květináče do 120 mm </t>
  </si>
  <si>
    <t>-1442524812</t>
  </si>
  <si>
    <t>183</t>
  </si>
  <si>
    <t>trval 1</t>
  </si>
  <si>
    <t xml:space="preserve">trvalky dle PD  - specifikace materiáliu v TZ - rostliny do záhonů u vchodů</t>
  </si>
  <si>
    <t>-472066744</t>
  </si>
  <si>
    <t>184</t>
  </si>
  <si>
    <t>185804312a</t>
  </si>
  <si>
    <t>Zalití rostlin vodou plocha přes 20 m2 - 1 l na rostlinu - trvalky</t>
  </si>
  <si>
    <t>1312527944</t>
  </si>
  <si>
    <t>594*0,001</t>
  </si>
  <si>
    <t>185</t>
  </si>
  <si>
    <t>185851121tr</t>
  </si>
  <si>
    <t>Dovoz vody pro zálivku rostlin za vzdálenost do 1000 m - trvalky, cena včetně vody</t>
  </si>
  <si>
    <t>1869489200</t>
  </si>
  <si>
    <t>180</t>
  </si>
  <si>
    <t>804627038</t>
  </si>
  <si>
    <t>181</t>
  </si>
  <si>
    <t>1390806561</t>
  </si>
  <si>
    <t>72*0,1</t>
  </si>
  <si>
    <t>188</t>
  </si>
  <si>
    <t>183211322m</t>
  </si>
  <si>
    <t xml:space="preserve">Výsadba trvalek hrnkových D květináče do 120 mm  - rostliny do zamulčovaných vegetačních pásů keřů a stromů</t>
  </si>
  <si>
    <t>-1912845885</t>
  </si>
  <si>
    <t>189</t>
  </si>
  <si>
    <t>trv 2</t>
  </si>
  <si>
    <t xml:space="preserve">trvalky dle PD  - specifikace materiáliu v TZ - rostliny do zamulčoivaných veg.pásů</t>
  </si>
  <si>
    <t>-261839050</t>
  </si>
  <si>
    <t>190</t>
  </si>
  <si>
    <t>183211313m</t>
  </si>
  <si>
    <t xml:space="preserve">Výsadba cibulí nebo hlíz - rostliny do zamulčovaných veg.pásů </t>
  </si>
  <si>
    <t>-1892113311</t>
  </si>
  <si>
    <t>191</t>
  </si>
  <si>
    <t>cib 2</t>
  </si>
  <si>
    <t>cibuloviny dle specifikace v TZ - rostliny do veget.pásu v sektoru E</t>
  </si>
  <si>
    <t xml:space="preserve">soub. </t>
  </si>
  <si>
    <t>-2040647687</t>
  </si>
  <si>
    <t>192</t>
  </si>
  <si>
    <t>185802114 m</t>
  </si>
  <si>
    <t xml:space="preserve">Hnojení půdy umělým hnojivem k jednotlivým rostlinám v rovině a svahu do 1:5  1*5g na rostlinu - výsadba trvalek do zamulčovaných veg.pásů</t>
  </si>
  <si>
    <t>-1162970364</t>
  </si>
  <si>
    <t>193</t>
  </si>
  <si>
    <t>UH m</t>
  </si>
  <si>
    <t>tabl. hnojivo Silvamix forte 10g tablety - 5g/ rostl - trvalky ve veg.pásech</t>
  </si>
  <si>
    <t>123612070</t>
  </si>
  <si>
    <t>194</t>
  </si>
  <si>
    <t>185804312 m</t>
  </si>
  <si>
    <t>Zalití rostlin vodou plocha přes 20 m2 - 1 l na rostlinu - trvalky ve veget.pásech</t>
  </si>
  <si>
    <t>-1576113893</t>
  </si>
  <si>
    <t>782*0,001</t>
  </si>
  <si>
    <t>195</t>
  </si>
  <si>
    <t>185851121 tr m</t>
  </si>
  <si>
    <t>Dovoz vody pro zálivku rostlin za vzdálenost do 1000 m - trvalky ve veg.pásech, cena včetně vody</t>
  </si>
  <si>
    <t>1818501948</t>
  </si>
  <si>
    <t>IO.04.07</t>
  </si>
  <si>
    <t>Založení trávníku parkového</t>
  </si>
  <si>
    <t>148</t>
  </si>
  <si>
    <t>-1436353519</t>
  </si>
  <si>
    <t>35 "sektor B"</t>
  </si>
  <si>
    <t>3+4 "sektor A"</t>
  </si>
  <si>
    <t>153</t>
  </si>
  <si>
    <t>981511114t</t>
  </si>
  <si>
    <t xml:space="preserve">Demolice konstrukcí objektů z betonu železového postupným rozebíráním - betonový základ oplocení  - sektor I, navazuje založení trávníku</t>
  </si>
  <si>
    <t>2091174420</t>
  </si>
  <si>
    <t>5*0,3*0,9 "v části navazující založením trávníku"</t>
  </si>
  <si>
    <t>149</t>
  </si>
  <si>
    <t>-2015977181</t>
  </si>
  <si>
    <t>76</t>
  </si>
  <si>
    <t>-2140436361</t>
  </si>
  <si>
    <t>895+364+57+65+90+169+78+17+260+377+940+76+1150+275+98+35+9</t>
  </si>
  <si>
    <t>123</t>
  </si>
  <si>
    <t>181151331</t>
  </si>
  <si>
    <t xml:space="preserve">Plošná úprava terénu přes 500 m2 zemina tř 1 až 4 nerovnosti do 200 mm v rovinně a svahu do 1:5 - plochy starých trávníků v sektorech "A, G a H " </t>
  </si>
  <si>
    <t>822241087</t>
  </si>
  <si>
    <t>895 "sektor A"</t>
  </si>
  <si>
    <t>1016 "sektor G"</t>
  </si>
  <si>
    <t>1150 "sektor H"</t>
  </si>
  <si>
    <t>125</t>
  </si>
  <si>
    <t>181111131</t>
  </si>
  <si>
    <t>Plošná úprava terénu do 500 m2 zemina tř 1 až 4 nerovnosti do 200 mm v rovinně a svahu do 1:5 - plochy v sektoru "C, I, H" podél chodníku</t>
  </si>
  <si>
    <t>1235456468</t>
  </si>
  <si>
    <t>196+90+45 "sektor C"</t>
  </si>
  <si>
    <t>275 "sektor H podél chodníku"</t>
  </si>
  <si>
    <t>12 "sektor I, navazuje založení trávníku"</t>
  </si>
  <si>
    <t>77</t>
  </si>
  <si>
    <t>183403113</t>
  </si>
  <si>
    <t>Obdělání půdy frézováním v rovině a svahu do 1:5</t>
  </si>
  <si>
    <t>-1715925019</t>
  </si>
  <si>
    <t>81</t>
  </si>
  <si>
    <t>1130031866</t>
  </si>
  <si>
    <t>78</t>
  </si>
  <si>
    <t>183403152</t>
  </si>
  <si>
    <t>Obdělání půdy vláčením v rovině a svahu do 1:5</t>
  </si>
  <si>
    <t>1980193047</t>
  </si>
  <si>
    <t>113</t>
  </si>
  <si>
    <t>185802113</t>
  </si>
  <si>
    <t>Hnojení půdy umělým hnojivem na široko v rovině a svahu do 1:5</t>
  </si>
  <si>
    <t>278508190</t>
  </si>
  <si>
    <t>4955*0,03*0,001</t>
  </si>
  <si>
    <t>114</t>
  </si>
  <si>
    <t>25191155</t>
  </si>
  <si>
    <t xml:space="preserve">hnojivo průmyslové trávníkové startovací pro zakládání s postupným uvolňováním živin po dobu 2-3 měsícea  podporu růstu kořenů - specifikace viz TZ</t>
  </si>
  <si>
    <t>-502817395</t>
  </si>
  <si>
    <t>82</t>
  </si>
  <si>
    <t>183403153a</t>
  </si>
  <si>
    <t>Obdělání půdy hrabáním v rovině a svahu do 1:5 s vyčištěním od kamenů vel.nad 5 cm</t>
  </si>
  <si>
    <t>-1908688705</t>
  </si>
  <si>
    <t>94</t>
  </si>
  <si>
    <t>181411131</t>
  </si>
  <si>
    <t xml:space="preserve">Založení parkového trávníku výsevem plochy do 1000 m2 v rovině a ve svahu do 1:5 vetně utažení, pokosení a naložení a odvoz odpadu do 20 km se složením. </t>
  </si>
  <si>
    <t>1299906825</t>
  </si>
  <si>
    <t>95</t>
  </si>
  <si>
    <t>00572410</t>
  </si>
  <si>
    <t>osivo směs travní parková</t>
  </si>
  <si>
    <t>1716884917</t>
  </si>
  <si>
    <t>4955*0,015 'Přepočtené koeficientem množství</t>
  </si>
  <si>
    <t>112</t>
  </si>
  <si>
    <t>-91953232</t>
  </si>
  <si>
    <t>69</t>
  </si>
  <si>
    <t>-1267502627</t>
  </si>
  <si>
    <t>65</t>
  </si>
  <si>
    <t>1471289475</t>
  </si>
  <si>
    <t>67</t>
  </si>
  <si>
    <t>012002000A</t>
  </si>
  <si>
    <t>Geodetické práce - vytýčení stávajícího vedení VŠECH PODZEMNÍCH INŽENÝRSKÝCH SÍTÍ, geodetické vytýčení stromů</t>
  </si>
  <si>
    <t>1024</t>
  </si>
  <si>
    <t>-1647787729</t>
  </si>
  <si>
    <t>68</t>
  </si>
  <si>
    <t>715214543</t>
  </si>
  <si>
    <t>IO.05 - Rozvojová péče 1. rok po založení</t>
  </si>
  <si>
    <t>IO.05 - Rozvojová péče 1. rok</t>
  </si>
  <si>
    <t xml:space="preserve">    RP asl - rozvoj.péče - strom </t>
  </si>
  <si>
    <t xml:space="preserve">    RP Keř - rozvojová péče keře </t>
  </si>
  <si>
    <t xml:space="preserve">    RP plocha mulč - rozvoj.péče plochy zamulčované štěpkou </t>
  </si>
  <si>
    <t>Rozvojová péče 1. rok</t>
  </si>
  <si>
    <t>RP asl</t>
  </si>
  <si>
    <t xml:space="preserve">rozvoj.péče - strom </t>
  </si>
  <si>
    <t>184911111a</t>
  </si>
  <si>
    <t xml:space="preserve">Znovuuvázání dřeviny ke kůlům -  u 50 % stromů</t>
  </si>
  <si>
    <t>-1667440226</t>
  </si>
  <si>
    <t>109*0,5</t>
  </si>
  <si>
    <t>KK</t>
  </si>
  <si>
    <t xml:space="preserve">kontrola kotvení </t>
  </si>
  <si>
    <t>-268020306</t>
  </si>
  <si>
    <t>35</t>
  </si>
  <si>
    <t xml:space="preserve">Zalití rostlin vodou plocha přes 20 m2  - 100l na strom</t>
  </si>
  <si>
    <t>1971196576</t>
  </si>
  <si>
    <t>(101+8)*0,1</t>
  </si>
  <si>
    <t>36</t>
  </si>
  <si>
    <t>185851121</t>
  </si>
  <si>
    <t xml:space="preserve">Dovoz vody pro zálivku rostlin, cena  včetně vody</t>
  </si>
  <si>
    <t>-117234993</t>
  </si>
  <si>
    <t>39</t>
  </si>
  <si>
    <t>113680982</t>
  </si>
  <si>
    <t>40</t>
  </si>
  <si>
    <t>-932702421</t>
  </si>
  <si>
    <t>-2071250207</t>
  </si>
  <si>
    <t>42</t>
  </si>
  <si>
    <t>-1130678991</t>
  </si>
  <si>
    <t>RP Keř</t>
  </si>
  <si>
    <t xml:space="preserve">rozvojová péče keře </t>
  </si>
  <si>
    <t>RP k</t>
  </si>
  <si>
    <t xml:space="preserve">kontrola  a případná úprava keře řezem - 10% jedinců</t>
  </si>
  <si>
    <t>1714226771</t>
  </si>
  <si>
    <t>803*0,1</t>
  </si>
  <si>
    <t>37</t>
  </si>
  <si>
    <t>185804312b</t>
  </si>
  <si>
    <t xml:space="preserve">Zalití rostlin vodou plocha přes 20 m2  - 10l na keř 40-60 cm (2,5-5l kont)</t>
  </si>
  <si>
    <t>1011839728</t>
  </si>
  <si>
    <t>803</t>
  </si>
  <si>
    <t>803*0,01 'Přepočtené koeficientem množství</t>
  </si>
  <si>
    <t>38</t>
  </si>
  <si>
    <t>-1622966491</t>
  </si>
  <si>
    <t>185804312e</t>
  </si>
  <si>
    <t>Zalití rostlin vodou plocha přes 20 m2 , plochy půdopokryvných keřů - 30 l/m2 - výměra ploch ostrůvků v parkovištích ohrožených suchem</t>
  </si>
  <si>
    <t>466793472</t>
  </si>
  <si>
    <t>41+14+40+33+2944 "sektor A"</t>
  </si>
  <si>
    <t>61+42+40 "sektor C"</t>
  </si>
  <si>
    <t>53+14+12+18 "sektor D"</t>
  </si>
  <si>
    <t>18 "sektor E"</t>
  </si>
  <si>
    <t>9 "sektor G"</t>
  </si>
  <si>
    <t>383 "sektor I"</t>
  </si>
  <si>
    <t>3722*0,03 'Přepočtené koeficientem množství</t>
  </si>
  <si>
    <t>-393713639</t>
  </si>
  <si>
    <t>RP plocha mulč</t>
  </si>
  <si>
    <t xml:space="preserve">rozvoj.péče plochy zamulčované štěpkou </t>
  </si>
  <si>
    <t>185804214</t>
  </si>
  <si>
    <t xml:space="preserve">Vypletí záhonu zamulčovaných štěpkou dle potřeby v ploše s naložením a odvozem odpadu do 20 km v rovině a svahu do 1:5 včetně úklidu psích exkrementů a odpadků - 20% ploch při předpokladu správného vyčištění plochy před založením, </t>
  </si>
  <si>
    <t>-37722210</t>
  </si>
  <si>
    <t>3750</t>
  </si>
  <si>
    <t>3750*0,2 'Přepočtené koeficientem množství</t>
  </si>
  <si>
    <t>337499149</t>
  </si>
  <si>
    <t>-1518938384</t>
  </si>
  <si>
    <t>1322563060</t>
  </si>
  <si>
    <t>43</t>
  </si>
  <si>
    <t>-1469566829</t>
  </si>
  <si>
    <t>IO.06 - Rozvojová péče 2. rok po založení</t>
  </si>
  <si>
    <t>IO.06 - Rozvojová péče 2. rok</t>
  </si>
  <si>
    <t>Rozvojová péče 2. rok</t>
  </si>
  <si>
    <t>-928836757</t>
  </si>
  <si>
    <t>44</t>
  </si>
  <si>
    <t>1749672983</t>
  </si>
  <si>
    <t>45</t>
  </si>
  <si>
    <t>-1513835544</t>
  </si>
  <si>
    <t>53</t>
  </si>
  <si>
    <t xml:space="preserve">Zalití rostlin v ostrůvcích mezi parkovišti vodou plocha přes 20 m2 100l/strom, 10l/keř, 1l/keřík,  - 30 l/m2</t>
  </si>
  <si>
    <t>1189293001</t>
  </si>
  <si>
    <t>54</t>
  </si>
  <si>
    <t>25081875</t>
  </si>
  <si>
    <t>Vypletí záhonu dřevin ve skVypletí záhonu zamulčovaných štěpkou dle potřeby v ploše s naložením a odvozem odpadu do 20 km v rovině a svahu do 1:5 včetně úklidu psích exkrementů a odpadků - 20% ploch při předpokladu správného vyčištění plochy před založení</t>
  </si>
  <si>
    <t>-193825439</t>
  </si>
  <si>
    <t>-1351111633</t>
  </si>
  <si>
    <t>-1011610888</t>
  </si>
  <si>
    <t>185895008</t>
  </si>
  <si>
    <t>184911421</t>
  </si>
  <si>
    <t>Mulčování rostlin odleželou dřevní štěpkou nebo kůrou tl. 5 cmm v rovině a svahu do 1:5</t>
  </si>
  <si>
    <t>187763813</t>
  </si>
  <si>
    <t>10391100</t>
  </si>
  <si>
    <t>kůra mulčovací VL nebo odleželá štěpka včetně dopravy</t>
  </si>
  <si>
    <t>220841765</t>
  </si>
  <si>
    <t>3750*0,05 'Přepočtené koeficientem množství</t>
  </si>
  <si>
    <t>46</t>
  </si>
  <si>
    <t>1155385273</t>
  </si>
  <si>
    <t>47</t>
  </si>
  <si>
    <t>1208579866</t>
  </si>
  <si>
    <t>48</t>
  </si>
  <si>
    <t>494584838</t>
  </si>
  <si>
    <t>49</t>
  </si>
  <si>
    <t>-300804755</t>
  </si>
  <si>
    <t>50</t>
  </si>
  <si>
    <t>754695805</t>
  </si>
  <si>
    <t>51</t>
  </si>
  <si>
    <t>-638718541</t>
  </si>
  <si>
    <t>52</t>
  </si>
  <si>
    <t>510314911</t>
  </si>
  <si>
    <t>IO.07 - Rozvojové péče 3. rok po založení</t>
  </si>
  <si>
    <t>IO.07 - Rozvojová péče 3. rok</t>
  </si>
  <si>
    <t xml:space="preserve">    RP asl - rozvoj.péče - alej.strom list </t>
  </si>
  <si>
    <t xml:space="preserve">    RP sj - rozvoj.péče - strom jehličnatý </t>
  </si>
  <si>
    <t>Rozvojová péče 3. rok</t>
  </si>
  <si>
    <t xml:space="preserve">rozvoj.péče - alej.strom list </t>
  </si>
  <si>
    <t>-1552294927</t>
  </si>
  <si>
    <t>101*0,1</t>
  </si>
  <si>
    <t>-649245782</t>
  </si>
  <si>
    <t>-1197746446</t>
  </si>
  <si>
    <t>-1320322158</t>
  </si>
  <si>
    <t>184215172</t>
  </si>
  <si>
    <t>Odstranění ukotvení kmene dřevin třemi kůly D do 0,1 m délky do 2 m odříznutím</t>
  </si>
  <si>
    <t>171250796</t>
  </si>
  <si>
    <t>184852312</t>
  </si>
  <si>
    <t xml:space="preserve">Řez stromu výchovný alejových stromů výšky přes 4 do 6 m - 1 x za 3 roky, včetně případného  odstranění výmladků</t>
  </si>
  <si>
    <t>1904952151</t>
  </si>
  <si>
    <t>OBKa</t>
  </si>
  <si>
    <t>Instalace ochranné manžety na bázi kmene proti poškození sekáním trávy - na stromech v trávníku nebo v louce</t>
  </si>
  <si>
    <t>-2007714391</t>
  </si>
  <si>
    <t>OBK</t>
  </si>
  <si>
    <t>Ochranná manžeta báze kmene dle specifikace v TZ</t>
  </si>
  <si>
    <t>-259911571</t>
  </si>
  <si>
    <t>2143528211</t>
  </si>
  <si>
    <t>579081050</t>
  </si>
  <si>
    <t>379816729</t>
  </si>
  <si>
    <t>Vypletí záhonu dřevin ve skVypletí záhonu zamulčovaných štěpkou dle potřeby v ploše s naložením a odvozem odpadu do 20 km v rovině a svahu do 1:5 včetně úklidu psích exkrementů a odpadků - 30% ploch při předpokladu správného vyčištění plochy před založení</t>
  </si>
  <si>
    <t>-1292902685</t>
  </si>
  <si>
    <t>3750*0,3 'Přepočtené koeficientem množství</t>
  </si>
  <si>
    <t>-1956207611</t>
  </si>
  <si>
    <t>1886952428</t>
  </si>
  <si>
    <t>529690196</t>
  </si>
  <si>
    <t>RP sj</t>
  </si>
  <si>
    <t xml:space="preserve">rozvoj.péče - strom jehličnatý </t>
  </si>
  <si>
    <t>184215152</t>
  </si>
  <si>
    <t>Odstranění ukotvení kmene dřevin jedním kůlem D do 0,1 m délky do 2 m</t>
  </si>
  <si>
    <t>1252372841</t>
  </si>
  <si>
    <t xml:space="preserve">Zalití rostlin vodou plocha přes 20 m2 100l/strom, 10l/keř, 1l/keřík,  - 100 l/m2</t>
  </si>
  <si>
    <t>1858028251</t>
  </si>
  <si>
    <t>8*0,1</t>
  </si>
  <si>
    <t>-1616019410</t>
  </si>
  <si>
    <t>1307998628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</si>
</sst>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7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7"/>
      <color rgb="FF969696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6" fillId="0" borderId="0" applyNumberFormat="0" applyFill="0" applyBorder="0" applyAlignment="0" applyProtection="0"/>
  </cellStyleXfs>
  <cellXfs count="288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2" fillId="0" borderId="0" xfId="0" applyFont="1" applyAlignment="1" applyProtection="1">
      <alignment horizontal="left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6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6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7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8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6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0" fillId="0" borderId="14" xfId="0" applyFont="1" applyBorder="1" applyAlignment="1" applyProtection="1">
      <alignment horizontal="left" vertical="center"/>
    </xf>
    <xf numFmtId="0" fontId="20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1" fillId="4" borderId="6" xfId="0" applyFont="1" applyFill="1" applyBorder="1" applyAlignment="1" applyProtection="1">
      <alignment horizontal="center" vertical="center"/>
    </xf>
    <xf numFmtId="0" fontId="21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1" fillId="4" borderId="7" xfId="0" applyFont="1" applyFill="1" applyBorder="1" applyAlignment="1" applyProtection="1">
      <alignment horizontal="center" vertical="center"/>
    </xf>
    <xf numFmtId="0" fontId="21" fillId="4" borderId="7" xfId="0" applyFont="1" applyFill="1" applyBorder="1" applyAlignment="1" applyProtection="1">
      <alignment horizontal="right" vertical="center"/>
    </xf>
    <xf numFmtId="0" fontId="21" fillId="4" borderId="8" xfId="0" applyFont="1" applyFill="1" applyBorder="1" applyAlignment="1" applyProtection="1">
      <alignment horizontal="left" vertical="center"/>
    </xf>
    <xf numFmtId="0" fontId="21" fillId="4" borderId="0" xfId="0" applyFont="1" applyFill="1" applyAlignment="1" applyProtection="1">
      <alignment horizontal="center" vertical="center"/>
    </xf>
    <xf numFmtId="0" fontId="22" fillId="0" borderId="16" xfId="0" applyFont="1" applyBorder="1" applyAlignment="1" applyProtection="1">
      <alignment horizontal="center" vertical="center" wrapText="1"/>
    </xf>
    <xf numFmtId="0" fontId="22" fillId="0" borderId="17" xfId="0" applyFont="1" applyBorder="1" applyAlignment="1" applyProtection="1">
      <alignment horizontal="center" vertical="center" wrapText="1"/>
    </xf>
    <xf numFmtId="0" fontId="22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3" fillId="0" borderId="0" xfId="0" applyFont="1" applyAlignment="1" applyProtection="1">
      <alignment horizontal="left" vertical="center"/>
    </xf>
    <xf numFmtId="0" fontId="23" fillId="0" borderId="0" xfId="0" applyFont="1" applyAlignment="1" applyProtection="1">
      <alignment vertical="center"/>
    </xf>
    <xf numFmtId="4" fontId="23" fillId="0" borderId="0" xfId="0" applyNumberFormat="1" applyFont="1" applyAlignment="1" applyProtection="1">
      <alignment horizontal="right" vertical="center"/>
    </xf>
    <xf numFmtId="4" fontId="23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19" fillId="0" borderId="14" xfId="0" applyNumberFormat="1" applyFont="1" applyBorder="1" applyAlignment="1" applyProtection="1">
      <alignment vertical="center"/>
    </xf>
    <xf numFmtId="4" fontId="19" fillId="0" borderId="0" xfId="0" applyNumberFormat="1" applyFont="1" applyBorder="1" applyAlignment="1" applyProtection="1">
      <alignment vertical="center"/>
    </xf>
    <xf numFmtId="166" fontId="19" fillId="0" borderId="0" xfId="0" applyNumberFormat="1" applyFont="1" applyBorder="1" applyAlignment="1" applyProtection="1">
      <alignment vertical="center"/>
    </xf>
    <xf numFmtId="4" fontId="19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26" fillId="0" borderId="0" xfId="0" applyFont="1" applyAlignment="1" applyProtection="1">
      <alignment horizontal="left" vertical="center" wrapText="1"/>
    </xf>
    <xf numFmtId="0" fontId="27" fillId="0" borderId="0" xfId="0" applyFont="1" applyAlignment="1" applyProtection="1">
      <alignment vertical="center"/>
    </xf>
    <xf numFmtId="4" fontId="27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8" fillId="0" borderId="14" xfId="0" applyNumberFormat="1" applyFont="1" applyBorder="1" applyAlignment="1" applyProtection="1">
      <alignment vertical="center"/>
    </xf>
    <xf numFmtId="4" fontId="28" fillId="0" borderId="0" xfId="0" applyNumberFormat="1" applyFont="1" applyBorder="1" applyAlignment="1" applyProtection="1">
      <alignment vertical="center"/>
    </xf>
    <xf numFmtId="166" fontId="28" fillId="0" borderId="0" xfId="0" applyNumberFormat="1" applyFont="1" applyBorder="1" applyAlignment="1" applyProtection="1">
      <alignment vertical="center"/>
    </xf>
    <xf numFmtId="4" fontId="28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8" fillId="0" borderId="19" xfId="0" applyNumberFormat="1" applyFont="1" applyBorder="1" applyAlignment="1" applyProtection="1">
      <alignment vertical="center"/>
    </xf>
    <xf numFmtId="4" fontId="28" fillId="0" borderId="20" xfId="0" applyNumberFormat="1" applyFont="1" applyBorder="1" applyAlignment="1" applyProtection="1">
      <alignment vertical="center"/>
    </xf>
    <xf numFmtId="166" fontId="28" fillId="0" borderId="20" xfId="0" applyNumberFormat="1" applyFont="1" applyBorder="1" applyAlignment="1" applyProtection="1">
      <alignment vertical="center"/>
    </xf>
    <xf numFmtId="4" fontId="28" fillId="0" borderId="21" xfId="0" applyNumberFormat="1" applyFont="1" applyBorder="1" applyAlignment="1" applyProtection="1">
      <alignment vertical="center"/>
    </xf>
    <xf numFmtId="0" fontId="0" fillId="0" borderId="0" xfId="0" applyProtection="1">
      <protection locked="0"/>
    </xf>
    <xf numFmtId="0" fontId="0" fillId="0" borderId="1" xfId="0" applyBorder="1"/>
    <xf numFmtId="0" fontId="0" fillId="0" borderId="2" xfId="0" applyBorder="1"/>
    <xf numFmtId="0" fontId="0" fillId="0" borderId="2" xfId="0" applyBorder="1" applyProtection="1">
      <protection locked="0"/>
    </xf>
    <xf numFmtId="0" fontId="12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0" xfId="0" applyFont="1" applyAlignment="1" applyProtection="1">
      <alignment vertical="center"/>
      <protection locked="0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  <protection locked="0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0" xfId="0" applyFont="1" applyAlignment="1" applyProtection="1">
      <alignment vertical="center" wrapText="1"/>
      <protection locked="0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0" fillId="0" borderId="12" xfId="0" applyFont="1" applyBorder="1" applyAlignment="1" applyProtection="1">
      <alignment vertical="center"/>
      <protection locked="0"/>
    </xf>
    <xf numFmtId="0" fontId="16" fillId="0" borderId="0" xfId="0" applyFont="1" applyAlignment="1">
      <alignment horizontal="left" vertical="center"/>
    </xf>
    <xf numFmtId="4" fontId="23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 applyProtection="1">
      <alignment horizontal="right" vertical="center"/>
      <protection locked="0"/>
    </xf>
    <xf numFmtId="0" fontId="20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 applyProtection="1">
      <alignment horizontal="right" vertical="center"/>
      <protection locked="0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0" fontId="0" fillId="4" borderId="7" xfId="0" applyFont="1" applyFill="1" applyBorder="1" applyAlignment="1" applyProtection="1">
      <alignment vertical="center"/>
      <protection locked="0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8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0" fillId="0" borderId="4" xfId="0" applyBorder="1" applyAlignment="1" applyProtection="1">
      <alignment vertical="center"/>
      <protection locked="0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0" fillId="0" borderId="5" xfId="0" applyFont="1" applyBorder="1" applyAlignment="1" applyProtection="1">
      <alignment vertical="center"/>
      <protection locked="0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4" xfId="0" applyFont="1" applyBorder="1" applyAlignment="1" applyProtection="1">
      <alignment vertical="center"/>
      <protection locked="0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0" xfId="0" applyFont="1" applyBorder="1" applyAlignment="1" applyProtection="1">
      <alignment vertical="center"/>
      <protection locked="0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2" xfId="0" applyFont="1" applyBorder="1" applyAlignment="1" applyProtection="1">
      <alignment vertical="center"/>
      <protection locked="0"/>
    </xf>
    <xf numFmtId="0" fontId="1" fillId="0" borderId="0" xfId="0" applyFont="1" applyAlignment="1" applyProtection="1">
      <alignment horizontal="left" vertical="center" wrapText="1"/>
    </xf>
    <xf numFmtId="0" fontId="21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0" fillId="4" borderId="0" xfId="0" applyFont="1" applyFill="1" applyAlignment="1" applyProtection="1">
      <alignment vertical="center"/>
      <protection locked="0"/>
    </xf>
    <xf numFmtId="0" fontId="21" fillId="4" borderId="0" xfId="0" applyFont="1" applyFill="1" applyAlignment="1" applyProtection="1">
      <alignment horizontal="right" vertical="center"/>
    </xf>
    <xf numFmtId="0" fontId="30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0" fontId="6" fillId="0" borderId="20" xfId="0" applyFont="1" applyBorder="1" applyAlignment="1" applyProtection="1">
      <alignment vertical="center"/>
      <protection locked="0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0" fontId="7" fillId="0" borderId="20" xfId="0" applyFont="1" applyBorder="1" applyAlignment="1" applyProtection="1">
      <alignment vertical="center"/>
      <protection locked="0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1" fillId="4" borderId="16" xfId="0" applyFont="1" applyFill="1" applyBorder="1" applyAlignment="1" applyProtection="1">
      <alignment horizontal="center" vertical="center" wrapText="1"/>
    </xf>
    <xf numFmtId="0" fontId="21" fillId="4" borderId="17" xfId="0" applyFont="1" applyFill="1" applyBorder="1" applyAlignment="1" applyProtection="1">
      <alignment horizontal="center" vertical="center" wrapText="1"/>
    </xf>
    <xf numFmtId="0" fontId="21" fillId="4" borderId="17" xfId="0" applyFont="1" applyFill="1" applyBorder="1" applyAlignment="1" applyProtection="1">
      <alignment horizontal="center" vertical="center" wrapText="1"/>
      <protection locked="0"/>
    </xf>
    <xf numFmtId="0" fontId="21" fillId="4" borderId="18" xfId="0" applyFont="1" applyFill="1" applyBorder="1" applyAlignment="1" applyProtection="1">
      <alignment horizontal="center" vertical="center" wrapText="1"/>
    </xf>
    <xf numFmtId="0" fontId="21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3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1" fillId="0" borderId="12" xfId="0" applyNumberFormat="1" applyFont="1" applyBorder="1" applyAlignment="1" applyProtection="1"/>
    <xf numFmtId="166" fontId="31" fillId="0" borderId="13" xfId="0" applyNumberFormat="1" applyFont="1" applyBorder="1" applyAlignment="1" applyProtection="1"/>
    <xf numFmtId="4" fontId="32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1" fillId="0" borderId="22" xfId="0" applyFont="1" applyBorder="1" applyAlignment="1" applyProtection="1">
      <alignment horizontal="center" vertical="center"/>
    </xf>
    <xf numFmtId="49" fontId="21" fillId="0" borderId="22" xfId="0" applyNumberFormat="1" applyFont="1" applyBorder="1" applyAlignment="1" applyProtection="1">
      <alignment horizontal="left" vertical="center" wrapText="1"/>
    </xf>
    <xf numFmtId="0" fontId="21" fillId="0" borderId="22" xfId="0" applyFont="1" applyBorder="1" applyAlignment="1" applyProtection="1">
      <alignment horizontal="left" vertical="center" wrapText="1"/>
    </xf>
    <xf numFmtId="0" fontId="21" fillId="0" borderId="22" xfId="0" applyFont="1" applyBorder="1" applyAlignment="1" applyProtection="1">
      <alignment horizontal="center" vertical="center" wrapText="1"/>
    </xf>
    <xf numFmtId="167" fontId="21" fillId="0" borderId="22" xfId="0" applyNumberFormat="1" applyFont="1" applyBorder="1" applyAlignment="1" applyProtection="1">
      <alignment vertical="center"/>
    </xf>
    <xf numFmtId="4" fontId="21" fillId="2" borderId="22" xfId="0" applyNumberFormat="1" applyFont="1" applyFill="1" applyBorder="1" applyAlignment="1" applyProtection="1">
      <alignment vertical="center"/>
      <protection locked="0"/>
    </xf>
    <xf numFmtId="4" fontId="21" fillId="0" borderId="22" xfId="0" applyNumberFormat="1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2" fillId="2" borderId="14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 applyProtection="1">
      <alignment horizontal="center" vertical="center"/>
    </xf>
    <xf numFmtId="166" fontId="22" fillId="0" borderId="0" xfId="0" applyNumberFormat="1" applyFont="1" applyBorder="1" applyAlignment="1" applyProtection="1">
      <alignment vertical="center"/>
    </xf>
    <xf numFmtId="166" fontId="22" fillId="0" borderId="15" xfId="0" applyNumberFormat="1" applyFont="1" applyBorder="1" applyAlignment="1" applyProtection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3" fillId="0" borderId="22" xfId="0" applyFont="1" applyBorder="1" applyAlignment="1" applyProtection="1">
      <alignment horizontal="center" vertical="center"/>
    </xf>
    <xf numFmtId="49" fontId="33" fillId="0" borderId="22" xfId="0" applyNumberFormat="1" applyFont="1" applyBorder="1" applyAlignment="1" applyProtection="1">
      <alignment horizontal="left" vertical="center" wrapText="1"/>
    </xf>
    <xf numFmtId="0" fontId="33" fillId="0" borderId="22" xfId="0" applyFont="1" applyBorder="1" applyAlignment="1" applyProtection="1">
      <alignment horizontal="left" vertical="center" wrapText="1"/>
    </xf>
    <xf numFmtId="0" fontId="33" fillId="0" borderId="22" xfId="0" applyFont="1" applyBorder="1" applyAlignment="1" applyProtection="1">
      <alignment horizontal="center" vertical="center" wrapText="1"/>
    </xf>
    <xf numFmtId="167" fontId="33" fillId="0" borderId="22" xfId="0" applyNumberFormat="1" applyFont="1" applyBorder="1" applyAlignment="1" applyProtection="1">
      <alignment vertical="center"/>
    </xf>
    <xf numFmtId="4" fontId="33" fillId="2" borderId="22" xfId="0" applyNumberFormat="1" applyFont="1" applyFill="1" applyBorder="1" applyAlignment="1" applyProtection="1">
      <alignment vertical="center"/>
      <protection locked="0"/>
    </xf>
    <xf numFmtId="4" fontId="33" fillId="0" borderId="22" xfId="0" applyNumberFormat="1" applyFont="1" applyBorder="1" applyAlignment="1" applyProtection="1">
      <alignment vertical="center"/>
    </xf>
    <xf numFmtId="0" fontId="34" fillId="0" borderId="22" xfId="0" applyFont="1" applyBorder="1" applyAlignment="1" applyProtection="1">
      <alignment vertical="center"/>
    </xf>
    <xf numFmtId="0" fontId="34" fillId="0" borderId="3" xfId="0" applyFont="1" applyBorder="1" applyAlignment="1">
      <alignment vertical="center"/>
    </xf>
    <xf numFmtId="0" fontId="33" fillId="2" borderId="14" xfId="0" applyFont="1" applyFill="1" applyBorder="1" applyAlignment="1" applyProtection="1">
      <alignment horizontal="left" vertical="center"/>
      <protection locked="0"/>
    </xf>
    <xf numFmtId="0" fontId="33" fillId="0" borderId="0" xfId="0" applyFont="1" applyBorder="1" applyAlignment="1" applyProtection="1">
      <alignment horizontal="center"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5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22" fillId="2" borderId="19" xfId="0" applyFont="1" applyFill="1" applyBorder="1" applyAlignment="1" applyProtection="1">
      <alignment horizontal="left" vertical="center"/>
      <protection locked="0"/>
    </xf>
    <xf numFmtId="0" fontId="22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2" fillId="0" borderId="20" xfId="0" applyNumberFormat="1" applyFont="1" applyBorder="1" applyAlignment="1" applyProtection="1">
      <alignment vertical="center"/>
    </xf>
    <xf numFmtId="166" fontId="22" fillId="0" borderId="21" xfId="0" applyNumberFormat="1" applyFont="1" applyBorder="1" applyAlignment="1" applyProtection="1">
      <alignment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styles" Target="styles.xml" /><Relationship Id="rId9" Type="http://schemas.openxmlformats.org/officeDocument/2006/relationships/theme" Target="theme/theme1.xml" /><Relationship Id="rId10" Type="http://schemas.openxmlformats.org/officeDocument/2006/relationships/calcChain" Target="calcChain.xml" /><Relationship Id="rId11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6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7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drawing" Target="../drawings/drawing6.xml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drawing" Target="../drawings/drawing7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5" t="s">
        <v>0</v>
      </c>
      <c r="AZ1" s="15" t="s">
        <v>1</v>
      </c>
      <c r="BA1" s="15" t="s">
        <v>2</v>
      </c>
      <c r="BB1" s="15" t="s">
        <v>3</v>
      </c>
      <c r="BT1" s="15" t="s">
        <v>4</v>
      </c>
      <c r="BU1" s="15" t="s">
        <v>4</v>
      </c>
      <c r="BV1" s="15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6" t="s">
        <v>6</v>
      </c>
      <c r="BT2" s="16" t="s">
        <v>7</v>
      </c>
    </row>
    <row r="3" s="1" customFormat="1" ht="6.96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  <c r="BS3" s="16" t="s">
        <v>6</v>
      </c>
      <c r="BT3" s="16" t="s">
        <v>8</v>
      </c>
    </row>
    <row r="4" s="1" customFormat="1" ht="24.96" customHeight="1">
      <c r="B4" s="20"/>
      <c r="C4" s="21"/>
      <c r="D4" s="22" t="s">
        <v>9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19"/>
      <c r="AS4" s="23" t="s">
        <v>10</v>
      </c>
      <c r="BE4" s="24" t="s">
        <v>11</v>
      </c>
      <c r="BS4" s="16" t="s">
        <v>12</v>
      </c>
    </row>
    <row r="5" s="1" customFormat="1" ht="12" customHeight="1">
      <c r="B5" s="20"/>
      <c r="C5" s="21"/>
      <c r="D5" s="25" t="s">
        <v>13</v>
      </c>
      <c r="E5" s="21"/>
      <c r="F5" s="21"/>
      <c r="G5" s="21"/>
      <c r="H5" s="21"/>
      <c r="I5" s="21"/>
      <c r="J5" s="21"/>
      <c r="K5" s="26" t="s">
        <v>14</v>
      </c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19"/>
      <c r="BE5" s="27" t="s">
        <v>15</v>
      </c>
      <c r="BS5" s="16" t="s">
        <v>6</v>
      </c>
    </row>
    <row r="6" s="1" customFormat="1" ht="36.96" customHeight="1">
      <c r="B6" s="20"/>
      <c r="C6" s="21"/>
      <c r="D6" s="28" t="s">
        <v>16</v>
      </c>
      <c r="E6" s="21"/>
      <c r="F6" s="21"/>
      <c r="G6" s="21"/>
      <c r="H6" s="21"/>
      <c r="I6" s="21"/>
      <c r="J6" s="21"/>
      <c r="K6" s="29" t="s">
        <v>17</v>
      </c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19"/>
      <c r="BE6" s="30"/>
      <c r="BS6" s="16" t="s">
        <v>6</v>
      </c>
    </row>
    <row r="7" s="1" customFormat="1" ht="12" customHeight="1">
      <c r="B7" s="20"/>
      <c r="C7" s="21"/>
      <c r="D7" s="31" t="s">
        <v>18</v>
      </c>
      <c r="E7" s="21"/>
      <c r="F7" s="21"/>
      <c r="G7" s="21"/>
      <c r="H7" s="21"/>
      <c r="I7" s="21"/>
      <c r="J7" s="21"/>
      <c r="K7" s="26" t="s">
        <v>1</v>
      </c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31" t="s">
        <v>19</v>
      </c>
      <c r="AL7" s="21"/>
      <c r="AM7" s="21"/>
      <c r="AN7" s="26" t="s">
        <v>1</v>
      </c>
      <c r="AO7" s="21"/>
      <c r="AP7" s="21"/>
      <c r="AQ7" s="21"/>
      <c r="AR7" s="19"/>
      <c r="BE7" s="30"/>
      <c r="BS7" s="16" t="s">
        <v>6</v>
      </c>
    </row>
    <row r="8" s="1" customFormat="1" ht="12" customHeight="1">
      <c r="B8" s="20"/>
      <c r="C8" s="21"/>
      <c r="D8" s="31" t="s">
        <v>20</v>
      </c>
      <c r="E8" s="21"/>
      <c r="F8" s="21"/>
      <c r="G8" s="21"/>
      <c r="H8" s="21"/>
      <c r="I8" s="21"/>
      <c r="J8" s="21"/>
      <c r="K8" s="26" t="s">
        <v>21</v>
      </c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31" t="s">
        <v>22</v>
      </c>
      <c r="AL8" s="21"/>
      <c r="AM8" s="21"/>
      <c r="AN8" s="32" t="s">
        <v>23</v>
      </c>
      <c r="AO8" s="21"/>
      <c r="AP8" s="21"/>
      <c r="AQ8" s="21"/>
      <c r="AR8" s="19"/>
      <c r="BE8" s="30"/>
      <c r="BS8" s="16" t="s">
        <v>6</v>
      </c>
    </row>
    <row r="9" s="1" customFormat="1" ht="14.4" customHeight="1">
      <c r="B9" s="20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19"/>
      <c r="BE9" s="30"/>
      <c r="BS9" s="16" t="s">
        <v>6</v>
      </c>
    </row>
    <row r="10" s="1" customFormat="1" ht="12" customHeight="1">
      <c r="B10" s="20"/>
      <c r="C10" s="21"/>
      <c r="D10" s="31" t="s">
        <v>24</v>
      </c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31" t="s">
        <v>25</v>
      </c>
      <c r="AL10" s="21"/>
      <c r="AM10" s="21"/>
      <c r="AN10" s="26" t="s">
        <v>26</v>
      </c>
      <c r="AO10" s="21"/>
      <c r="AP10" s="21"/>
      <c r="AQ10" s="21"/>
      <c r="AR10" s="19"/>
      <c r="BE10" s="30"/>
      <c r="BS10" s="16" t="s">
        <v>6</v>
      </c>
    </row>
    <row r="11" s="1" customFormat="1" ht="18.48" customHeight="1">
      <c r="B11" s="20"/>
      <c r="C11" s="21"/>
      <c r="D11" s="21"/>
      <c r="E11" s="26" t="s">
        <v>27</v>
      </c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31" t="s">
        <v>28</v>
      </c>
      <c r="AL11" s="21"/>
      <c r="AM11" s="21"/>
      <c r="AN11" s="26" t="s">
        <v>29</v>
      </c>
      <c r="AO11" s="21"/>
      <c r="AP11" s="21"/>
      <c r="AQ11" s="21"/>
      <c r="AR11" s="19"/>
      <c r="BE11" s="30"/>
      <c r="BS11" s="16" t="s">
        <v>6</v>
      </c>
    </row>
    <row r="12" s="1" customFormat="1" ht="6.96" customHeight="1">
      <c r="B12" s="20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19"/>
      <c r="BE12" s="30"/>
      <c r="BS12" s="16" t="s">
        <v>6</v>
      </c>
    </row>
    <row r="13" s="1" customFormat="1" ht="12" customHeight="1">
      <c r="B13" s="20"/>
      <c r="C13" s="21"/>
      <c r="D13" s="31" t="s">
        <v>30</v>
      </c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31" t="s">
        <v>25</v>
      </c>
      <c r="AL13" s="21"/>
      <c r="AM13" s="21"/>
      <c r="AN13" s="33" t="s">
        <v>31</v>
      </c>
      <c r="AO13" s="21"/>
      <c r="AP13" s="21"/>
      <c r="AQ13" s="21"/>
      <c r="AR13" s="19"/>
      <c r="BE13" s="30"/>
      <c r="BS13" s="16" t="s">
        <v>6</v>
      </c>
    </row>
    <row r="14">
      <c r="B14" s="20"/>
      <c r="C14" s="21"/>
      <c r="D14" s="21"/>
      <c r="E14" s="33" t="s">
        <v>31</v>
      </c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1" t="s">
        <v>28</v>
      </c>
      <c r="AL14" s="21"/>
      <c r="AM14" s="21"/>
      <c r="AN14" s="33" t="s">
        <v>31</v>
      </c>
      <c r="AO14" s="21"/>
      <c r="AP14" s="21"/>
      <c r="AQ14" s="21"/>
      <c r="AR14" s="19"/>
      <c r="BE14" s="30"/>
      <c r="BS14" s="16" t="s">
        <v>6</v>
      </c>
    </row>
    <row r="15" s="1" customFormat="1" ht="6.96" customHeight="1">
      <c r="B15" s="20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19"/>
      <c r="BE15" s="30"/>
      <c r="BS15" s="16" t="s">
        <v>4</v>
      </c>
    </row>
    <row r="16" s="1" customFormat="1" ht="12" customHeight="1">
      <c r="B16" s="20"/>
      <c r="C16" s="21"/>
      <c r="D16" s="31" t="s">
        <v>32</v>
      </c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31" t="s">
        <v>25</v>
      </c>
      <c r="AL16" s="21"/>
      <c r="AM16" s="21"/>
      <c r="AN16" s="26" t="s">
        <v>33</v>
      </c>
      <c r="AO16" s="21"/>
      <c r="AP16" s="21"/>
      <c r="AQ16" s="21"/>
      <c r="AR16" s="19"/>
      <c r="BE16" s="30"/>
      <c r="BS16" s="16" t="s">
        <v>4</v>
      </c>
    </row>
    <row r="17" s="1" customFormat="1" ht="18.48" customHeight="1">
      <c r="B17" s="20"/>
      <c r="C17" s="21"/>
      <c r="D17" s="21"/>
      <c r="E17" s="26" t="s">
        <v>34</v>
      </c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31" t="s">
        <v>28</v>
      </c>
      <c r="AL17" s="21"/>
      <c r="AM17" s="21"/>
      <c r="AN17" s="26" t="s">
        <v>35</v>
      </c>
      <c r="AO17" s="21"/>
      <c r="AP17" s="21"/>
      <c r="AQ17" s="21"/>
      <c r="AR17" s="19"/>
      <c r="BE17" s="30"/>
      <c r="BS17" s="16" t="s">
        <v>36</v>
      </c>
    </row>
    <row r="18" s="1" customFormat="1" ht="6.96" customHeight="1">
      <c r="B18" s="20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19"/>
      <c r="BE18" s="30"/>
      <c r="BS18" s="16" t="s">
        <v>6</v>
      </c>
    </row>
    <row r="19" s="1" customFormat="1" ht="12" customHeight="1">
      <c r="B19" s="20"/>
      <c r="C19" s="21"/>
      <c r="D19" s="31" t="s">
        <v>37</v>
      </c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31" t="s">
        <v>25</v>
      </c>
      <c r="AL19" s="21"/>
      <c r="AM19" s="21"/>
      <c r="AN19" s="26" t="s">
        <v>33</v>
      </c>
      <c r="AO19" s="21"/>
      <c r="AP19" s="21"/>
      <c r="AQ19" s="21"/>
      <c r="AR19" s="19"/>
      <c r="BE19" s="30"/>
      <c r="BS19" s="16" t="s">
        <v>6</v>
      </c>
    </row>
    <row r="20" s="1" customFormat="1" ht="18.48" customHeight="1">
      <c r="B20" s="20"/>
      <c r="C20" s="21"/>
      <c r="D20" s="21"/>
      <c r="E20" s="26" t="s">
        <v>34</v>
      </c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31" t="s">
        <v>28</v>
      </c>
      <c r="AL20" s="21"/>
      <c r="AM20" s="21"/>
      <c r="AN20" s="26" t="s">
        <v>35</v>
      </c>
      <c r="AO20" s="21"/>
      <c r="AP20" s="21"/>
      <c r="AQ20" s="21"/>
      <c r="AR20" s="19"/>
      <c r="BE20" s="30"/>
      <c r="BS20" s="16" t="s">
        <v>36</v>
      </c>
    </row>
    <row r="21" s="1" customFormat="1" ht="6.96" customHeight="1">
      <c r="B21" s="20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19"/>
      <c r="BE21" s="30"/>
    </row>
    <row r="22" s="1" customFormat="1" ht="12" customHeight="1">
      <c r="B22" s="20"/>
      <c r="C22" s="21"/>
      <c r="D22" s="31" t="s">
        <v>38</v>
      </c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19"/>
      <c r="BE22" s="30"/>
    </row>
    <row r="23" s="1" customFormat="1" ht="16.5" customHeight="1">
      <c r="B23" s="20"/>
      <c r="C23" s="21"/>
      <c r="D23" s="21"/>
      <c r="E23" s="35" t="s">
        <v>1</v>
      </c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21"/>
      <c r="AP23" s="21"/>
      <c r="AQ23" s="21"/>
      <c r="AR23" s="19"/>
      <c r="BE23" s="30"/>
    </row>
    <row r="24" s="1" customFormat="1" ht="6.96" customHeight="1">
      <c r="B24" s="20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19"/>
      <c r="BE24" s="30"/>
    </row>
    <row r="25" s="1" customFormat="1" ht="6.96" customHeight="1">
      <c r="B25" s="20"/>
      <c r="C25" s="21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21"/>
      <c r="AQ25" s="21"/>
      <c r="AR25" s="19"/>
      <c r="BE25" s="30"/>
    </row>
    <row r="26" s="2" customFormat="1" ht="25.92" customHeight="1">
      <c r="A26" s="37"/>
      <c r="B26" s="38"/>
      <c r="C26" s="39"/>
      <c r="D26" s="40" t="s">
        <v>39</v>
      </c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2">
        <f>ROUND(AG94,2)</f>
        <v>0</v>
      </c>
      <c r="AL26" s="41"/>
      <c r="AM26" s="41"/>
      <c r="AN26" s="41"/>
      <c r="AO26" s="41"/>
      <c r="AP26" s="39"/>
      <c r="AQ26" s="39"/>
      <c r="AR26" s="43"/>
      <c r="BE26" s="30"/>
    </row>
    <row r="27" s="2" customFormat="1" ht="6.96" customHeight="1">
      <c r="A27" s="37"/>
      <c r="B27" s="38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43"/>
      <c r="BE27" s="30"/>
    </row>
    <row r="28" s="2" customFormat="1">
      <c r="A28" s="37"/>
      <c r="B28" s="38"/>
      <c r="C28" s="39"/>
      <c r="D28" s="39"/>
      <c r="E28" s="39"/>
      <c r="F28" s="39"/>
      <c r="G28" s="39"/>
      <c r="H28" s="39"/>
      <c r="I28" s="39"/>
      <c r="J28" s="39"/>
      <c r="K28" s="39"/>
      <c r="L28" s="44" t="s">
        <v>40</v>
      </c>
      <c r="M28" s="44"/>
      <c r="N28" s="44"/>
      <c r="O28" s="44"/>
      <c r="P28" s="44"/>
      <c r="Q28" s="39"/>
      <c r="R28" s="39"/>
      <c r="S28" s="39"/>
      <c r="T28" s="39"/>
      <c r="U28" s="39"/>
      <c r="V28" s="39"/>
      <c r="W28" s="44" t="s">
        <v>41</v>
      </c>
      <c r="X28" s="44"/>
      <c r="Y28" s="44"/>
      <c r="Z28" s="44"/>
      <c r="AA28" s="44"/>
      <c r="AB28" s="44"/>
      <c r="AC28" s="44"/>
      <c r="AD28" s="44"/>
      <c r="AE28" s="44"/>
      <c r="AF28" s="39"/>
      <c r="AG28" s="39"/>
      <c r="AH28" s="39"/>
      <c r="AI28" s="39"/>
      <c r="AJ28" s="39"/>
      <c r="AK28" s="44" t="s">
        <v>42</v>
      </c>
      <c r="AL28" s="44"/>
      <c r="AM28" s="44"/>
      <c r="AN28" s="44"/>
      <c r="AO28" s="44"/>
      <c r="AP28" s="39"/>
      <c r="AQ28" s="39"/>
      <c r="AR28" s="43"/>
      <c r="BE28" s="30"/>
    </row>
    <row r="29" s="3" customFormat="1" ht="14.4" customHeight="1">
      <c r="A29" s="3"/>
      <c r="B29" s="45"/>
      <c r="C29" s="46"/>
      <c r="D29" s="31" t="s">
        <v>43</v>
      </c>
      <c r="E29" s="46"/>
      <c r="F29" s="31" t="s">
        <v>44</v>
      </c>
      <c r="G29" s="46"/>
      <c r="H29" s="46"/>
      <c r="I29" s="46"/>
      <c r="J29" s="46"/>
      <c r="K29" s="46"/>
      <c r="L29" s="47">
        <v>0.20999999999999999</v>
      </c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8">
        <f>ROUND(AZ94, 2)</f>
        <v>0</v>
      </c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8">
        <f>ROUND(AV94, 2)</f>
        <v>0</v>
      </c>
      <c r="AL29" s="46"/>
      <c r="AM29" s="46"/>
      <c r="AN29" s="46"/>
      <c r="AO29" s="46"/>
      <c r="AP29" s="46"/>
      <c r="AQ29" s="46"/>
      <c r="AR29" s="49"/>
      <c r="BE29" s="50"/>
    </row>
    <row r="30" s="3" customFormat="1" ht="14.4" customHeight="1">
      <c r="A30" s="3"/>
      <c r="B30" s="45"/>
      <c r="C30" s="46"/>
      <c r="D30" s="46"/>
      <c r="E30" s="46"/>
      <c r="F30" s="31" t="s">
        <v>45</v>
      </c>
      <c r="G30" s="46"/>
      <c r="H30" s="46"/>
      <c r="I30" s="46"/>
      <c r="J30" s="46"/>
      <c r="K30" s="46"/>
      <c r="L30" s="47">
        <v>0.14999999999999999</v>
      </c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8">
        <f>ROUND(BA94, 2)</f>
        <v>0</v>
      </c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8">
        <f>ROUND(AW94, 2)</f>
        <v>0</v>
      </c>
      <c r="AL30" s="46"/>
      <c r="AM30" s="46"/>
      <c r="AN30" s="46"/>
      <c r="AO30" s="46"/>
      <c r="AP30" s="46"/>
      <c r="AQ30" s="46"/>
      <c r="AR30" s="49"/>
      <c r="BE30" s="50"/>
    </row>
    <row r="31" hidden="1" s="3" customFormat="1" ht="14.4" customHeight="1">
      <c r="A31" s="3"/>
      <c r="B31" s="45"/>
      <c r="C31" s="46"/>
      <c r="D31" s="46"/>
      <c r="E31" s="46"/>
      <c r="F31" s="31" t="s">
        <v>46</v>
      </c>
      <c r="G31" s="46"/>
      <c r="H31" s="46"/>
      <c r="I31" s="46"/>
      <c r="J31" s="46"/>
      <c r="K31" s="46"/>
      <c r="L31" s="47">
        <v>0.20999999999999999</v>
      </c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8">
        <f>ROUND(BB94, 2)</f>
        <v>0</v>
      </c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46"/>
      <c r="AJ31" s="46"/>
      <c r="AK31" s="48">
        <v>0</v>
      </c>
      <c r="AL31" s="46"/>
      <c r="AM31" s="46"/>
      <c r="AN31" s="46"/>
      <c r="AO31" s="46"/>
      <c r="AP31" s="46"/>
      <c r="AQ31" s="46"/>
      <c r="AR31" s="49"/>
      <c r="BE31" s="50"/>
    </row>
    <row r="32" hidden="1" s="3" customFormat="1" ht="14.4" customHeight="1">
      <c r="A32" s="3"/>
      <c r="B32" s="45"/>
      <c r="C32" s="46"/>
      <c r="D32" s="46"/>
      <c r="E32" s="46"/>
      <c r="F32" s="31" t="s">
        <v>47</v>
      </c>
      <c r="G32" s="46"/>
      <c r="H32" s="46"/>
      <c r="I32" s="46"/>
      <c r="J32" s="46"/>
      <c r="K32" s="46"/>
      <c r="L32" s="47">
        <v>0.14999999999999999</v>
      </c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8">
        <f>ROUND(BC94, 2)</f>
        <v>0</v>
      </c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48">
        <v>0</v>
      </c>
      <c r="AL32" s="46"/>
      <c r="AM32" s="46"/>
      <c r="AN32" s="46"/>
      <c r="AO32" s="46"/>
      <c r="AP32" s="46"/>
      <c r="AQ32" s="46"/>
      <c r="AR32" s="49"/>
      <c r="BE32" s="50"/>
    </row>
    <row r="33" hidden="1" s="3" customFormat="1" ht="14.4" customHeight="1">
      <c r="A33" s="3"/>
      <c r="B33" s="45"/>
      <c r="C33" s="46"/>
      <c r="D33" s="46"/>
      <c r="E33" s="46"/>
      <c r="F33" s="31" t="s">
        <v>48</v>
      </c>
      <c r="G33" s="46"/>
      <c r="H33" s="46"/>
      <c r="I33" s="46"/>
      <c r="J33" s="46"/>
      <c r="K33" s="46"/>
      <c r="L33" s="47">
        <v>0</v>
      </c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8">
        <f>ROUND(BD94, 2)</f>
        <v>0</v>
      </c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8">
        <v>0</v>
      </c>
      <c r="AL33" s="46"/>
      <c r="AM33" s="46"/>
      <c r="AN33" s="46"/>
      <c r="AO33" s="46"/>
      <c r="AP33" s="46"/>
      <c r="AQ33" s="46"/>
      <c r="AR33" s="49"/>
      <c r="BE33" s="50"/>
    </row>
    <row r="34" s="2" customFormat="1" ht="6.96" customHeight="1">
      <c r="A34" s="37"/>
      <c r="B34" s="38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9"/>
      <c r="AO34" s="39"/>
      <c r="AP34" s="39"/>
      <c r="AQ34" s="39"/>
      <c r="AR34" s="43"/>
      <c r="BE34" s="30"/>
    </row>
    <row r="35" s="2" customFormat="1" ht="25.92" customHeight="1">
      <c r="A35" s="37"/>
      <c r="B35" s="38"/>
      <c r="C35" s="51"/>
      <c r="D35" s="52" t="s">
        <v>49</v>
      </c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4" t="s">
        <v>50</v>
      </c>
      <c r="U35" s="53"/>
      <c r="V35" s="53"/>
      <c r="W35" s="53"/>
      <c r="X35" s="55" t="s">
        <v>51</v>
      </c>
      <c r="Y35" s="53"/>
      <c r="Z35" s="53"/>
      <c r="AA35" s="53"/>
      <c r="AB35" s="53"/>
      <c r="AC35" s="53"/>
      <c r="AD35" s="53"/>
      <c r="AE35" s="53"/>
      <c r="AF35" s="53"/>
      <c r="AG35" s="53"/>
      <c r="AH35" s="53"/>
      <c r="AI35" s="53"/>
      <c r="AJ35" s="53"/>
      <c r="AK35" s="56">
        <f>SUM(AK26:AK33)</f>
        <v>0</v>
      </c>
      <c r="AL35" s="53"/>
      <c r="AM35" s="53"/>
      <c r="AN35" s="53"/>
      <c r="AO35" s="57"/>
      <c r="AP35" s="51"/>
      <c r="AQ35" s="51"/>
      <c r="AR35" s="43"/>
      <c r="BE35" s="37"/>
    </row>
    <row r="36" s="2" customFormat="1" ht="6.96" customHeight="1">
      <c r="A36" s="37"/>
      <c r="B36" s="38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43"/>
      <c r="BE36" s="37"/>
    </row>
    <row r="37" s="2" customFormat="1" ht="14.4" customHeight="1">
      <c r="A37" s="37"/>
      <c r="B37" s="38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39"/>
      <c r="AO37" s="39"/>
      <c r="AP37" s="39"/>
      <c r="AQ37" s="39"/>
      <c r="AR37" s="43"/>
      <c r="BE37" s="37"/>
    </row>
    <row r="38" s="1" customFormat="1" ht="14.4" customHeight="1">
      <c r="B38" s="20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19"/>
    </row>
    <row r="39" s="1" customFormat="1" ht="14.4" customHeight="1">
      <c r="B39" s="20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19"/>
    </row>
    <row r="40" s="1" customFormat="1" ht="14.4" customHeight="1">
      <c r="B40" s="20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19"/>
    </row>
    <row r="41" s="1" customFormat="1" ht="14.4" customHeight="1">
      <c r="B41" s="20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19"/>
    </row>
    <row r="42" s="1" customFormat="1" ht="14.4" customHeight="1">
      <c r="B42" s="20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21"/>
      <c r="AR42" s="19"/>
    </row>
    <row r="43" s="1" customFormat="1" ht="14.4" customHeight="1">
      <c r="B43" s="20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19"/>
    </row>
    <row r="44" s="1" customFormat="1" ht="14.4" customHeight="1">
      <c r="B44" s="20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19"/>
    </row>
    <row r="45" s="1" customFormat="1" ht="14.4" customHeight="1">
      <c r="B45" s="20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21"/>
      <c r="AR45" s="19"/>
    </row>
    <row r="46" s="1" customFormat="1" ht="14.4" customHeight="1">
      <c r="B46" s="20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21"/>
      <c r="AR46" s="19"/>
    </row>
    <row r="47" s="1" customFormat="1" ht="14.4" customHeight="1">
      <c r="B47" s="20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19"/>
    </row>
    <row r="48" s="1" customFormat="1" ht="14.4" customHeight="1">
      <c r="B48" s="20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21"/>
      <c r="AR48" s="19"/>
    </row>
    <row r="49" s="2" customFormat="1" ht="14.4" customHeight="1">
      <c r="B49" s="58"/>
      <c r="C49" s="59"/>
      <c r="D49" s="60" t="s">
        <v>52</v>
      </c>
      <c r="E49" s="61"/>
      <c r="F49" s="61"/>
      <c r="G49" s="61"/>
      <c r="H49" s="61"/>
      <c r="I49" s="61"/>
      <c r="J49" s="61"/>
      <c r="K49" s="61"/>
      <c r="L49" s="61"/>
      <c r="M49" s="61"/>
      <c r="N49" s="61"/>
      <c r="O49" s="61"/>
      <c r="P49" s="61"/>
      <c r="Q49" s="61"/>
      <c r="R49" s="61"/>
      <c r="S49" s="61"/>
      <c r="T49" s="61"/>
      <c r="U49" s="61"/>
      <c r="V49" s="61"/>
      <c r="W49" s="61"/>
      <c r="X49" s="61"/>
      <c r="Y49" s="61"/>
      <c r="Z49" s="61"/>
      <c r="AA49" s="61"/>
      <c r="AB49" s="61"/>
      <c r="AC49" s="61"/>
      <c r="AD49" s="61"/>
      <c r="AE49" s="61"/>
      <c r="AF49" s="61"/>
      <c r="AG49" s="61"/>
      <c r="AH49" s="60" t="s">
        <v>53</v>
      </c>
      <c r="AI49" s="61"/>
      <c r="AJ49" s="61"/>
      <c r="AK49" s="61"/>
      <c r="AL49" s="61"/>
      <c r="AM49" s="61"/>
      <c r="AN49" s="61"/>
      <c r="AO49" s="61"/>
      <c r="AP49" s="59"/>
      <c r="AQ49" s="59"/>
      <c r="AR49" s="62"/>
    </row>
    <row r="50">
      <c r="B50" s="20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21"/>
      <c r="AQ50" s="21"/>
      <c r="AR50" s="19"/>
    </row>
    <row r="51">
      <c r="B51" s="20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21"/>
      <c r="AP51" s="21"/>
      <c r="AQ51" s="21"/>
      <c r="AR51" s="19"/>
    </row>
    <row r="52">
      <c r="B52" s="20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21"/>
      <c r="AP52" s="21"/>
      <c r="AQ52" s="21"/>
      <c r="AR52" s="19"/>
    </row>
    <row r="53">
      <c r="B53" s="20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21"/>
      <c r="AP53" s="21"/>
      <c r="AQ53" s="21"/>
      <c r="AR53" s="19"/>
    </row>
    <row r="54">
      <c r="B54" s="20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  <c r="AO54" s="21"/>
      <c r="AP54" s="21"/>
      <c r="AQ54" s="21"/>
      <c r="AR54" s="19"/>
    </row>
    <row r="55">
      <c r="B55" s="20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19"/>
    </row>
    <row r="56">
      <c r="B56" s="20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21"/>
      <c r="AP56" s="21"/>
      <c r="AQ56" s="21"/>
      <c r="AR56" s="19"/>
    </row>
    <row r="57">
      <c r="B57" s="20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21"/>
      <c r="AP57" s="21"/>
      <c r="AQ57" s="21"/>
      <c r="AR57" s="19"/>
    </row>
    <row r="58">
      <c r="B58" s="20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19"/>
    </row>
    <row r="59">
      <c r="B59" s="20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O59" s="21"/>
      <c r="AP59" s="21"/>
      <c r="AQ59" s="21"/>
      <c r="AR59" s="19"/>
    </row>
    <row r="60" s="2" customFormat="1">
      <c r="A60" s="37"/>
      <c r="B60" s="38"/>
      <c r="C60" s="39"/>
      <c r="D60" s="63" t="s">
        <v>54</v>
      </c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63" t="s">
        <v>55</v>
      </c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41"/>
      <c r="AH60" s="63" t="s">
        <v>54</v>
      </c>
      <c r="AI60" s="41"/>
      <c r="AJ60" s="41"/>
      <c r="AK60" s="41"/>
      <c r="AL60" s="41"/>
      <c r="AM60" s="63" t="s">
        <v>55</v>
      </c>
      <c r="AN60" s="41"/>
      <c r="AO60" s="41"/>
      <c r="AP60" s="39"/>
      <c r="AQ60" s="39"/>
      <c r="AR60" s="43"/>
      <c r="BE60" s="37"/>
    </row>
    <row r="61">
      <c r="B61" s="20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  <c r="AO61" s="21"/>
      <c r="AP61" s="21"/>
      <c r="AQ61" s="21"/>
      <c r="AR61" s="19"/>
    </row>
    <row r="62">
      <c r="B62" s="20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  <c r="AO62" s="21"/>
      <c r="AP62" s="21"/>
      <c r="AQ62" s="21"/>
      <c r="AR62" s="19"/>
    </row>
    <row r="63">
      <c r="B63" s="20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M63" s="21"/>
      <c r="AN63" s="21"/>
      <c r="AO63" s="21"/>
      <c r="AP63" s="21"/>
      <c r="AQ63" s="21"/>
      <c r="AR63" s="19"/>
    </row>
    <row r="64" s="2" customFormat="1">
      <c r="A64" s="37"/>
      <c r="B64" s="38"/>
      <c r="C64" s="39"/>
      <c r="D64" s="60" t="s">
        <v>56</v>
      </c>
      <c r="E64" s="64"/>
      <c r="F64" s="64"/>
      <c r="G64" s="64"/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64"/>
      <c r="V64" s="64"/>
      <c r="W64" s="64"/>
      <c r="X64" s="64"/>
      <c r="Y64" s="64"/>
      <c r="Z64" s="64"/>
      <c r="AA64" s="64"/>
      <c r="AB64" s="64"/>
      <c r="AC64" s="64"/>
      <c r="AD64" s="64"/>
      <c r="AE64" s="64"/>
      <c r="AF64" s="64"/>
      <c r="AG64" s="64"/>
      <c r="AH64" s="60" t="s">
        <v>57</v>
      </c>
      <c r="AI64" s="64"/>
      <c r="AJ64" s="64"/>
      <c r="AK64" s="64"/>
      <c r="AL64" s="64"/>
      <c r="AM64" s="64"/>
      <c r="AN64" s="64"/>
      <c r="AO64" s="64"/>
      <c r="AP64" s="39"/>
      <c r="AQ64" s="39"/>
      <c r="AR64" s="43"/>
      <c r="BE64" s="37"/>
    </row>
    <row r="65">
      <c r="B65" s="20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  <c r="AP65" s="21"/>
      <c r="AQ65" s="21"/>
      <c r="AR65" s="19"/>
    </row>
    <row r="66">
      <c r="B66" s="20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/>
      <c r="AL66" s="21"/>
      <c r="AM66" s="21"/>
      <c r="AN66" s="21"/>
      <c r="AO66" s="21"/>
      <c r="AP66" s="21"/>
      <c r="AQ66" s="21"/>
      <c r="AR66" s="19"/>
    </row>
    <row r="67">
      <c r="B67" s="20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  <c r="AO67" s="21"/>
      <c r="AP67" s="21"/>
      <c r="AQ67" s="21"/>
      <c r="AR67" s="19"/>
    </row>
    <row r="68">
      <c r="B68" s="20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21"/>
      <c r="AL68" s="21"/>
      <c r="AM68" s="21"/>
      <c r="AN68" s="21"/>
      <c r="AO68" s="21"/>
      <c r="AP68" s="21"/>
      <c r="AQ68" s="21"/>
      <c r="AR68" s="19"/>
    </row>
    <row r="69">
      <c r="B69" s="20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  <c r="AL69" s="21"/>
      <c r="AM69" s="21"/>
      <c r="AN69" s="21"/>
      <c r="AO69" s="21"/>
      <c r="AP69" s="21"/>
      <c r="AQ69" s="21"/>
      <c r="AR69" s="19"/>
    </row>
    <row r="70">
      <c r="B70" s="20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  <c r="AL70" s="21"/>
      <c r="AM70" s="21"/>
      <c r="AN70" s="21"/>
      <c r="AO70" s="21"/>
      <c r="AP70" s="21"/>
      <c r="AQ70" s="21"/>
      <c r="AR70" s="19"/>
    </row>
    <row r="71">
      <c r="B71" s="20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  <c r="AL71" s="21"/>
      <c r="AM71" s="21"/>
      <c r="AN71" s="21"/>
      <c r="AO71" s="21"/>
      <c r="AP71" s="21"/>
      <c r="AQ71" s="21"/>
      <c r="AR71" s="19"/>
    </row>
    <row r="72">
      <c r="B72" s="20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M72" s="21"/>
      <c r="AN72" s="21"/>
      <c r="AO72" s="21"/>
      <c r="AP72" s="21"/>
      <c r="AQ72" s="21"/>
      <c r="AR72" s="19"/>
    </row>
    <row r="73">
      <c r="B73" s="20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21"/>
      <c r="AL73" s="21"/>
      <c r="AM73" s="21"/>
      <c r="AN73" s="21"/>
      <c r="AO73" s="21"/>
      <c r="AP73" s="21"/>
      <c r="AQ73" s="21"/>
      <c r="AR73" s="19"/>
    </row>
    <row r="74">
      <c r="B74" s="20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21"/>
      <c r="AL74" s="21"/>
      <c r="AM74" s="21"/>
      <c r="AN74" s="21"/>
      <c r="AO74" s="21"/>
      <c r="AP74" s="21"/>
      <c r="AQ74" s="21"/>
      <c r="AR74" s="19"/>
    </row>
    <row r="75" s="2" customFormat="1">
      <c r="A75" s="37"/>
      <c r="B75" s="38"/>
      <c r="C75" s="39"/>
      <c r="D75" s="63" t="s">
        <v>54</v>
      </c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63" t="s">
        <v>55</v>
      </c>
      <c r="W75" s="41"/>
      <c r="X75" s="41"/>
      <c r="Y75" s="41"/>
      <c r="Z75" s="41"/>
      <c r="AA75" s="41"/>
      <c r="AB75" s="41"/>
      <c r="AC75" s="41"/>
      <c r="AD75" s="41"/>
      <c r="AE75" s="41"/>
      <c r="AF75" s="41"/>
      <c r="AG75" s="41"/>
      <c r="AH75" s="63" t="s">
        <v>54</v>
      </c>
      <c r="AI75" s="41"/>
      <c r="AJ75" s="41"/>
      <c r="AK75" s="41"/>
      <c r="AL75" s="41"/>
      <c r="AM75" s="63" t="s">
        <v>55</v>
      </c>
      <c r="AN75" s="41"/>
      <c r="AO75" s="41"/>
      <c r="AP75" s="39"/>
      <c r="AQ75" s="39"/>
      <c r="AR75" s="43"/>
      <c r="BE75" s="37"/>
    </row>
    <row r="76" s="2" customFormat="1">
      <c r="A76" s="37"/>
      <c r="B76" s="38"/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  <c r="AF76" s="39"/>
      <c r="AG76" s="39"/>
      <c r="AH76" s="39"/>
      <c r="AI76" s="39"/>
      <c r="AJ76" s="39"/>
      <c r="AK76" s="39"/>
      <c r="AL76" s="39"/>
      <c r="AM76" s="39"/>
      <c r="AN76" s="39"/>
      <c r="AO76" s="39"/>
      <c r="AP76" s="39"/>
      <c r="AQ76" s="39"/>
      <c r="AR76" s="43"/>
      <c r="BE76" s="37"/>
    </row>
    <row r="77" s="2" customFormat="1" ht="6.96" customHeight="1">
      <c r="A77" s="37"/>
      <c r="B77" s="65"/>
      <c r="C77" s="66"/>
      <c r="D77" s="66"/>
      <c r="E77" s="66"/>
      <c r="F77" s="66"/>
      <c r="G77" s="66"/>
      <c r="H77" s="66"/>
      <c r="I77" s="66"/>
      <c r="J77" s="66"/>
      <c r="K77" s="66"/>
      <c r="L77" s="66"/>
      <c r="M77" s="66"/>
      <c r="N77" s="66"/>
      <c r="O77" s="66"/>
      <c r="P77" s="66"/>
      <c r="Q77" s="66"/>
      <c r="R77" s="66"/>
      <c r="S77" s="66"/>
      <c r="T77" s="66"/>
      <c r="U77" s="66"/>
      <c r="V77" s="66"/>
      <c r="W77" s="66"/>
      <c r="X77" s="66"/>
      <c r="Y77" s="66"/>
      <c r="Z77" s="66"/>
      <c r="AA77" s="66"/>
      <c r="AB77" s="66"/>
      <c r="AC77" s="66"/>
      <c r="AD77" s="66"/>
      <c r="AE77" s="66"/>
      <c r="AF77" s="66"/>
      <c r="AG77" s="66"/>
      <c r="AH77" s="66"/>
      <c r="AI77" s="66"/>
      <c r="AJ77" s="66"/>
      <c r="AK77" s="66"/>
      <c r="AL77" s="66"/>
      <c r="AM77" s="66"/>
      <c r="AN77" s="66"/>
      <c r="AO77" s="66"/>
      <c r="AP77" s="66"/>
      <c r="AQ77" s="66"/>
      <c r="AR77" s="43"/>
      <c r="BE77" s="37"/>
    </row>
    <row r="81" s="2" customFormat="1" ht="6.96" customHeight="1">
      <c r="A81" s="37"/>
      <c r="B81" s="67"/>
      <c r="C81" s="68"/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68"/>
      <c r="P81" s="68"/>
      <c r="Q81" s="68"/>
      <c r="R81" s="68"/>
      <c r="S81" s="68"/>
      <c r="T81" s="68"/>
      <c r="U81" s="68"/>
      <c r="V81" s="68"/>
      <c r="W81" s="68"/>
      <c r="X81" s="68"/>
      <c r="Y81" s="68"/>
      <c r="Z81" s="68"/>
      <c r="AA81" s="68"/>
      <c r="AB81" s="68"/>
      <c r="AC81" s="68"/>
      <c r="AD81" s="68"/>
      <c r="AE81" s="68"/>
      <c r="AF81" s="68"/>
      <c r="AG81" s="68"/>
      <c r="AH81" s="68"/>
      <c r="AI81" s="68"/>
      <c r="AJ81" s="68"/>
      <c r="AK81" s="68"/>
      <c r="AL81" s="68"/>
      <c r="AM81" s="68"/>
      <c r="AN81" s="68"/>
      <c r="AO81" s="68"/>
      <c r="AP81" s="68"/>
      <c r="AQ81" s="68"/>
      <c r="AR81" s="43"/>
      <c r="BE81" s="37"/>
    </row>
    <row r="82" s="2" customFormat="1" ht="24.96" customHeight="1">
      <c r="A82" s="37"/>
      <c r="B82" s="38"/>
      <c r="C82" s="22" t="s">
        <v>58</v>
      </c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  <c r="AF82" s="39"/>
      <c r="AG82" s="39"/>
      <c r="AH82" s="39"/>
      <c r="AI82" s="39"/>
      <c r="AJ82" s="39"/>
      <c r="AK82" s="39"/>
      <c r="AL82" s="39"/>
      <c r="AM82" s="39"/>
      <c r="AN82" s="39"/>
      <c r="AO82" s="39"/>
      <c r="AP82" s="39"/>
      <c r="AQ82" s="39"/>
      <c r="AR82" s="43"/>
      <c r="B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  <c r="AF83" s="39"/>
      <c r="AG83" s="39"/>
      <c r="AH83" s="39"/>
      <c r="AI83" s="39"/>
      <c r="AJ83" s="39"/>
      <c r="AK83" s="39"/>
      <c r="AL83" s="39"/>
      <c r="AM83" s="39"/>
      <c r="AN83" s="39"/>
      <c r="AO83" s="39"/>
      <c r="AP83" s="39"/>
      <c r="AQ83" s="39"/>
      <c r="AR83" s="43"/>
      <c r="BE83" s="37"/>
    </row>
    <row r="84" s="4" customFormat="1" ht="12" customHeight="1">
      <c r="A84" s="4"/>
      <c r="B84" s="69"/>
      <c r="C84" s="31" t="s">
        <v>13</v>
      </c>
      <c r="D84" s="70"/>
      <c r="E84" s="70"/>
      <c r="F84" s="70"/>
      <c r="G84" s="70"/>
      <c r="H84" s="70"/>
      <c r="I84" s="70"/>
      <c r="J84" s="70"/>
      <c r="K84" s="70"/>
      <c r="L84" s="70" t="str">
        <f>K5</f>
        <v>2019_037_A</v>
      </c>
      <c r="M84" s="70"/>
      <c r="N84" s="70"/>
      <c r="O84" s="70"/>
      <c r="P84" s="70"/>
      <c r="Q84" s="70"/>
      <c r="R84" s="70"/>
      <c r="S84" s="70"/>
      <c r="T84" s="70"/>
      <c r="U84" s="70"/>
      <c r="V84" s="70"/>
      <c r="W84" s="70"/>
      <c r="X84" s="70"/>
      <c r="Y84" s="70"/>
      <c r="Z84" s="70"/>
      <c r="AA84" s="70"/>
      <c r="AB84" s="70"/>
      <c r="AC84" s="70"/>
      <c r="AD84" s="70"/>
      <c r="AE84" s="70"/>
      <c r="AF84" s="70"/>
      <c r="AG84" s="70"/>
      <c r="AH84" s="70"/>
      <c r="AI84" s="70"/>
      <c r="AJ84" s="70"/>
      <c r="AK84" s="70"/>
      <c r="AL84" s="70"/>
      <c r="AM84" s="70"/>
      <c r="AN84" s="70"/>
      <c r="AO84" s="70"/>
      <c r="AP84" s="70"/>
      <c r="AQ84" s="70"/>
      <c r="AR84" s="71"/>
      <c r="BE84" s="4"/>
    </row>
    <row r="85" s="5" customFormat="1" ht="36.96" customHeight="1">
      <c r="A85" s="5"/>
      <c r="B85" s="72"/>
      <c r="C85" s="73" t="s">
        <v>16</v>
      </c>
      <c r="D85" s="74"/>
      <c r="E85" s="74"/>
      <c r="F85" s="74"/>
      <c r="G85" s="74"/>
      <c r="H85" s="74"/>
      <c r="I85" s="74"/>
      <c r="J85" s="74"/>
      <c r="K85" s="74"/>
      <c r="L85" s="75" t="str">
        <f>K6</f>
        <v>Host_sídl_3.-4.etapa - ZPŮSOBILÉ VÝDAJE</v>
      </c>
      <c r="M85" s="74"/>
      <c r="N85" s="74"/>
      <c r="O85" s="74"/>
      <c r="P85" s="74"/>
      <c r="Q85" s="74"/>
      <c r="R85" s="74"/>
      <c r="S85" s="74"/>
      <c r="T85" s="74"/>
      <c r="U85" s="74"/>
      <c r="V85" s="74"/>
      <c r="W85" s="74"/>
      <c r="X85" s="74"/>
      <c r="Y85" s="74"/>
      <c r="Z85" s="74"/>
      <c r="AA85" s="74"/>
      <c r="AB85" s="74"/>
      <c r="AC85" s="74"/>
      <c r="AD85" s="74"/>
      <c r="AE85" s="74"/>
      <c r="AF85" s="74"/>
      <c r="AG85" s="74"/>
      <c r="AH85" s="74"/>
      <c r="AI85" s="74"/>
      <c r="AJ85" s="74"/>
      <c r="AK85" s="74"/>
      <c r="AL85" s="74"/>
      <c r="AM85" s="74"/>
      <c r="AN85" s="74"/>
      <c r="AO85" s="74"/>
      <c r="AP85" s="74"/>
      <c r="AQ85" s="74"/>
      <c r="AR85" s="76"/>
      <c r="BE85" s="5"/>
    </row>
    <row r="86" s="2" customFormat="1" ht="6.96" customHeight="1">
      <c r="A86" s="37"/>
      <c r="B86" s="38"/>
      <c r="C86" s="39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F86" s="39"/>
      <c r="AG86" s="39"/>
      <c r="AH86" s="39"/>
      <c r="AI86" s="39"/>
      <c r="AJ86" s="39"/>
      <c r="AK86" s="39"/>
      <c r="AL86" s="39"/>
      <c r="AM86" s="39"/>
      <c r="AN86" s="39"/>
      <c r="AO86" s="39"/>
      <c r="AP86" s="39"/>
      <c r="AQ86" s="39"/>
      <c r="AR86" s="43"/>
      <c r="BE86" s="37"/>
    </row>
    <row r="87" s="2" customFormat="1" ht="12" customHeight="1">
      <c r="A87" s="37"/>
      <c r="B87" s="38"/>
      <c r="C87" s="31" t="s">
        <v>20</v>
      </c>
      <c r="D87" s="39"/>
      <c r="E87" s="39"/>
      <c r="F87" s="39"/>
      <c r="G87" s="39"/>
      <c r="H87" s="39"/>
      <c r="I87" s="39"/>
      <c r="J87" s="39"/>
      <c r="K87" s="39"/>
      <c r="L87" s="77" t="str">
        <f>IF(K8="","",K8)</f>
        <v>Hostinné</v>
      </c>
      <c r="M87" s="39"/>
      <c r="N87" s="39"/>
      <c r="O87" s="39"/>
      <c r="P87" s="39"/>
      <c r="Q87" s="39"/>
      <c r="R87" s="39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F87" s="39"/>
      <c r="AG87" s="39"/>
      <c r="AH87" s="39"/>
      <c r="AI87" s="31" t="s">
        <v>22</v>
      </c>
      <c r="AJ87" s="39"/>
      <c r="AK87" s="39"/>
      <c r="AL87" s="39"/>
      <c r="AM87" s="78" t="str">
        <f>IF(AN8= "","",AN8)</f>
        <v>17. 6. 2020</v>
      </c>
      <c r="AN87" s="78"/>
      <c r="AO87" s="39"/>
      <c r="AP87" s="39"/>
      <c r="AQ87" s="39"/>
      <c r="AR87" s="43"/>
      <c r="BE87" s="37"/>
    </row>
    <row r="88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F88" s="39"/>
      <c r="AG88" s="39"/>
      <c r="AH88" s="39"/>
      <c r="AI88" s="39"/>
      <c r="AJ88" s="39"/>
      <c r="AK88" s="39"/>
      <c r="AL88" s="39"/>
      <c r="AM88" s="39"/>
      <c r="AN88" s="39"/>
      <c r="AO88" s="39"/>
      <c r="AP88" s="39"/>
      <c r="AQ88" s="39"/>
      <c r="AR88" s="43"/>
      <c r="BE88" s="37"/>
    </row>
    <row r="89" s="2" customFormat="1" ht="25.65" customHeight="1">
      <c r="A89" s="37"/>
      <c r="B89" s="38"/>
      <c r="C89" s="31" t="s">
        <v>24</v>
      </c>
      <c r="D89" s="39"/>
      <c r="E89" s="39"/>
      <c r="F89" s="39"/>
      <c r="G89" s="39"/>
      <c r="H89" s="39"/>
      <c r="I89" s="39"/>
      <c r="J89" s="39"/>
      <c r="K89" s="39"/>
      <c r="L89" s="70" t="str">
        <f>IF(E11= "","",E11)</f>
        <v xml:space="preserve">Město Hostinné </v>
      </c>
      <c r="M89" s="39"/>
      <c r="N89" s="39"/>
      <c r="O89" s="39"/>
      <c r="P89" s="39"/>
      <c r="Q89" s="39"/>
      <c r="R89" s="39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F89" s="39"/>
      <c r="AG89" s="39"/>
      <c r="AH89" s="39"/>
      <c r="AI89" s="31" t="s">
        <v>32</v>
      </c>
      <c r="AJ89" s="39"/>
      <c r="AK89" s="39"/>
      <c r="AL89" s="39"/>
      <c r="AM89" s="79" t="str">
        <f>IF(E17="","",E17)</f>
        <v>Ing. Gabriela Mlatečková Čížková</v>
      </c>
      <c r="AN89" s="70"/>
      <c r="AO89" s="70"/>
      <c r="AP89" s="70"/>
      <c r="AQ89" s="39"/>
      <c r="AR89" s="43"/>
      <c r="AS89" s="80" t="s">
        <v>59</v>
      </c>
      <c r="AT89" s="81"/>
      <c r="AU89" s="82"/>
      <c r="AV89" s="82"/>
      <c r="AW89" s="82"/>
      <c r="AX89" s="82"/>
      <c r="AY89" s="82"/>
      <c r="AZ89" s="82"/>
      <c r="BA89" s="82"/>
      <c r="BB89" s="82"/>
      <c r="BC89" s="82"/>
      <c r="BD89" s="83"/>
      <c r="BE89" s="37"/>
    </row>
    <row r="90" s="2" customFormat="1" ht="25.65" customHeight="1">
      <c r="A90" s="37"/>
      <c r="B90" s="38"/>
      <c r="C90" s="31" t="s">
        <v>30</v>
      </c>
      <c r="D90" s="39"/>
      <c r="E90" s="39"/>
      <c r="F90" s="39"/>
      <c r="G90" s="39"/>
      <c r="H90" s="39"/>
      <c r="I90" s="39"/>
      <c r="J90" s="39"/>
      <c r="K90" s="39"/>
      <c r="L90" s="70" t="str">
        <f>IF(E14= "Vyplň údaj","",E14)</f>
        <v/>
      </c>
      <c r="M90" s="39"/>
      <c r="N90" s="39"/>
      <c r="O90" s="39"/>
      <c r="P90" s="39"/>
      <c r="Q90" s="39"/>
      <c r="R90" s="39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F90" s="39"/>
      <c r="AG90" s="39"/>
      <c r="AH90" s="39"/>
      <c r="AI90" s="31" t="s">
        <v>37</v>
      </c>
      <c r="AJ90" s="39"/>
      <c r="AK90" s="39"/>
      <c r="AL90" s="39"/>
      <c r="AM90" s="79" t="str">
        <f>IF(E20="","",E20)</f>
        <v>Ing. Gabriela Mlatečková Čížková</v>
      </c>
      <c r="AN90" s="70"/>
      <c r="AO90" s="70"/>
      <c r="AP90" s="70"/>
      <c r="AQ90" s="39"/>
      <c r="AR90" s="43"/>
      <c r="AS90" s="84"/>
      <c r="AT90" s="85"/>
      <c r="AU90" s="86"/>
      <c r="AV90" s="86"/>
      <c r="AW90" s="86"/>
      <c r="AX90" s="86"/>
      <c r="AY90" s="86"/>
      <c r="AZ90" s="86"/>
      <c r="BA90" s="86"/>
      <c r="BB90" s="86"/>
      <c r="BC90" s="86"/>
      <c r="BD90" s="87"/>
      <c r="BE90" s="37"/>
    </row>
    <row r="91" s="2" customFormat="1" ht="10.8" customHeight="1">
      <c r="A91" s="37"/>
      <c r="B91" s="38"/>
      <c r="C91" s="39"/>
      <c r="D91" s="39"/>
      <c r="E91" s="39"/>
      <c r="F91" s="39"/>
      <c r="G91" s="39"/>
      <c r="H91" s="39"/>
      <c r="I91" s="39"/>
      <c r="J91" s="39"/>
      <c r="K91" s="39"/>
      <c r="L91" s="39"/>
      <c r="M91" s="39"/>
      <c r="N91" s="39"/>
      <c r="O91" s="39"/>
      <c r="P91" s="39"/>
      <c r="Q91" s="39"/>
      <c r="R91" s="39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F91" s="39"/>
      <c r="AG91" s="39"/>
      <c r="AH91" s="39"/>
      <c r="AI91" s="39"/>
      <c r="AJ91" s="39"/>
      <c r="AK91" s="39"/>
      <c r="AL91" s="39"/>
      <c r="AM91" s="39"/>
      <c r="AN91" s="39"/>
      <c r="AO91" s="39"/>
      <c r="AP91" s="39"/>
      <c r="AQ91" s="39"/>
      <c r="AR91" s="43"/>
      <c r="AS91" s="88"/>
      <c r="AT91" s="89"/>
      <c r="AU91" s="90"/>
      <c r="AV91" s="90"/>
      <c r="AW91" s="90"/>
      <c r="AX91" s="90"/>
      <c r="AY91" s="90"/>
      <c r="AZ91" s="90"/>
      <c r="BA91" s="90"/>
      <c r="BB91" s="90"/>
      <c r="BC91" s="90"/>
      <c r="BD91" s="91"/>
      <c r="BE91" s="37"/>
    </row>
    <row r="92" s="2" customFormat="1" ht="29.28" customHeight="1">
      <c r="A92" s="37"/>
      <c r="B92" s="38"/>
      <c r="C92" s="92" t="s">
        <v>60</v>
      </c>
      <c r="D92" s="93"/>
      <c r="E92" s="93"/>
      <c r="F92" s="93"/>
      <c r="G92" s="93"/>
      <c r="H92" s="94"/>
      <c r="I92" s="95" t="s">
        <v>61</v>
      </c>
      <c r="J92" s="93"/>
      <c r="K92" s="93"/>
      <c r="L92" s="93"/>
      <c r="M92" s="93"/>
      <c r="N92" s="93"/>
      <c r="O92" s="93"/>
      <c r="P92" s="93"/>
      <c r="Q92" s="93"/>
      <c r="R92" s="93"/>
      <c r="S92" s="93"/>
      <c r="T92" s="93"/>
      <c r="U92" s="93"/>
      <c r="V92" s="93"/>
      <c r="W92" s="93"/>
      <c r="X92" s="93"/>
      <c r="Y92" s="93"/>
      <c r="Z92" s="93"/>
      <c r="AA92" s="93"/>
      <c r="AB92" s="93"/>
      <c r="AC92" s="93"/>
      <c r="AD92" s="93"/>
      <c r="AE92" s="93"/>
      <c r="AF92" s="93"/>
      <c r="AG92" s="96" t="s">
        <v>62</v>
      </c>
      <c r="AH92" s="93"/>
      <c r="AI92" s="93"/>
      <c r="AJ92" s="93"/>
      <c r="AK92" s="93"/>
      <c r="AL92" s="93"/>
      <c r="AM92" s="93"/>
      <c r="AN92" s="95" t="s">
        <v>63</v>
      </c>
      <c r="AO92" s="93"/>
      <c r="AP92" s="97"/>
      <c r="AQ92" s="98" t="s">
        <v>64</v>
      </c>
      <c r="AR92" s="43"/>
      <c r="AS92" s="99" t="s">
        <v>65</v>
      </c>
      <c r="AT92" s="100" t="s">
        <v>66</v>
      </c>
      <c r="AU92" s="100" t="s">
        <v>67</v>
      </c>
      <c r="AV92" s="100" t="s">
        <v>68</v>
      </c>
      <c r="AW92" s="100" t="s">
        <v>69</v>
      </c>
      <c r="AX92" s="100" t="s">
        <v>70</v>
      </c>
      <c r="AY92" s="100" t="s">
        <v>71</v>
      </c>
      <c r="AZ92" s="100" t="s">
        <v>72</v>
      </c>
      <c r="BA92" s="100" t="s">
        <v>73</v>
      </c>
      <c r="BB92" s="100" t="s">
        <v>74</v>
      </c>
      <c r="BC92" s="100" t="s">
        <v>75</v>
      </c>
      <c r="BD92" s="101" t="s">
        <v>76</v>
      </c>
      <c r="BE92" s="37"/>
    </row>
    <row r="93" s="2" customFormat="1" ht="10.8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39"/>
      <c r="O93" s="39"/>
      <c r="P93" s="39"/>
      <c r="Q93" s="39"/>
      <c r="R93" s="39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F93" s="39"/>
      <c r="AG93" s="39"/>
      <c r="AH93" s="39"/>
      <c r="AI93" s="39"/>
      <c r="AJ93" s="39"/>
      <c r="AK93" s="39"/>
      <c r="AL93" s="39"/>
      <c r="AM93" s="39"/>
      <c r="AN93" s="39"/>
      <c r="AO93" s="39"/>
      <c r="AP93" s="39"/>
      <c r="AQ93" s="39"/>
      <c r="AR93" s="43"/>
      <c r="AS93" s="102"/>
      <c r="AT93" s="103"/>
      <c r="AU93" s="103"/>
      <c r="AV93" s="103"/>
      <c r="AW93" s="103"/>
      <c r="AX93" s="103"/>
      <c r="AY93" s="103"/>
      <c r="AZ93" s="103"/>
      <c r="BA93" s="103"/>
      <c r="BB93" s="103"/>
      <c r="BC93" s="103"/>
      <c r="BD93" s="104"/>
      <c r="BE93" s="37"/>
    </row>
    <row r="94" s="6" customFormat="1" ht="32.4" customHeight="1">
      <c r="A94" s="6"/>
      <c r="B94" s="105"/>
      <c r="C94" s="106" t="s">
        <v>77</v>
      </c>
      <c r="D94" s="107"/>
      <c r="E94" s="107"/>
      <c r="F94" s="107"/>
      <c r="G94" s="107"/>
      <c r="H94" s="107"/>
      <c r="I94" s="107"/>
      <c r="J94" s="107"/>
      <c r="K94" s="107"/>
      <c r="L94" s="107"/>
      <c r="M94" s="107"/>
      <c r="N94" s="107"/>
      <c r="O94" s="107"/>
      <c r="P94" s="107"/>
      <c r="Q94" s="107"/>
      <c r="R94" s="107"/>
      <c r="S94" s="107"/>
      <c r="T94" s="107"/>
      <c r="U94" s="107"/>
      <c r="V94" s="107"/>
      <c r="W94" s="107"/>
      <c r="X94" s="107"/>
      <c r="Y94" s="107"/>
      <c r="Z94" s="107"/>
      <c r="AA94" s="107"/>
      <c r="AB94" s="107"/>
      <c r="AC94" s="107"/>
      <c r="AD94" s="107"/>
      <c r="AE94" s="107"/>
      <c r="AF94" s="107"/>
      <c r="AG94" s="108">
        <f>ROUND(SUM(AG95:AG100),2)</f>
        <v>0</v>
      </c>
      <c r="AH94" s="108"/>
      <c r="AI94" s="108"/>
      <c r="AJ94" s="108"/>
      <c r="AK94" s="108"/>
      <c r="AL94" s="108"/>
      <c r="AM94" s="108"/>
      <c r="AN94" s="109">
        <f>SUM(AG94,AT94)</f>
        <v>0</v>
      </c>
      <c r="AO94" s="109"/>
      <c r="AP94" s="109"/>
      <c r="AQ94" s="110" t="s">
        <v>1</v>
      </c>
      <c r="AR94" s="111"/>
      <c r="AS94" s="112">
        <f>ROUND(SUM(AS95:AS100),2)</f>
        <v>0</v>
      </c>
      <c r="AT94" s="113">
        <f>ROUND(SUM(AV94:AW94),2)</f>
        <v>0</v>
      </c>
      <c r="AU94" s="114">
        <f>ROUND(SUM(AU95:AU100),5)</f>
        <v>0</v>
      </c>
      <c r="AV94" s="113">
        <f>ROUND(AZ94*L29,2)</f>
        <v>0</v>
      </c>
      <c r="AW94" s="113">
        <f>ROUND(BA94*L30,2)</f>
        <v>0</v>
      </c>
      <c r="AX94" s="113">
        <f>ROUND(BB94*L29,2)</f>
        <v>0</v>
      </c>
      <c r="AY94" s="113">
        <f>ROUND(BC94*L30,2)</f>
        <v>0</v>
      </c>
      <c r="AZ94" s="113">
        <f>ROUND(SUM(AZ95:AZ100),2)</f>
        <v>0</v>
      </c>
      <c r="BA94" s="113">
        <f>ROUND(SUM(BA95:BA100),2)</f>
        <v>0</v>
      </c>
      <c r="BB94" s="113">
        <f>ROUND(SUM(BB95:BB100),2)</f>
        <v>0</v>
      </c>
      <c r="BC94" s="113">
        <f>ROUND(SUM(BC95:BC100),2)</f>
        <v>0</v>
      </c>
      <c r="BD94" s="115">
        <f>ROUND(SUM(BD95:BD100),2)</f>
        <v>0</v>
      </c>
      <c r="BE94" s="6"/>
      <c r="BS94" s="116" t="s">
        <v>78</v>
      </c>
      <c r="BT94" s="116" t="s">
        <v>79</v>
      </c>
      <c r="BU94" s="117" t="s">
        <v>80</v>
      </c>
      <c r="BV94" s="116" t="s">
        <v>81</v>
      </c>
      <c r="BW94" s="116" t="s">
        <v>5</v>
      </c>
      <c r="BX94" s="116" t="s">
        <v>82</v>
      </c>
      <c r="CL94" s="116" t="s">
        <v>1</v>
      </c>
    </row>
    <row r="95" s="7" customFormat="1" ht="16.5" customHeight="1">
      <c r="A95" s="118" t="s">
        <v>83</v>
      </c>
      <c r="B95" s="119"/>
      <c r="C95" s="120"/>
      <c r="D95" s="121" t="s">
        <v>84</v>
      </c>
      <c r="E95" s="121"/>
      <c r="F95" s="121"/>
      <c r="G95" s="121"/>
      <c r="H95" s="121"/>
      <c r="I95" s="122"/>
      <c r="J95" s="121" t="s">
        <v>85</v>
      </c>
      <c r="K95" s="121"/>
      <c r="L95" s="121"/>
      <c r="M95" s="121"/>
      <c r="N95" s="121"/>
      <c r="O95" s="121"/>
      <c r="P95" s="121"/>
      <c r="Q95" s="121"/>
      <c r="R95" s="121"/>
      <c r="S95" s="121"/>
      <c r="T95" s="121"/>
      <c r="U95" s="121"/>
      <c r="V95" s="121"/>
      <c r="W95" s="121"/>
      <c r="X95" s="121"/>
      <c r="Y95" s="121"/>
      <c r="Z95" s="121"/>
      <c r="AA95" s="121"/>
      <c r="AB95" s="121"/>
      <c r="AC95" s="121"/>
      <c r="AD95" s="121"/>
      <c r="AE95" s="121"/>
      <c r="AF95" s="121"/>
      <c r="AG95" s="123">
        <f>'IO.02 - Pěstební opatření...'!J30</f>
        <v>0</v>
      </c>
      <c r="AH95" s="122"/>
      <c r="AI95" s="122"/>
      <c r="AJ95" s="122"/>
      <c r="AK95" s="122"/>
      <c r="AL95" s="122"/>
      <c r="AM95" s="122"/>
      <c r="AN95" s="123">
        <f>SUM(AG95,AT95)</f>
        <v>0</v>
      </c>
      <c r="AO95" s="122"/>
      <c r="AP95" s="122"/>
      <c r="AQ95" s="124" t="s">
        <v>86</v>
      </c>
      <c r="AR95" s="125"/>
      <c r="AS95" s="126">
        <v>0</v>
      </c>
      <c r="AT95" s="127">
        <f>ROUND(SUM(AV95:AW95),2)</f>
        <v>0</v>
      </c>
      <c r="AU95" s="128">
        <f>'IO.02 - Pěstební opatření...'!P125</f>
        <v>0</v>
      </c>
      <c r="AV95" s="127">
        <f>'IO.02 - Pěstební opatření...'!J33</f>
        <v>0</v>
      </c>
      <c r="AW95" s="127">
        <f>'IO.02 - Pěstební opatření...'!J34</f>
        <v>0</v>
      </c>
      <c r="AX95" s="127">
        <f>'IO.02 - Pěstební opatření...'!J35</f>
        <v>0</v>
      </c>
      <c r="AY95" s="127">
        <f>'IO.02 - Pěstební opatření...'!J36</f>
        <v>0</v>
      </c>
      <c r="AZ95" s="127">
        <f>'IO.02 - Pěstební opatření...'!F33</f>
        <v>0</v>
      </c>
      <c r="BA95" s="127">
        <f>'IO.02 - Pěstební opatření...'!F34</f>
        <v>0</v>
      </c>
      <c r="BB95" s="127">
        <f>'IO.02 - Pěstební opatření...'!F35</f>
        <v>0</v>
      </c>
      <c r="BC95" s="127">
        <f>'IO.02 - Pěstební opatření...'!F36</f>
        <v>0</v>
      </c>
      <c r="BD95" s="129">
        <f>'IO.02 - Pěstební opatření...'!F37</f>
        <v>0</v>
      </c>
      <c r="BE95" s="7"/>
      <c r="BT95" s="130" t="s">
        <v>87</v>
      </c>
      <c r="BV95" s="130" t="s">
        <v>81</v>
      </c>
      <c r="BW95" s="130" t="s">
        <v>88</v>
      </c>
      <c r="BX95" s="130" t="s">
        <v>5</v>
      </c>
      <c r="CL95" s="130" t="s">
        <v>1</v>
      </c>
      <c r="CM95" s="130" t="s">
        <v>89</v>
      </c>
    </row>
    <row r="96" s="7" customFormat="1" ht="16.5" customHeight="1">
      <c r="A96" s="118" t="s">
        <v>83</v>
      </c>
      <c r="B96" s="119"/>
      <c r="C96" s="120"/>
      <c r="D96" s="121" t="s">
        <v>90</v>
      </c>
      <c r="E96" s="121"/>
      <c r="F96" s="121"/>
      <c r="G96" s="121"/>
      <c r="H96" s="121"/>
      <c r="I96" s="122"/>
      <c r="J96" s="121" t="s">
        <v>91</v>
      </c>
      <c r="K96" s="121"/>
      <c r="L96" s="121"/>
      <c r="M96" s="121"/>
      <c r="N96" s="121"/>
      <c r="O96" s="121"/>
      <c r="P96" s="121"/>
      <c r="Q96" s="121"/>
      <c r="R96" s="121"/>
      <c r="S96" s="121"/>
      <c r="T96" s="121"/>
      <c r="U96" s="121"/>
      <c r="V96" s="121"/>
      <c r="W96" s="121"/>
      <c r="X96" s="121"/>
      <c r="Y96" s="121"/>
      <c r="Z96" s="121"/>
      <c r="AA96" s="121"/>
      <c r="AB96" s="121"/>
      <c r="AC96" s="121"/>
      <c r="AD96" s="121"/>
      <c r="AE96" s="121"/>
      <c r="AF96" s="121"/>
      <c r="AG96" s="123">
        <f>'IO.03 - Instalace mobiliáře'!J30</f>
        <v>0</v>
      </c>
      <c r="AH96" s="122"/>
      <c r="AI96" s="122"/>
      <c r="AJ96" s="122"/>
      <c r="AK96" s="122"/>
      <c r="AL96" s="122"/>
      <c r="AM96" s="122"/>
      <c r="AN96" s="123">
        <f>SUM(AG96,AT96)</f>
        <v>0</v>
      </c>
      <c r="AO96" s="122"/>
      <c r="AP96" s="122"/>
      <c r="AQ96" s="124" t="s">
        <v>86</v>
      </c>
      <c r="AR96" s="125"/>
      <c r="AS96" s="126">
        <v>0</v>
      </c>
      <c r="AT96" s="127">
        <f>ROUND(SUM(AV96:AW96),2)</f>
        <v>0</v>
      </c>
      <c r="AU96" s="128">
        <f>'IO.03 - Instalace mobiliáře'!P124</f>
        <v>0</v>
      </c>
      <c r="AV96" s="127">
        <f>'IO.03 - Instalace mobiliáře'!J33</f>
        <v>0</v>
      </c>
      <c r="AW96" s="127">
        <f>'IO.03 - Instalace mobiliáře'!J34</f>
        <v>0</v>
      </c>
      <c r="AX96" s="127">
        <f>'IO.03 - Instalace mobiliáře'!J35</f>
        <v>0</v>
      </c>
      <c r="AY96" s="127">
        <f>'IO.03 - Instalace mobiliáře'!J36</f>
        <v>0</v>
      </c>
      <c r="AZ96" s="127">
        <f>'IO.03 - Instalace mobiliáře'!F33</f>
        <v>0</v>
      </c>
      <c r="BA96" s="127">
        <f>'IO.03 - Instalace mobiliáře'!F34</f>
        <v>0</v>
      </c>
      <c r="BB96" s="127">
        <f>'IO.03 - Instalace mobiliáře'!F35</f>
        <v>0</v>
      </c>
      <c r="BC96" s="127">
        <f>'IO.03 - Instalace mobiliáře'!F36</f>
        <v>0</v>
      </c>
      <c r="BD96" s="129">
        <f>'IO.03 - Instalace mobiliáře'!F37</f>
        <v>0</v>
      </c>
      <c r="BE96" s="7"/>
      <c r="BT96" s="130" t="s">
        <v>87</v>
      </c>
      <c r="BV96" s="130" t="s">
        <v>81</v>
      </c>
      <c r="BW96" s="130" t="s">
        <v>92</v>
      </c>
      <c r="BX96" s="130" t="s">
        <v>5</v>
      </c>
      <c r="CL96" s="130" t="s">
        <v>1</v>
      </c>
      <c r="CM96" s="130" t="s">
        <v>89</v>
      </c>
    </row>
    <row r="97" s="7" customFormat="1" ht="16.5" customHeight="1">
      <c r="A97" s="118" t="s">
        <v>83</v>
      </c>
      <c r="B97" s="119"/>
      <c r="C97" s="120"/>
      <c r="D97" s="121" t="s">
        <v>93</v>
      </c>
      <c r="E97" s="121"/>
      <c r="F97" s="121"/>
      <c r="G97" s="121"/>
      <c r="H97" s="121"/>
      <c r="I97" s="122"/>
      <c r="J97" s="121" t="s">
        <v>94</v>
      </c>
      <c r="K97" s="121"/>
      <c r="L97" s="121"/>
      <c r="M97" s="121"/>
      <c r="N97" s="121"/>
      <c r="O97" s="121"/>
      <c r="P97" s="121"/>
      <c r="Q97" s="121"/>
      <c r="R97" s="121"/>
      <c r="S97" s="121"/>
      <c r="T97" s="121"/>
      <c r="U97" s="121"/>
      <c r="V97" s="121"/>
      <c r="W97" s="121"/>
      <c r="X97" s="121"/>
      <c r="Y97" s="121"/>
      <c r="Z97" s="121"/>
      <c r="AA97" s="121"/>
      <c r="AB97" s="121"/>
      <c r="AC97" s="121"/>
      <c r="AD97" s="121"/>
      <c r="AE97" s="121"/>
      <c r="AF97" s="121"/>
      <c r="AG97" s="123">
        <f>'IO.04 - Založení vegetace'!J30</f>
        <v>0</v>
      </c>
      <c r="AH97" s="122"/>
      <c r="AI97" s="122"/>
      <c r="AJ97" s="122"/>
      <c r="AK97" s="122"/>
      <c r="AL97" s="122"/>
      <c r="AM97" s="122"/>
      <c r="AN97" s="123">
        <f>SUM(AG97,AT97)</f>
        <v>0</v>
      </c>
      <c r="AO97" s="122"/>
      <c r="AP97" s="122"/>
      <c r="AQ97" s="124" t="s">
        <v>86</v>
      </c>
      <c r="AR97" s="125"/>
      <c r="AS97" s="126">
        <v>0</v>
      </c>
      <c r="AT97" s="127">
        <f>ROUND(SUM(AV97:AW97),2)</f>
        <v>0</v>
      </c>
      <c r="AU97" s="128">
        <f>'IO.04 - Založení vegetace'!P125</f>
        <v>0</v>
      </c>
      <c r="AV97" s="127">
        <f>'IO.04 - Založení vegetace'!J33</f>
        <v>0</v>
      </c>
      <c r="AW97" s="127">
        <f>'IO.04 - Založení vegetace'!J34</f>
        <v>0</v>
      </c>
      <c r="AX97" s="127">
        <f>'IO.04 - Založení vegetace'!J35</f>
        <v>0</v>
      </c>
      <c r="AY97" s="127">
        <f>'IO.04 - Založení vegetace'!J36</f>
        <v>0</v>
      </c>
      <c r="AZ97" s="127">
        <f>'IO.04 - Založení vegetace'!F33</f>
        <v>0</v>
      </c>
      <c r="BA97" s="127">
        <f>'IO.04 - Založení vegetace'!F34</f>
        <v>0</v>
      </c>
      <c r="BB97" s="127">
        <f>'IO.04 - Založení vegetace'!F35</f>
        <v>0</v>
      </c>
      <c r="BC97" s="127">
        <f>'IO.04 - Založení vegetace'!F36</f>
        <v>0</v>
      </c>
      <c r="BD97" s="129">
        <f>'IO.04 - Založení vegetace'!F37</f>
        <v>0</v>
      </c>
      <c r="BE97" s="7"/>
      <c r="BT97" s="130" t="s">
        <v>87</v>
      </c>
      <c r="BV97" s="130" t="s">
        <v>81</v>
      </c>
      <c r="BW97" s="130" t="s">
        <v>95</v>
      </c>
      <c r="BX97" s="130" t="s">
        <v>5</v>
      </c>
      <c r="CL97" s="130" t="s">
        <v>1</v>
      </c>
      <c r="CM97" s="130" t="s">
        <v>89</v>
      </c>
    </row>
    <row r="98" s="7" customFormat="1" ht="16.5" customHeight="1">
      <c r="A98" s="118" t="s">
        <v>83</v>
      </c>
      <c r="B98" s="119"/>
      <c r="C98" s="120"/>
      <c r="D98" s="121" t="s">
        <v>96</v>
      </c>
      <c r="E98" s="121"/>
      <c r="F98" s="121"/>
      <c r="G98" s="121"/>
      <c r="H98" s="121"/>
      <c r="I98" s="122"/>
      <c r="J98" s="121" t="s">
        <v>97</v>
      </c>
      <c r="K98" s="121"/>
      <c r="L98" s="121"/>
      <c r="M98" s="121"/>
      <c r="N98" s="121"/>
      <c r="O98" s="121"/>
      <c r="P98" s="121"/>
      <c r="Q98" s="121"/>
      <c r="R98" s="121"/>
      <c r="S98" s="121"/>
      <c r="T98" s="121"/>
      <c r="U98" s="121"/>
      <c r="V98" s="121"/>
      <c r="W98" s="121"/>
      <c r="X98" s="121"/>
      <c r="Y98" s="121"/>
      <c r="Z98" s="121"/>
      <c r="AA98" s="121"/>
      <c r="AB98" s="121"/>
      <c r="AC98" s="121"/>
      <c r="AD98" s="121"/>
      <c r="AE98" s="121"/>
      <c r="AF98" s="121"/>
      <c r="AG98" s="123">
        <f>'IO.05 - Rozvojová péče 1....'!J30</f>
        <v>0</v>
      </c>
      <c r="AH98" s="122"/>
      <c r="AI98" s="122"/>
      <c r="AJ98" s="122"/>
      <c r="AK98" s="122"/>
      <c r="AL98" s="122"/>
      <c r="AM98" s="122"/>
      <c r="AN98" s="123">
        <f>SUM(AG98,AT98)</f>
        <v>0</v>
      </c>
      <c r="AO98" s="122"/>
      <c r="AP98" s="122"/>
      <c r="AQ98" s="124" t="s">
        <v>86</v>
      </c>
      <c r="AR98" s="125"/>
      <c r="AS98" s="126">
        <v>0</v>
      </c>
      <c r="AT98" s="127">
        <f>ROUND(SUM(AV98:AW98),2)</f>
        <v>0</v>
      </c>
      <c r="AU98" s="128">
        <f>'IO.05 - Rozvojová péče 1....'!P122</f>
        <v>0</v>
      </c>
      <c r="AV98" s="127">
        <f>'IO.05 - Rozvojová péče 1....'!J33</f>
        <v>0</v>
      </c>
      <c r="AW98" s="127">
        <f>'IO.05 - Rozvojová péče 1....'!J34</f>
        <v>0</v>
      </c>
      <c r="AX98" s="127">
        <f>'IO.05 - Rozvojová péče 1....'!J35</f>
        <v>0</v>
      </c>
      <c r="AY98" s="127">
        <f>'IO.05 - Rozvojová péče 1....'!J36</f>
        <v>0</v>
      </c>
      <c r="AZ98" s="127">
        <f>'IO.05 - Rozvojová péče 1....'!F33</f>
        <v>0</v>
      </c>
      <c r="BA98" s="127">
        <f>'IO.05 - Rozvojová péče 1....'!F34</f>
        <v>0</v>
      </c>
      <c r="BB98" s="127">
        <f>'IO.05 - Rozvojová péče 1....'!F35</f>
        <v>0</v>
      </c>
      <c r="BC98" s="127">
        <f>'IO.05 - Rozvojová péče 1....'!F36</f>
        <v>0</v>
      </c>
      <c r="BD98" s="129">
        <f>'IO.05 - Rozvojová péče 1....'!F37</f>
        <v>0</v>
      </c>
      <c r="BE98" s="7"/>
      <c r="BT98" s="130" t="s">
        <v>87</v>
      </c>
      <c r="BV98" s="130" t="s">
        <v>81</v>
      </c>
      <c r="BW98" s="130" t="s">
        <v>98</v>
      </c>
      <c r="BX98" s="130" t="s">
        <v>5</v>
      </c>
      <c r="CL98" s="130" t="s">
        <v>1</v>
      </c>
      <c r="CM98" s="130" t="s">
        <v>89</v>
      </c>
    </row>
    <row r="99" s="7" customFormat="1" ht="16.5" customHeight="1">
      <c r="A99" s="118" t="s">
        <v>83</v>
      </c>
      <c r="B99" s="119"/>
      <c r="C99" s="120"/>
      <c r="D99" s="121" t="s">
        <v>99</v>
      </c>
      <c r="E99" s="121"/>
      <c r="F99" s="121"/>
      <c r="G99" s="121"/>
      <c r="H99" s="121"/>
      <c r="I99" s="122"/>
      <c r="J99" s="121" t="s">
        <v>100</v>
      </c>
      <c r="K99" s="121"/>
      <c r="L99" s="121"/>
      <c r="M99" s="121"/>
      <c r="N99" s="121"/>
      <c r="O99" s="121"/>
      <c r="P99" s="121"/>
      <c r="Q99" s="121"/>
      <c r="R99" s="121"/>
      <c r="S99" s="121"/>
      <c r="T99" s="121"/>
      <c r="U99" s="121"/>
      <c r="V99" s="121"/>
      <c r="W99" s="121"/>
      <c r="X99" s="121"/>
      <c r="Y99" s="121"/>
      <c r="Z99" s="121"/>
      <c r="AA99" s="121"/>
      <c r="AB99" s="121"/>
      <c r="AC99" s="121"/>
      <c r="AD99" s="121"/>
      <c r="AE99" s="121"/>
      <c r="AF99" s="121"/>
      <c r="AG99" s="123">
        <f>'IO.06 - Rozvojová péče 2....'!J30</f>
        <v>0</v>
      </c>
      <c r="AH99" s="122"/>
      <c r="AI99" s="122"/>
      <c r="AJ99" s="122"/>
      <c r="AK99" s="122"/>
      <c r="AL99" s="122"/>
      <c r="AM99" s="122"/>
      <c r="AN99" s="123">
        <f>SUM(AG99,AT99)</f>
        <v>0</v>
      </c>
      <c r="AO99" s="122"/>
      <c r="AP99" s="122"/>
      <c r="AQ99" s="124" t="s">
        <v>86</v>
      </c>
      <c r="AR99" s="125"/>
      <c r="AS99" s="126">
        <v>0</v>
      </c>
      <c r="AT99" s="127">
        <f>ROUND(SUM(AV99:AW99),2)</f>
        <v>0</v>
      </c>
      <c r="AU99" s="128">
        <f>'IO.06 - Rozvojová péče 2....'!P122</f>
        <v>0</v>
      </c>
      <c r="AV99" s="127">
        <f>'IO.06 - Rozvojová péče 2....'!J33</f>
        <v>0</v>
      </c>
      <c r="AW99" s="127">
        <f>'IO.06 - Rozvojová péče 2....'!J34</f>
        <v>0</v>
      </c>
      <c r="AX99" s="127">
        <f>'IO.06 - Rozvojová péče 2....'!J35</f>
        <v>0</v>
      </c>
      <c r="AY99" s="127">
        <f>'IO.06 - Rozvojová péče 2....'!J36</f>
        <v>0</v>
      </c>
      <c r="AZ99" s="127">
        <f>'IO.06 - Rozvojová péče 2....'!F33</f>
        <v>0</v>
      </c>
      <c r="BA99" s="127">
        <f>'IO.06 - Rozvojová péče 2....'!F34</f>
        <v>0</v>
      </c>
      <c r="BB99" s="127">
        <f>'IO.06 - Rozvojová péče 2....'!F35</f>
        <v>0</v>
      </c>
      <c r="BC99" s="127">
        <f>'IO.06 - Rozvojová péče 2....'!F36</f>
        <v>0</v>
      </c>
      <c r="BD99" s="129">
        <f>'IO.06 - Rozvojová péče 2....'!F37</f>
        <v>0</v>
      </c>
      <c r="BE99" s="7"/>
      <c r="BT99" s="130" t="s">
        <v>87</v>
      </c>
      <c r="BV99" s="130" t="s">
        <v>81</v>
      </c>
      <c r="BW99" s="130" t="s">
        <v>101</v>
      </c>
      <c r="BX99" s="130" t="s">
        <v>5</v>
      </c>
      <c r="CL99" s="130" t="s">
        <v>1</v>
      </c>
      <c r="CM99" s="130" t="s">
        <v>89</v>
      </c>
    </row>
    <row r="100" s="7" customFormat="1" ht="16.5" customHeight="1">
      <c r="A100" s="118" t="s">
        <v>83</v>
      </c>
      <c r="B100" s="119"/>
      <c r="C100" s="120"/>
      <c r="D100" s="121" t="s">
        <v>102</v>
      </c>
      <c r="E100" s="121"/>
      <c r="F100" s="121"/>
      <c r="G100" s="121"/>
      <c r="H100" s="121"/>
      <c r="I100" s="122"/>
      <c r="J100" s="121" t="s">
        <v>103</v>
      </c>
      <c r="K100" s="121"/>
      <c r="L100" s="121"/>
      <c r="M100" s="121"/>
      <c r="N100" s="121"/>
      <c r="O100" s="121"/>
      <c r="P100" s="121"/>
      <c r="Q100" s="121"/>
      <c r="R100" s="121"/>
      <c r="S100" s="121"/>
      <c r="T100" s="121"/>
      <c r="U100" s="121"/>
      <c r="V100" s="121"/>
      <c r="W100" s="121"/>
      <c r="X100" s="121"/>
      <c r="Y100" s="121"/>
      <c r="Z100" s="121"/>
      <c r="AA100" s="121"/>
      <c r="AB100" s="121"/>
      <c r="AC100" s="121"/>
      <c r="AD100" s="121"/>
      <c r="AE100" s="121"/>
      <c r="AF100" s="121"/>
      <c r="AG100" s="123">
        <f>'IO.07 - Rozvojové péče 3....'!J30</f>
        <v>0</v>
      </c>
      <c r="AH100" s="122"/>
      <c r="AI100" s="122"/>
      <c r="AJ100" s="122"/>
      <c r="AK100" s="122"/>
      <c r="AL100" s="122"/>
      <c r="AM100" s="122"/>
      <c r="AN100" s="123">
        <f>SUM(AG100,AT100)</f>
        <v>0</v>
      </c>
      <c r="AO100" s="122"/>
      <c r="AP100" s="122"/>
      <c r="AQ100" s="124" t="s">
        <v>86</v>
      </c>
      <c r="AR100" s="125"/>
      <c r="AS100" s="131">
        <v>0</v>
      </c>
      <c r="AT100" s="132">
        <f>ROUND(SUM(AV100:AW100),2)</f>
        <v>0</v>
      </c>
      <c r="AU100" s="133">
        <f>'IO.07 - Rozvojové péče 3....'!P123</f>
        <v>0</v>
      </c>
      <c r="AV100" s="132">
        <f>'IO.07 - Rozvojové péče 3....'!J33</f>
        <v>0</v>
      </c>
      <c r="AW100" s="132">
        <f>'IO.07 - Rozvojové péče 3....'!J34</f>
        <v>0</v>
      </c>
      <c r="AX100" s="132">
        <f>'IO.07 - Rozvojové péče 3....'!J35</f>
        <v>0</v>
      </c>
      <c r="AY100" s="132">
        <f>'IO.07 - Rozvojové péče 3....'!J36</f>
        <v>0</v>
      </c>
      <c r="AZ100" s="132">
        <f>'IO.07 - Rozvojové péče 3....'!F33</f>
        <v>0</v>
      </c>
      <c r="BA100" s="132">
        <f>'IO.07 - Rozvojové péče 3....'!F34</f>
        <v>0</v>
      </c>
      <c r="BB100" s="132">
        <f>'IO.07 - Rozvojové péče 3....'!F35</f>
        <v>0</v>
      </c>
      <c r="BC100" s="132">
        <f>'IO.07 - Rozvojové péče 3....'!F36</f>
        <v>0</v>
      </c>
      <c r="BD100" s="134">
        <f>'IO.07 - Rozvojové péče 3....'!F37</f>
        <v>0</v>
      </c>
      <c r="BE100" s="7"/>
      <c r="BT100" s="130" t="s">
        <v>87</v>
      </c>
      <c r="BV100" s="130" t="s">
        <v>81</v>
      </c>
      <c r="BW100" s="130" t="s">
        <v>104</v>
      </c>
      <c r="BX100" s="130" t="s">
        <v>5</v>
      </c>
      <c r="CL100" s="130" t="s">
        <v>1</v>
      </c>
      <c r="CM100" s="130" t="s">
        <v>89</v>
      </c>
    </row>
    <row r="101" s="2" customFormat="1" ht="30" customHeight="1">
      <c r="A101" s="37"/>
      <c r="B101" s="38"/>
      <c r="C101" s="39"/>
      <c r="D101" s="39"/>
      <c r="E101" s="39"/>
      <c r="F101" s="39"/>
      <c r="G101" s="39"/>
      <c r="H101" s="39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F101" s="39"/>
      <c r="AG101" s="39"/>
      <c r="AH101" s="39"/>
      <c r="AI101" s="39"/>
      <c r="AJ101" s="39"/>
      <c r="AK101" s="39"/>
      <c r="AL101" s="39"/>
      <c r="AM101" s="39"/>
      <c r="AN101" s="39"/>
      <c r="AO101" s="39"/>
      <c r="AP101" s="39"/>
      <c r="AQ101" s="39"/>
      <c r="AR101" s="43"/>
      <c r="AS101" s="37"/>
      <c r="AT101" s="37"/>
      <c r="AU101" s="37"/>
      <c r="AV101" s="37"/>
      <c r="AW101" s="37"/>
      <c r="AX101" s="37"/>
      <c r="AY101" s="37"/>
      <c r="AZ101" s="37"/>
      <c r="BA101" s="37"/>
      <c r="BB101" s="37"/>
      <c r="BC101" s="37"/>
      <c r="BD101" s="37"/>
      <c r="BE101" s="37"/>
    </row>
    <row r="102" s="2" customFormat="1" ht="6.96" customHeight="1">
      <c r="A102" s="37"/>
      <c r="B102" s="65"/>
      <c r="C102" s="66"/>
      <c r="D102" s="66"/>
      <c r="E102" s="66"/>
      <c r="F102" s="66"/>
      <c r="G102" s="66"/>
      <c r="H102" s="66"/>
      <c r="I102" s="66"/>
      <c r="J102" s="66"/>
      <c r="K102" s="66"/>
      <c r="L102" s="66"/>
      <c r="M102" s="66"/>
      <c r="N102" s="66"/>
      <c r="O102" s="66"/>
      <c r="P102" s="66"/>
      <c r="Q102" s="66"/>
      <c r="R102" s="66"/>
      <c r="S102" s="66"/>
      <c r="T102" s="66"/>
      <c r="U102" s="66"/>
      <c r="V102" s="66"/>
      <c r="W102" s="66"/>
      <c r="X102" s="66"/>
      <c r="Y102" s="66"/>
      <c r="Z102" s="66"/>
      <c r="AA102" s="66"/>
      <c r="AB102" s="66"/>
      <c r="AC102" s="66"/>
      <c r="AD102" s="66"/>
      <c r="AE102" s="66"/>
      <c r="AF102" s="66"/>
      <c r="AG102" s="66"/>
      <c r="AH102" s="66"/>
      <c r="AI102" s="66"/>
      <c r="AJ102" s="66"/>
      <c r="AK102" s="66"/>
      <c r="AL102" s="66"/>
      <c r="AM102" s="66"/>
      <c r="AN102" s="66"/>
      <c r="AO102" s="66"/>
      <c r="AP102" s="66"/>
      <c r="AQ102" s="66"/>
      <c r="AR102" s="43"/>
      <c r="AS102" s="37"/>
      <c r="AT102" s="37"/>
      <c r="AU102" s="37"/>
      <c r="AV102" s="37"/>
      <c r="AW102" s="37"/>
      <c r="AX102" s="37"/>
      <c r="AY102" s="37"/>
      <c r="AZ102" s="37"/>
      <c r="BA102" s="37"/>
      <c r="BB102" s="37"/>
      <c r="BC102" s="37"/>
      <c r="BD102" s="37"/>
      <c r="BE102" s="37"/>
    </row>
  </sheetData>
  <sheetProtection sheet="1" formatColumns="0" formatRows="0" objects="1" scenarios="1" spinCount="100000" saltValue="WXNaJgJsUicvjCcNwbcy8LXYfPeRjYaw+ry7FmsSR6wlueEgWudPFEiIYy2dGyqAfTw8rmFPBdjI5dhj4VqUUw==" hashValue="+z6IIeiT+oRTC0nRlA+pCw0iMWiPoYmAqe1OxDMx27oGSkp8tYib2ml8aojipSEgcm2BNNhpQND45lkkWNrwOA==" algorithmName="SHA-512" password="B510"/>
  <mergeCells count="62">
    <mergeCell ref="L85:AO85"/>
    <mergeCell ref="AM87:AN87"/>
    <mergeCell ref="AM89:AP89"/>
    <mergeCell ref="AS89:AT91"/>
    <mergeCell ref="AM90:AP90"/>
    <mergeCell ref="C92:G92"/>
    <mergeCell ref="AG92:AM92"/>
    <mergeCell ref="I92:AF92"/>
    <mergeCell ref="AN92:AP92"/>
    <mergeCell ref="D95:H95"/>
    <mergeCell ref="AG95:AM95"/>
    <mergeCell ref="J95:AF95"/>
    <mergeCell ref="AN95:AP95"/>
    <mergeCell ref="J96:AF96"/>
    <mergeCell ref="D96:H96"/>
    <mergeCell ref="AG96:AM96"/>
    <mergeCell ref="AN96:AP96"/>
    <mergeCell ref="AN97:AP97"/>
    <mergeCell ref="D97:H97"/>
    <mergeCell ref="J97:AF97"/>
    <mergeCell ref="AG97:AM97"/>
    <mergeCell ref="AN98:AP98"/>
    <mergeCell ref="AG98:AM98"/>
    <mergeCell ref="D98:H98"/>
    <mergeCell ref="J98:AF98"/>
    <mergeCell ref="AN99:AP99"/>
    <mergeCell ref="AG99:AM99"/>
    <mergeCell ref="D99:H99"/>
    <mergeCell ref="J99:AF99"/>
    <mergeCell ref="AN100:AP100"/>
    <mergeCell ref="AG100:AM100"/>
    <mergeCell ref="D100:H100"/>
    <mergeCell ref="J100:AF100"/>
    <mergeCell ref="AG94:AM94"/>
    <mergeCell ref="AN94:AP94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W31:AE31"/>
    <mergeCell ref="AK31:AO31"/>
    <mergeCell ref="AK32:AO32"/>
    <mergeCell ref="L32:P32"/>
    <mergeCell ref="W32:AE32"/>
    <mergeCell ref="AK33:AO33"/>
    <mergeCell ref="L33:P33"/>
    <mergeCell ref="W33:AE33"/>
    <mergeCell ref="AK35:AO35"/>
    <mergeCell ref="X35:AB35"/>
    <mergeCell ref="AR2:BE2"/>
  </mergeCells>
  <hyperlinks>
    <hyperlink ref="A95" location="'IO.02 - Pěstební opatření...'!C2" display="/"/>
    <hyperlink ref="A96" location="'IO.03 - Instalace mobiliáře'!C2" display="/"/>
    <hyperlink ref="A97" location="'IO.04 - Založení vegetace'!C2" display="/"/>
    <hyperlink ref="A98" location="'IO.05 - Rozvojová péče 1....'!C2" display="/"/>
    <hyperlink ref="A99" location="'IO.06 - Rozvojová péče 2....'!C2" display="/"/>
    <hyperlink ref="A100" location="'IO.07 - Rozvojové péče 3....'!C2" display="/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" style="1" customWidth="1"/>
    <col min="8" max="8" width="11.5" style="1" customWidth="1"/>
    <col min="9" max="9" width="20.16016" style="135" customWidth="1"/>
    <col min="10" max="10" width="20.16016" style="1" customWidth="1"/>
    <col min="11" max="11" width="20.16016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I2" s="135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88</v>
      </c>
    </row>
    <row r="3" s="1" customFormat="1" ht="6.96" customHeight="1">
      <c r="B3" s="136"/>
      <c r="C3" s="137"/>
      <c r="D3" s="137"/>
      <c r="E3" s="137"/>
      <c r="F3" s="137"/>
      <c r="G3" s="137"/>
      <c r="H3" s="137"/>
      <c r="I3" s="138"/>
      <c r="J3" s="137"/>
      <c r="K3" s="137"/>
      <c r="L3" s="19"/>
      <c r="AT3" s="16" t="s">
        <v>89</v>
      </c>
    </row>
    <row r="4" s="1" customFormat="1" ht="24.96" customHeight="1">
      <c r="B4" s="19"/>
      <c r="D4" s="139" t="s">
        <v>105</v>
      </c>
      <c r="I4" s="135"/>
      <c r="L4" s="19"/>
      <c r="M4" s="140" t="s">
        <v>10</v>
      </c>
      <c r="AT4" s="16" t="s">
        <v>4</v>
      </c>
    </row>
    <row r="5" s="1" customFormat="1" ht="6.96" customHeight="1">
      <c r="B5" s="19"/>
      <c r="I5" s="135"/>
      <c r="L5" s="19"/>
    </row>
    <row r="6" s="1" customFormat="1" ht="12" customHeight="1">
      <c r="B6" s="19"/>
      <c r="D6" s="141" t="s">
        <v>16</v>
      </c>
      <c r="I6" s="135"/>
      <c r="L6" s="19"/>
    </row>
    <row r="7" s="1" customFormat="1" ht="16.5" customHeight="1">
      <c r="B7" s="19"/>
      <c r="E7" s="142" t="str">
        <f>'Rekapitulace stavby'!K6</f>
        <v>Host_sídl_3.-4.etapa - ZPŮSOBILÉ VÝDAJE</v>
      </c>
      <c r="F7" s="141"/>
      <c r="G7" s="141"/>
      <c r="H7" s="141"/>
      <c r="I7" s="135"/>
      <c r="L7" s="19"/>
    </row>
    <row r="8" s="2" customFormat="1" ht="12" customHeight="1">
      <c r="A8" s="37"/>
      <c r="B8" s="43"/>
      <c r="C8" s="37"/>
      <c r="D8" s="141" t="s">
        <v>106</v>
      </c>
      <c r="E8" s="37"/>
      <c r="F8" s="37"/>
      <c r="G8" s="37"/>
      <c r="H8" s="37"/>
      <c r="I8" s="143"/>
      <c r="J8" s="37"/>
      <c r="K8" s="37"/>
      <c r="L8" s="62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6.5" customHeight="1">
      <c r="A9" s="37"/>
      <c r="B9" s="43"/>
      <c r="C9" s="37"/>
      <c r="D9" s="37"/>
      <c r="E9" s="144" t="s">
        <v>107</v>
      </c>
      <c r="F9" s="37"/>
      <c r="G9" s="37"/>
      <c r="H9" s="37"/>
      <c r="I9" s="143"/>
      <c r="J9" s="37"/>
      <c r="K9" s="37"/>
      <c r="L9" s="62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43"/>
      <c r="C10" s="37"/>
      <c r="D10" s="37"/>
      <c r="E10" s="37"/>
      <c r="F10" s="37"/>
      <c r="G10" s="37"/>
      <c r="H10" s="37"/>
      <c r="I10" s="143"/>
      <c r="J10" s="37"/>
      <c r="K10" s="37"/>
      <c r="L10" s="62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43"/>
      <c r="C11" s="37"/>
      <c r="D11" s="141" t="s">
        <v>18</v>
      </c>
      <c r="E11" s="37"/>
      <c r="F11" s="145" t="s">
        <v>1</v>
      </c>
      <c r="G11" s="37"/>
      <c r="H11" s="37"/>
      <c r="I11" s="146" t="s">
        <v>19</v>
      </c>
      <c r="J11" s="145" t="s">
        <v>1</v>
      </c>
      <c r="K11" s="37"/>
      <c r="L11" s="62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43"/>
      <c r="C12" s="37"/>
      <c r="D12" s="141" t="s">
        <v>20</v>
      </c>
      <c r="E12" s="37"/>
      <c r="F12" s="145" t="s">
        <v>21</v>
      </c>
      <c r="G12" s="37"/>
      <c r="H12" s="37"/>
      <c r="I12" s="146" t="s">
        <v>22</v>
      </c>
      <c r="J12" s="147" t="str">
        <f>'Rekapitulace stavby'!AN8</f>
        <v>17. 6. 2020</v>
      </c>
      <c r="K12" s="37"/>
      <c r="L12" s="62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43"/>
      <c r="C13" s="37"/>
      <c r="D13" s="37"/>
      <c r="E13" s="37"/>
      <c r="F13" s="37"/>
      <c r="G13" s="37"/>
      <c r="H13" s="37"/>
      <c r="I13" s="143"/>
      <c r="J13" s="37"/>
      <c r="K13" s="37"/>
      <c r="L13" s="62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43"/>
      <c r="C14" s="37"/>
      <c r="D14" s="141" t="s">
        <v>24</v>
      </c>
      <c r="E14" s="37"/>
      <c r="F14" s="37"/>
      <c r="G14" s="37"/>
      <c r="H14" s="37"/>
      <c r="I14" s="146" t="s">
        <v>25</v>
      </c>
      <c r="J14" s="145" t="s">
        <v>26</v>
      </c>
      <c r="K14" s="37"/>
      <c r="L14" s="62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43"/>
      <c r="C15" s="37"/>
      <c r="D15" s="37"/>
      <c r="E15" s="145" t="s">
        <v>27</v>
      </c>
      <c r="F15" s="37"/>
      <c r="G15" s="37"/>
      <c r="H15" s="37"/>
      <c r="I15" s="146" t="s">
        <v>28</v>
      </c>
      <c r="J15" s="145" t="s">
        <v>29</v>
      </c>
      <c r="K15" s="37"/>
      <c r="L15" s="62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43"/>
      <c r="C16" s="37"/>
      <c r="D16" s="37"/>
      <c r="E16" s="37"/>
      <c r="F16" s="37"/>
      <c r="G16" s="37"/>
      <c r="H16" s="37"/>
      <c r="I16" s="143"/>
      <c r="J16" s="37"/>
      <c r="K16" s="37"/>
      <c r="L16" s="62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43"/>
      <c r="C17" s="37"/>
      <c r="D17" s="141" t="s">
        <v>30</v>
      </c>
      <c r="E17" s="37"/>
      <c r="F17" s="37"/>
      <c r="G17" s="37"/>
      <c r="H17" s="37"/>
      <c r="I17" s="146" t="s">
        <v>25</v>
      </c>
      <c r="J17" s="32" t="str">
        <f>'Rekapitulace stavby'!AN13</f>
        <v>Vyplň údaj</v>
      </c>
      <c r="K17" s="37"/>
      <c r="L17" s="62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43"/>
      <c r="C18" s="37"/>
      <c r="D18" s="37"/>
      <c r="E18" s="32" t="str">
        <f>'Rekapitulace stavby'!E14</f>
        <v>Vyplň údaj</v>
      </c>
      <c r="F18" s="145"/>
      <c r="G18" s="145"/>
      <c r="H18" s="145"/>
      <c r="I18" s="146" t="s">
        <v>28</v>
      </c>
      <c r="J18" s="32" t="str">
        <f>'Rekapitulace stavby'!AN14</f>
        <v>Vyplň údaj</v>
      </c>
      <c r="K18" s="37"/>
      <c r="L18" s="62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43"/>
      <c r="C19" s="37"/>
      <c r="D19" s="37"/>
      <c r="E19" s="37"/>
      <c r="F19" s="37"/>
      <c r="G19" s="37"/>
      <c r="H19" s="37"/>
      <c r="I19" s="143"/>
      <c r="J19" s="37"/>
      <c r="K19" s="37"/>
      <c r="L19" s="62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43"/>
      <c r="C20" s="37"/>
      <c r="D20" s="141" t="s">
        <v>32</v>
      </c>
      <c r="E20" s="37"/>
      <c r="F20" s="37"/>
      <c r="G20" s="37"/>
      <c r="H20" s="37"/>
      <c r="I20" s="146" t="s">
        <v>25</v>
      </c>
      <c r="J20" s="145" t="s">
        <v>33</v>
      </c>
      <c r="K20" s="37"/>
      <c r="L20" s="62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43"/>
      <c r="C21" s="37"/>
      <c r="D21" s="37"/>
      <c r="E21" s="145" t="s">
        <v>34</v>
      </c>
      <c r="F21" s="37"/>
      <c r="G21" s="37"/>
      <c r="H21" s="37"/>
      <c r="I21" s="146" t="s">
        <v>28</v>
      </c>
      <c r="J21" s="145" t="s">
        <v>35</v>
      </c>
      <c r="K21" s="37"/>
      <c r="L21" s="62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43"/>
      <c r="C22" s="37"/>
      <c r="D22" s="37"/>
      <c r="E22" s="37"/>
      <c r="F22" s="37"/>
      <c r="G22" s="37"/>
      <c r="H22" s="37"/>
      <c r="I22" s="143"/>
      <c r="J22" s="37"/>
      <c r="K22" s="37"/>
      <c r="L22" s="62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43"/>
      <c r="C23" s="37"/>
      <c r="D23" s="141" t="s">
        <v>37</v>
      </c>
      <c r="E23" s="37"/>
      <c r="F23" s="37"/>
      <c r="G23" s="37"/>
      <c r="H23" s="37"/>
      <c r="I23" s="146" t="s">
        <v>25</v>
      </c>
      <c r="J23" s="145" t="s">
        <v>33</v>
      </c>
      <c r="K23" s="37"/>
      <c r="L23" s="62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43"/>
      <c r="C24" s="37"/>
      <c r="D24" s="37"/>
      <c r="E24" s="145" t="s">
        <v>34</v>
      </c>
      <c r="F24" s="37"/>
      <c r="G24" s="37"/>
      <c r="H24" s="37"/>
      <c r="I24" s="146" t="s">
        <v>28</v>
      </c>
      <c r="J24" s="145" t="s">
        <v>35</v>
      </c>
      <c r="K24" s="37"/>
      <c r="L24" s="62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43"/>
      <c r="C25" s="37"/>
      <c r="D25" s="37"/>
      <c r="E25" s="37"/>
      <c r="F25" s="37"/>
      <c r="G25" s="37"/>
      <c r="H25" s="37"/>
      <c r="I25" s="143"/>
      <c r="J25" s="37"/>
      <c r="K25" s="37"/>
      <c r="L25" s="62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43"/>
      <c r="C26" s="37"/>
      <c r="D26" s="141" t="s">
        <v>38</v>
      </c>
      <c r="E26" s="37"/>
      <c r="F26" s="37"/>
      <c r="G26" s="37"/>
      <c r="H26" s="37"/>
      <c r="I26" s="143"/>
      <c r="J26" s="37"/>
      <c r="K26" s="37"/>
      <c r="L26" s="62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6.5" customHeight="1">
      <c r="A27" s="148"/>
      <c r="B27" s="149"/>
      <c r="C27" s="148"/>
      <c r="D27" s="148"/>
      <c r="E27" s="150" t="s">
        <v>1</v>
      </c>
      <c r="F27" s="150"/>
      <c r="G27" s="150"/>
      <c r="H27" s="150"/>
      <c r="I27" s="151"/>
      <c r="J27" s="148"/>
      <c r="K27" s="148"/>
      <c r="L27" s="152"/>
      <c r="S27" s="148"/>
      <c r="T27" s="148"/>
      <c r="U27" s="148"/>
      <c r="V27" s="148"/>
      <c r="W27" s="148"/>
      <c r="X27" s="148"/>
      <c r="Y27" s="148"/>
      <c r="Z27" s="148"/>
      <c r="AA27" s="148"/>
      <c r="AB27" s="148"/>
      <c r="AC27" s="148"/>
      <c r="AD27" s="148"/>
      <c r="AE27" s="148"/>
    </row>
    <row r="28" s="2" customFormat="1" ht="6.96" customHeight="1">
      <c r="A28" s="37"/>
      <c r="B28" s="43"/>
      <c r="C28" s="37"/>
      <c r="D28" s="37"/>
      <c r="E28" s="37"/>
      <c r="F28" s="37"/>
      <c r="G28" s="37"/>
      <c r="H28" s="37"/>
      <c r="I28" s="143"/>
      <c r="J28" s="37"/>
      <c r="K28" s="37"/>
      <c r="L28" s="62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43"/>
      <c r="C29" s="37"/>
      <c r="D29" s="153"/>
      <c r="E29" s="153"/>
      <c r="F29" s="153"/>
      <c r="G29" s="153"/>
      <c r="H29" s="153"/>
      <c r="I29" s="154"/>
      <c r="J29" s="153"/>
      <c r="K29" s="153"/>
      <c r="L29" s="62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25.44" customHeight="1">
      <c r="A30" s="37"/>
      <c r="B30" s="43"/>
      <c r="C30" s="37"/>
      <c r="D30" s="155" t="s">
        <v>39</v>
      </c>
      <c r="E30" s="37"/>
      <c r="F30" s="37"/>
      <c r="G30" s="37"/>
      <c r="H30" s="37"/>
      <c r="I30" s="143"/>
      <c r="J30" s="156">
        <f>ROUND(J125, 2)</f>
        <v>0</v>
      </c>
      <c r="K30" s="37"/>
      <c r="L30" s="62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43"/>
      <c r="C31" s="37"/>
      <c r="D31" s="153"/>
      <c r="E31" s="153"/>
      <c r="F31" s="153"/>
      <c r="G31" s="153"/>
      <c r="H31" s="153"/>
      <c r="I31" s="154"/>
      <c r="J31" s="153"/>
      <c r="K31" s="153"/>
      <c r="L31" s="62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43"/>
      <c r="C32" s="37"/>
      <c r="D32" s="37"/>
      <c r="E32" s="37"/>
      <c r="F32" s="157" t="s">
        <v>41</v>
      </c>
      <c r="G32" s="37"/>
      <c r="H32" s="37"/>
      <c r="I32" s="158" t="s">
        <v>40</v>
      </c>
      <c r="J32" s="157" t="s">
        <v>42</v>
      </c>
      <c r="K32" s="37"/>
      <c r="L32" s="62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43"/>
      <c r="C33" s="37"/>
      <c r="D33" s="159" t="s">
        <v>43</v>
      </c>
      <c r="E33" s="141" t="s">
        <v>44</v>
      </c>
      <c r="F33" s="160">
        <f>ROUND((SUM(BE125:BE156)),  2)</f>
        <v>0</v>
      </c>
      <c r="G33" s="37"/>
      <c r="H33" s="37"/>
      <c r="I33" s="161">
        <v>0.20999999999999999</v>
      </c>
      <c r="J33" s="160">
        <f>ROUND(((SUM(BE125:BE156))*I33),  2)</f>
        <v>0</v>
      </c>
      <c r="K33" s="37"/>
      <c r="L33" s="62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43"/>
      <c r="C34" s="37"/>
      <c r="D34" s="37"/>
      <c r="E34" s="141" t="s">
        <v>45</v>
      </c>
      <c r="F34" s="160">
        <f>ROUND((SUM(BF125:BF156)),  2)</f>
        <v>0</v>
      </c>
      <c r="G34" s="37"/>
      <c r="H34" s="37"/>
      <c r="I34" s="161">
        <v>0.14999999999999999</v>
      </c>
      <c r="J34" s="160">
        <f>ROUND(((SUM(BF125:BF156))*I34),  2)</f>
        <v>0</v>
      </c>
      <c r="K34" s="37"/>
      <c r="L34" s="62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43"/>
      <c r="C35" s="37"/>
      <c r="D35" s="37"/>
      <c r="E35" s="141" t="s">
        <v>46</v>
      </c>
      <c r="F35" s="160">
        <f>ROUND((SUM(BG125:BG156)),  2)</f>
        <v>0</v>
      </c>
      <c r="G35" s="37"/>
      <c r="H35" s="37"/>
      <c r="I35" s="161">
        <v>0.20999999999999999</v>
      </c>
      <c r="J35" s="160">
        <f>0</f>
        <v>0</v>
      </c>
      <c r="K35" s="37"/>
      <c r="L35" s="62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43"/>
      <c r="C36" s="37"/>
      <c r="D36" s="37"/>
      <c r="E36" s="141" t="s">
        <v>47</v>
      </c>
      <c r="F36" s="160">
        <f>ROUND((SUM(BH125:BH156)),  2)</f>
        <v>0</v>
      </c>
      <c r="G36" s="37"/>
      <c r="H36" s="37"/>
      <c r="I36" s="161">
        <v>0.14999999999999999</v>
      </c>
      <c r="J36" s="160">
        <f>0</f>
        <v>0</v>
      </c>
      <c r="K36" s="37"/>
      <c r="L36" s="62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43"/>
      <c r="C37" s="37"/>
      <c r="D37" s="37"/>
      <c r="E37" s="141" t="s">
        <v>48</v>
      </c>
      <c r="F37" s="160">
        <f>ROUND((SUM(BI125:BI156)),  2)</f>
        <v>0</v>
      </c>
      <c r="G37" s="37"/>
      <c r="H37" s="37"/>
      <c r="I37" s="161">
        <v>0</v>
      </c>
      <c r="J37" s="160">
        <f>0</f>
        <v>0</v>
      </c>
      <c r="K37" s="37"/>
      <c r="L37" s="62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6.96" customHeight="1">
      <c r="A38" s="37"/>
      <c r="B38" s="43"/>
      <c r="C38" s="37"/>
      <c r="D38" s="37"/>
      <c r="E38" s="37"/>
      <c r="F38" s="37"/>
      <c r="G38" s="37"/>
      <c r="H38" s="37"/>
      <c r="I38" s="143"/>
      <c r="J38" s="37"/>
      <c r="K38" s="37"/>
      <c r="L38" s="62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2" customFormat="1" ht="25.44" customHeight="1">
      <c r="A39" s="37"/>
      <c r="B39" s="43"/>
      <c r="C39" s="162"/>
      <c r="D39" s="163" t="s">
        <v>49</v>
      </c>
      <c r="E39" s="164"/>
      <c r="F39" s="164"/>
      <c r="G39" s="165" t="s">
        <v>50</v>
      </c>
      <c r="H39" s="166" t="s">
        <v>51</v>
      </c>
      <c r="I39" s="167"/>
      <c r="J39" s="168">
        <f>SUM(J30:J37)</f>
        <v>0</v>
      </c>
      <c r="K39" s="169"/>
      <c r="L39" s="62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14.4" customHeight="1">
      <c r="A40" s="37"/>
      <c r="B40" s="43"/>
      <c r="C40" s="37"/>
      <c r="D40" s="37"/>
      <c r="E40" s="37"/>
      <c r="F40" s="37"/>
      <c r="G40" s="37"/>
      <c r="H40" s="37"/>
      <c r="I40" s="143"/>
      <c r="J40" s="37"/>
      <c r="K40" s="37"/>
      <c r="L40" s="62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1" customFormat="1" ht="14.4" customHeight="1">
      <c r="B41" s="19"/>
      <c r="I41" s="135"/>
      <c r="L41" s="19"/>
    </row>
    <row r="42" s="1" customFormat="1" ht="14.4" customHeight="1">
      <c r="B42" s="19"/>
      <c r="I42" s="135"/>
      <c r="L42" s="19"/>
    </row>
    <row r="43" s="1" customFormat="1" ht="14.4" customHeight="1">
      <c r="B43" s="19"/>
      <c r="I43" s="135"/>
      <c r="L43" s="19"/>
    </row>
    <row r="44" s="1" customFormat="1" ht="14.4" customHeight="1">
      <c r="B44" s="19"/>
      <c r="I44" s="135"/>
      <c r="L44" s="19"/>
    </row>
    <row r="45" s="1" customFormat="1" ht="14.4" customHeight="1">
      <c r="B45" s="19"/>
      <c r="I45" s="135"/>
      <c r="L45" s="19"/>
    </row>
    <row r="46" s="1" customFormat="1" ht="14.4" customHeight="1">
      <c r="B46" s="19"/>
      <c r="I46" s="135"/>
      <c r="L46" s="19"/>
    </row>
    <row r="47" s="1" customFormat="1" ht="14.4" customHeight="1">
      <c r="B47" s="19"/>
      <c r="I47" s="135"/>
      <c r="L47" s="19"/>
    </row>
    <row r="48" s="1" customFormat="1" ht="14.4" customHeight="1">
      <c r="B48" s="19"/>
      <c r="I48" s="135"/>
      <c r="L48" s="19"/>
    </row>
    <row r="49" s="1" customFormat="1" ht="14.4" customHeight="1">
      <c r="B49" s="19"/>
      <c r="I49" s="135"/>
      <c r="L49" s="19"/>
    </row>
    <row r="50" s="2" customFormat="1" ht="14.4" customHeight="1">
      <c r="B50" s="62"/>
      <c r="D50" s="170" t="s">
        <v>52</v>
      </c>
      <c r="E50" s="171"/>
      <c r="F50" s="171"/>
      <c r="G50" s="170" t="s">
        <v>53</v>
      </c>
      <c r="H50" s="171"/>
      <c r="I50" s="172"/>
      <c r="J50" s="171"/>
      <c r="K50" s="171"/>
      <c r="L50" s="62"/>
    </row>
    <row r="51">
      <c r="B51" s="19"/>
      <c r="L51" s="19"/>
    </row>
    <row r="52">
      <c r="B52" s="19"/>
      <c r="L52" s="19"/>
    </row>
    <row r="53">
      <c r="B53" s="19"/>
      <c r="L53" s="19"/>
    </row>
    <row r="54">
      <c r="B54" s="19"/>
      <c r="L54" s="19"/>
    </row>
    <row r="55">
      <c r="B55" s="19"/>
      <c r="L55" s="19"/>
    </row>
    <row r="56">
      <c r="B56" s="19"/>
      <c r="L56" s="19"/>
    </row>
    <row r="57">
      <c r="B57" s="19"/>
      <c r="L57" s="19"/>
    </row>
    <row r="58">
      <c r="B58" s="19"/>
      <c r="L58" s="19"/>
    </row>
    <row r="59">
      <c r="B59" s="19"/>
      <c r="L59" s="19"/>
    </row>
    <row r="60">
      <c r="B60" s="19"/>
      <c r="L60" s="19"/>
    </row>
    <row r="61" s="2" customFormat="1">
      <c r="A61" s="37"/>
      <c r="B61" s="43"/>
      <c r="C61" s="37"/>
      <c r="D61" s="173" t="s">
        <v>54</v>
      </c>
      <c r="E61" s="174"/>
      <c r="F61" s="175" t="s">
        <v>55</v>
      </c>
      <c r="G61" s="173" t="s">
        <v>54</v>
      </c>
      <c r="H61" s="174"/>
      <c r="I61" s="176"/>
      <c r="J61" s="177" t="s">
        <v>55</v>
      </c>
      <c r="K61" s="174"/>
      <c r="L61" s="62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19"/>
      <c r="L62" s="19"/>
    </row>
    <row r="63">
      <c r="B63" s="19"/>
      <c r="L63" s="19"/>
    </row>
    <row r="64">
      <c r="B64" s="19"/>
      <c r="L64" s="19"/>
    </row>
    <row r="65" s="2" customFormat="1">
      <c r="A65" s="37"/>
      <c r="B65" s="43"/>
      <c r="C65" s="37"/>
      <c r="D65" s="170" t="s">
        <v>56</v>
      </c>
      <c r="E65" s="178"/>
      <c r="F65" s="178"/>
      <c r="G65" s="170" t="s">
        <v>57</v>
      </c>
      <c r="H65" s="178"/>
      <c r="I65" s="179"/>
      <c r="J65" s="178"/>
      <c r="K65" s="178"/>
      <c r="L65" s="62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19"/>
      <c r="L66" s="19"/>
    </row>
    <row r="67">
      <c r="B67" s="19"/>
      <c r="L67" s="19"/>
    </row>
    <row r="68">
      <c r="B68" s="19"/>
      <c r="L68" s="19"/>
    </row>
    <row r="69">
      <c r="B69" s="19"/>
      <c r="L69" s="19"/>
    </row>
    <row r="70">
      <c r="B70" s="19"/>
      <c r="L70" s="19"/>
    </row>
    <row r="71">
      <c r="B71" s="19"/>
      <c r="L71" s="19"/>
    </row>
    <row r="72">
      <c r="B72" s="19"/>
      <c r="L72" s="19"/>
    </row>
    <row r="73">
      <c r="B73" s="19"/>
      <c r="L73" s="19"/>
    </row>
    <row r="74">
      <c r="B74" s="19"/>
      <c r="L74" s="19"/>
    </row>
    <row r="75">
      <c r="B75" s="19"/>
      <c r="L75" s="19"/>
    </row>
    <row r="76" s="2" customFormat="1">
      <c r="A76" s="37"/>
      <c r="B76" s="43"/>
      <c r="C76" s="37"/>
      <c r="D76" s="173" t="s">
        <v>54</v>
      </c>
      <c r="E76" s="174"/>
      <c r="F76" s="175" t="s">
        <v>55</v>
      </c>
      <c r="G76" s="173" t="s">
        <v>54</v>
      </c>
      <c r="H76" s="174"/>
      <c r="I76" s="176"/>
      <c r="J76" s="177" t="s">
        <v>55</v>
      </c>
      <c r="K76" s="174"/>
      <c r="L76" s="62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180"/>
      <c r="C77" s="181"/>
      <c r="D77" s="181"/>
      <c r="E77" s="181"/>
      <c r="F77" s="181"/>
      <c r="G77" s="181"/>
      <c r="H77" s="181"/>
      <c r="I77" s="182"/>
      <c r="J77" s="181"/>
      <c r="K77" s="181"/>
      <c r="L77" s="62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183"/>
      <c r="C81" s="184"/>
      <c r="D81" s="184"/>
      <c r="E81" s="184"/>
      <c r="F81" s="184"/>
      <c r="G81" s="184"/>
      <c r="H81" s="184"/>
      <c r="I81" s="185"/>
      <c r="J81" s="184"/>
      <c r="K81" s="184"/>
      <c r="L81" s="62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108</v>
      </c>
      <c r="D82" s="39"/>
      <c r="E82" s="39"/>
      <c r="F82" s="39"/>
      <c r="G82" s="39"/>
      <c r="H82" s="39"/>
      <c r="I82" s="143"/>
      <c r="J82" s="39"/>
      <c r="K82" s="39"/>
      <c r="L82" s="62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143"/>
      <c r="J83" s="39"/>
      <c r="K83" s="39"/>
      <c r="L83" s="62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16</v>
      </c>
      <c r="D84" s="39"/>
      <c r="E84" s="39"/>
      <c r="F84" s="39"/>
      <c r="G84" s="39"/>
      <c r="H84" s="39"/>
      <c r="I84" s="143"/>
      <c r="J84" s="39"/>
      <c r="K84" s="39"/>
      <c r="L84" s="62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16.5" customHeight="1">
      <c r="A85" s="37"/>
      <c r="B85" s="38"/>
      <c r="C85" s="39"/>
      <c r="D85" s="39"/>
      <c r="E85" s="186" t="str">
        <f>E7</f>
        <v>Host_sídl_3.-4.etapa - ZPŮSOBILÉ VÝDAJE</v>
      </c>
      <c r="F85" s="31"/>
      <c r="G85" s="31"/>
      <c r="H85" s="31"/>
      <c r="I85" s="143"/>
      <c r="J85" s="39"/>
      <c r="K85" s="39"/>
      <c r="L85" s="62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12" customHeight="1">
      <c r="A86" s="37"/>
      <c r="B86" s="38"/>
      <c r="C86" s="31" t="s">
        <v>106</v>
      </c>
      <c r="D86" s="39"/>
      <c r="E86" s="39"/>
      <c r="F86" s="39"/>
      <c r="G86" s="39"/>
      <c r="H86" s="39"/>
      <c r="I86" s="143"/>
      <c r="J86" s="39"/>
      <c r="K86" s="39"/>
      <c r="L86" s="62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2" customFormat="1" ht="16.5" customHeight="1">
      <c r="A87" s="37"/>
      <c r="B87" s="38"/>
      <c r="C87" s="39"/>
      <c r="D87" s="39"/>
      <c r="E87" s="75" t="str">
        <f>E9</f>
        <v>IO.02 - Pěstební opatření na stávající zeleni</v>
      </c>
      <c r="F87" s="39"/>
      <c r="G87" s="39"/>
      <c r="H87" s="39"/>
      <c r="I87" s="143"/>
      <c r="J87" s="39"/>
      <c r="K87" s="39"/>
      <c r="L87" s="62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143"/>
      <c r="J88" s="39"/>
      <c r="K88" s="39"/>
      <c r="L88" s="62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2" customHeight="1">
      <c r="A89" s="37"/>
      <c r="B89" s="38"/>
      <c r="C89" s="31" t="s">
        <v>20</v>
      </c>
      <c r="D89" s="39"/>
      <c r="E89" s="39"/>
      <c r="F89" s="26" t="str">
        <f>F12</f>
        <v>Hostinné</v>
      </c>
      <c r="G89" s="39"/>
      <c r="H89" s="39"/>
      <c r="I89" s="146" t="s">
        <v>22</v>
      </c>
      <c r="J89" s="78" t="str">
        <f>IF(J12="","",J12)</f>
        <v>17. 6. 2020</v>
      </c>
      <c r="K89" s="39"/>
      <c r="L89" s="62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9"/>
      <c r="D90" s="39"/>
      <c r="E90" s="39"/>
      <c r="F90" s="39"/>
      <c r="G90" s="39"/>
      <c r="H90" s="39"/>
      <c r="I90" s="143"/>
      <c r="J90" s="39"/>
      <c r="K90" s="39"/>
      <c r="L90" s="62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25.65" customHeight="1">
      <c r="A91" s="37"/>
      <c r="B91" s="38"/>
      <c r="C91" s="31" t="s">
        <v>24</v>
      </c>
      <c r="D91" s="39"/>
      <c r="E91" s="39"/>
      <c r="F91" s="26" t="str">
        <f>E15</f>
        <v xml:space="preserve">Město Hostinné </v>
      </c>
      <c r="G91" s="39"/>
      <c r="H91" s="39"/>
      <c r="I91" s="146" t="s">
        <v>32</v>
      </c>
      <c r="J91" s="35" t="str">
        <f>E21</f>
        <v>Ing. Gabriela Mlatečková Čížková</v>
      </c>
      <c r="K91" s="39"/>
      <c r="L91" s="62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25.65" customHeight="1">
      <c r="A92" s="37"/>
      <c r="B92" s="38"/>
      <c r="C92" s="31" t="s">
        <v>30</v>
      </c>
      <c r="D92" s="39"/>
      <c r="E92" s="39"/>
      <c r="F92" s="26" t="str">
        <f>IF(E18="","",E18)</f>
        <v>Vyplň údaj</v>
      </c>
      <c r="G92" s="39"/>
      <c r="H92" s="39"/>
      <c r="I92" s="146" t="s">
        <v>37</v>
      </c>
      <c r="J92" s="35" t="str">
        <f>E24</f>
        <v>Ing. Gabriela Mlatečková Čížková</v>
      </c>
      <c r="K92" s="39"/>
      <c r="L92" s="62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0.32" customHeight="1">
      <c r="A93" s="37"/>
      <c r="B93" s="38"/>
      <c r="C93" s="39"/>
      <c r="D93" s="39"/>
      <c r="E93" s="39"/>
      <c r="F93" s="39"/>
      <c r="G93" s="39"/>
      <c r="H93" s="39"/>
      <c r="I93" s="143"/>
      <c r="J93" s="39"/>
      <c r="K93" s="39"/>
      <c r="L93" s="62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29.28" customHeight="1">
      <c r="A94" s="37"/>
      <c r="B94" s="38"/>
      <c r="C94" s="187" t="s">
        <v>109</v>
      </c>
      <c r="D94" s="188"/>
      <c r="E94" s="188"/>
      <c r="F94" s="188"/>
      <c r="G94" s="188"/>
      <c r="H94" s="188"/>
      <c r="I94" s="189"/>
      <c r="J94" s="190" t="s">
        <v>110</v>
      </c>
      <c r="K94" s="188"/>
      <c r="L94" s="62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9"/>
      <c r="D95" s="39"/>
      <c r="E95" s="39"/>
      <c r="F95" s="39"/>
      <c r="G95" s="39"/>
      <c r="H95" s="39"/>
      <c r="I95" s="143"/>
      <c r="J95" s="39"/>
      <c r="K95" s="39"/>
      <c r="L95" s="62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2.8" customHeight="1">
      <c r="A96" s="37"/>
      <c r="B96" s="38"/>
      <c r="C96" s="191" t="s">
        <v>111</v>
      </c>
      <c r="D96" s="39"/>
      <c r="E96" s="39"/>
      <c r="F96" s="39"/>
      <c r="G96" s="39"/>
      <c r="H96" s="39"/>
      <c r="I96" s="143"/>
      <c r="J96" s="109">
        <f>J125</f>
        <v>0</v>
      </c>
      <c r="K96" s="39"/>
      <c r="L96" s="62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6" t="s">
        <v>112</v>
      </c>
    </row>
    <row r="97" s="9" customFormat="1" ht="24.96" customHeight="1">
      <c r="A97" s="9"/>
      <c r="B97" s="192"/>
      <c r="C97" s="193"/>
      <c r="D97" s="194" t="s">
        <v>113</v>
      </c>
      <c r="E97" s="195"/>
      <c r="F97" s="195"/>
      <c r="G97" s="195"/>
      <c r="H97" s="195"/>
      <c r="I97" s="196"/>
      <c r="J97" s="197">
        <f>J126</f>
        <v>0</v>
      </c>
      <c r="K97" s="193"/>
      <c r="L97" s="198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99"/>
      <c r="C98" s="200"/>
      <c r="D98" s="201" t="s">
        <v>114</v>
      </c>
      <c r="E98" s="202"/>
      <c r="F98" s="202"/>
      <c r="G98" s="202"/>
      <c r="H98" s="202"/>
      <c r="I98" s="203"/>
      <c r="J98" s="204">
        <f>J127</f>
        <v>0</v>
      </c>
      <c r="K98" s="200"/>
      <c r="L98" s="205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99"/>
      <c r="C99" s="200"/>
      <c r="D99" s="201" t="s">
        <v>115</v>
      </c>
      <c r="E99" s="202"/>
      <c r="F99" s="202"/>
      <c r="G99" s="202"/>
      <c r="H99" s="202"/>
      <c r="I99" s="203"/>
      <c r="J99" s="204">
        <f>J129</f>
        <v>0</v>
      </c>
      <c r="K99" s="200"/>
      <c r="L99" s="205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99"/>
      <c r="C100" s="200"/>
      <c r="D100" s="201" t="s">
        <v>116</v>
      </c>
      <c r="E100" s="202"/>
      <c r="F100" s="202"/>
      <c r="G100" s="202"/>
      <c r="H100" s="202"/>
      <c r="I100" s="203"/>
      <c r="J100" s="204">
        <f>J145</f>
        <v>0</v>
      </c>
      <c r="K100" s="200"/>
      <c r="L100" s="205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9" customFormat="1" ht="24.96" customHeight="1">
      <c r="A101" s="9"/>
      <c r="B101" s="192"/>
      <c r="C101" s="193"/>
      <c r="D101" s="194" t="s">
        <v>117</v>
      </c>
      <c r="E101" s="195"/>
      <c r="F101" s="195"/>
      <c r="G101" s="195"/>
      <c r="H101" s="195"/>
      <c r="I101" s="196"/>
      <c r="J101" s="197">
        <f>J148</f>
        <v>0</v>
      </c>
      <c r="K101" s="193"/>
      <c r="L101" s="198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10" customFormat="1" ht="19.92" customHeight="1">
      <c r="A102" s="10"/>
      <c r="B102" s="199"/>
      <c r="C102" s="200"/>
      <c r="D102" s="201" t="s">
        <v>118</v>
      </c>
      <c r="E102" s="202"/>
      <c r="F102" s="202"/>
      <c r="G102" s="202"/>
      <c r="H102" s="202"/>
      <c r="I102" s="203"/>
      <c r="J102" s="204">
        <f>J149</f>
        <v>0</v>
      </c>
      <c r="K102" s="200"/>
      <c r="L102" s="205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99"/>
      <c r="C103" s="200"/>
      <c r="D103" s="201" t="s">
        <v>119</v>
      </c>
      <c r="E103" s="202"/>
      <c r="F103" s="202"/>
      <c r="G103" s="202"/>
      <c r="H103" s="202"/>
      <c r="I103" s="203"/>
      <c r="J103" s="204">
        <f>J151</f>
        <v>0</v>
      </c>
      <c r="K103" s="200"/>
      <c r="L103" s="205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99"/>
      <c r="C104" s="200"/>
      <c r="D104" s="201" t="s">
        <v>120</v>
      </c>
      <c r="E104" s="202"/>
      <c r="F104" s="202"/>
      <c r="G104" s="202"/>
      <c r="H104" s="202"/>
      <c r="I104" s="203"/>
      <c r="J104" s="204">
        <f>J153</f>
        <v>0</v>
      </c>
      <c r="K104" s="200"/>
      <c r="L104" s="205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99"/>
      <c r="C105" s="200"/>
      <c r="D105" s="201" t="s">
        <v>121</v>
      </c>
      <c r="E105" s="202"/>
      <c r="F105" s="202"/>
      <c r="G105" s="202"/>
      <c r="H105" s="202"/>
      <c r="I105" s="203"/>
      <c r="J105" s="204">
        <f>J155</f>
        <v>0</v>
      </c>
      <c r="K105" s="200"/>
      <c r="L105" s="205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2" customFormat="1" ht="21.84" customHeight="1">
      <c r="A106" s="37"/>
      <c r="B106" s="38"/>
      <c r="C106" s="39"/>
      <c r="D106" s="39"/>
      <c r="E106" s="39"/>
      <c r="F106" s="39"/>
      <c r="G106" s="39"/>
      <c r="H106" s="39"/>
      <c r="I106" s="143"/>
      <c r="J106" s="39"/>
      <c r="K106" s="39"/>
      <c r="L106" s="62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</row>
    <row r="107" s="2" customFormat="1" ht="6.96" customHeight="1">
      <c r="A107" s="37"/>
      <c r="B107" s="65"/>
      <c r="C107" s="66"/>
      <c r="D107" s="66"/>
      <c r="E107" s="66"/>
      <c r="F107" s="66"/>
      <c r="G107" s="66"/>
      <c r="H107" s="66"/>
      <c r="I107" s="182"/>
      <c r="J107" s="66"/>
      <c r="K107" s="66"/>
      <c r="L107" s="62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</row>
    <row r="111" s="2" customFormat="1" ht="6.96" customHeight="1">
      <c r="A111" s="37"/>
      <c r="B111" s="67"/>
      <c r="C111" s="68"/>
      <c r="D111" s="68"/>
      <c r="E111" s="68"/>
      <c r="F111" s="68"/>
      <c r="G111" s="68"/>
      <c r="H111" s="68"/>
      <c r="I111" s="185"/>
      <c r="J111" s="68"/>
      <c r="K111" s="68"/>
      <c r="L111" s="62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2" s="2" customFormat="1" ht="24.96" customHeight="1">
      <c r="A112" s="37"/>
      <c r="B112" s="38"/>
      <c r="C112" s="22" t="s">
        <v>122</v>
      </c>
      <c r="D112" s="39"/>
      <c r="E112" s="39"/>
      <c r="F112" s="39"/>
      <c r="G112" s="39"/>
      <c r="H112" s="39"/>
      <c r="I112" s="143"/>
      <c r="J112" s="39"/>
      <c r="K112" s="39"/>
      <c r="L112" s="62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2" customFormat="1" ht="6.96" customHeight="1">
      <c r="A113" s="37"/>
      <c r="B113" s="38"/>
      <c r="C113" s="39"/>
      <c r="D113" s="39"/>
      <c r="E113" s="39"/>
      <c r="F113" s="39"/>
      <c r="G113" s="39"/>
      <c r="H113" s="39"/>
      <c r="I113" s="143"/>
      <c r="J113" s="39"/>
      <c r="K113" s="39"/>
      <c r="L113" s="62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12" customHeight="1">
      <c r="A114" s="37"/>
      <c r="B114" s="38"/>
      <c r="C114" s="31" t="s">
        <v>16</v>
      </c>
      <c r="D114" s="39"/>
      <c r="E114" s="39"/>
      <c r="F114" s="39"/>
      <c r="G114" s="39"/>
      <c r="H114" s="39"/>
      <c r="I114" s="143"/>
      <c r="J114" s="39"/>
      <c r="K114" s="39"/>
      <c r="L114" s="62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16.5" customHeight="1">
      <c r="A115" s="37"/>
      <c r="B115" s="38"/>
      <c r="C115" s="39"/>
      <c r="D115" s="39"/>
      <c r="E115" s="186" t="str">
        <f>E7</f>
        <v>Host_sídl_3.-4.etapa - ZPŮSOBILÉ VÝDAJE</v>
      </c>
      <c r="F115" s="31"/>
      <c r="G115" s="31"/>
      <c r="H115" s="31"/>
      <c r="I115" s="143"/>
      <c r="J115" s="39"/>
      <c r="K115" s="39"/>
      <c r="L115" s="62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12" customHeight="1">
      <c r="A116" s="37"/>
      <c r="B116" s="38"/>
      <c r="C116" s="31" t="s">
        <v>106</v>
      </c>
      <c r="D116" s="39"/>
      <c r="E116" s="39"/>
      <c r="F116" s="39"/>
      <c r="G116" s="39"/>
      <c r="H116" s="39"/>
      <c r="I116" s="143"/>
      <c r="J116" s="39"/>
      <c r="K116" s="39"/>
      <c r="L116" s="62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16.5" customHeight="1">
      <c r="A117" s="37"/>
      <c r="B117" s="38"/>
      <c r="C117" s="39"/>
      <c r="D117" s="39"/>
      <c r="E117" s="75" t="str">
        <f>E9</f>
        <v>IO.02 - Pěstební opatření na stávající zeleni</v>
      </c>
      <c r="F117" s="39"/>
      <c r="G117" s="39"/>
      <c r="H117" s="39"/>
      <c r="I117" s="143"/>
      <c r="J117" s="39"/>
      <c r="K117" s="39"/>
      <c r="L117" s="62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6.96" customHeight="1">
      <c r="A118" s="37"/>
      <c r="B118" s="38"/>
      <c r="C118" s="39"/>
      <c r="D118" s="39"/>
      <c r="E118" s="39"/>
      <c r="F118" s="39"/>
      <c r="G118" s="39"/>
      <c r="H118" s="39"/>
      <c r="I118" s="143"/>
      <c r="J118" s="39"/>
      <c r="K118" s="39"/>
      <c r="L118" s="62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2" customFormat="1" ht="12" customHeight="1">
      <c r="A119" s="37"/>
      <c r="B119" s="38"/>
      <c r="C119" s="31" t="s">
        <v>20</v>
      </c>
      <c r="D119" s="39"/>
      <c r="E119" s="39"/>
      <c r="F119" s="26" t="str">
        <f>F12</f>
        <v>Hostinné</v>
      </c>
      <c r="G119" s="39"/>
      <c r="H119" s="39"/>
      <c r="I119" s="146" t="s">
        <v>22</v>
      </c>
      <c r="J119" s="78" t="str">
        <f>IF(J12="","",J12)</f>
        <v>17. 6. 2020</v>
      </c>
      <c r="K119" s="39"/>
      <c r="L119" s="62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2" customFormat="1" ht="6.96" customHeight="1">
      <c r="A120" s="37"/>
      <c r="B120" s="38"/>
      <c r="C120" s="39"/>
      <c r="D120" s="39"/>
      <c r="E120" s="39"/>
      <c r="F120" s="39"/>
      <c r="G120" s="39"/>
      <c r="H120" s="39"/>
      <c r="I120" s="143"/>
      <c r="J120" s="39"/>
      <c r="K120" s="39"/>
      <c r="L120" s="62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</row>
    <row r="121" s="2" customFormat="1" ht="25.65" customHeight="1">
      <c r="A121" s="37"/>
      <c r="B121" s="38"/>
      <c r="C121" s="31" t="s">
        <v>24</v>
      </c>
      <c r="D121" s="39"/>
      <c r="E121" s="39"/>
      <c r="F121" s="26" t="str">
        <f>E15</f>
        <v xml:space="preserve">Město Hostinné </v>
      </c>
      <c r="G121" s="39"/>
      <c r="H121" s="39"/>
      <c r="I121" s="146" t="s">
        <v>32</v>
      </c>
      <c r="J121" s="35" t="str">
        <f>E21</f>
        <v>Ing. Gabriela Mlatečková Čížková</v>
      </c>
      <c r="K121" s="39"/>
      <c r="L121" s="62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</row>
    <row r="122" s="2" customFormat="1" ht="25.65" customHeight="1">
      <c r="A122" s="37"/>
      <c r="B122" s="38"/>
      <c r="C122" s="31" t="s">
        <v>30</v>
      </c>
      <c r="D122" s="39"/>
      <c r="E122" s="39"/>
      <c r="F122" s="26" t="str">
        <f>IF(E18="","",E18)</f>
        <v>Vyplň údaj</v>
      </c>
      <c r="G122" s="39"/>
      <c r="H122" s="39"/>
      <c r="I122" s="146" t="s">
        <v>37</v>
      </c>
      <c r="J122" s="35" t="str">
        <f>E24</f>
        <v>Ing. Gabriela Mlatečková Čížková</v>
      </c>
      <c r="K122" s="39"/>
      <c r="L122" s="62"/>
      <c r="S122" s="37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</row>
    <row r="123" s="2" customFormat="1" ht="10.32" customHeight="1">
      <c r="A123" s="37"/>
      <c r="B123" s="38"/>
      <c r="C123" s="39"/>
      <c r="D123" s="39"/>
      <c r="E123" s="39"/>
      <c r="F123" s="39"/>
      <c r="G123" s="39"/>
      <c r="H123" s="39"/>
      <c r="I123" s="143"/>
      <c r="J123" s="39"/>
      <c r="K123" s="39"/>
      <c r="L123" s="62"/>
      <c r="S123" s="37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</row>
    <row r="124" s="11" customFormat="1" ht="29.28" customHeight="1">
      <c r="A124" s="206"/>
      <c r="B124" s="207"/>
      <c r="C124" s="208" t="s">
        <v>123</v>
      </c>
      <c r="D124" s="209" t="s">
        <v>64</v>
      </c>
      <c r="E124" s="209" t="s">
        <v>60</v>
      </c>
      <c r="F124" s="209" t="s">
        <v>61</v>
      </c>
      <c r="G124" s="209" t="s">
        <v>124</v>
      </c>
      <c r="H124" s="209" t="s">
        <v>125</v>
      </c>
      <c r="I124" s="210" t="s">
        <v>126</v>
      </c>
      <c r="J124" s="211" t="s">
        <v>110</v>
      </c>
      <c r="K124" s="212" t="s">
        <v>127</v>
      </c>
      <c r="L124" s="213"/>
      <c r="M124" s="99" t="s">
        <v>1</v>
      </c>
      <c r="N124" s="100" t="s">
        <v>43</v>
      </c>
      <c r="O124" s="100" t="s">
        <v>128</v>
      </c>
      <c r="P124" s="100" t="s">
        <v>129</v>
      </c>
      <c r="Q124" s="100" t="s">
        <v>130</v>
      </c>
      <c r="R124" s="100" t="s">
        <v>131</v>
      </c>
      <c r="S124" s="100" t="s">
        <v>132</v>
      </c>
      <c r="T124" s="101" t="s">
        <v>133</v>
      </c>
      <c r="U124" s="206"/>
      <c r="V124" s="206"/>
      <c r="W124" s="206"/>
      <c r="X124" s="206"/>
      <c r="Y124" s="206"/>
      <c r="Z124" s="206"/>
      <c r="AA124" s="206"/>
      <c r="AB124" s="206"/>
      <c r="AC124" s="206"/>
      <c r="AD124" s="206"/>
      <c r="AE124" s="206"/>
    </row>
    <row r="125" s="2" customFormat="1" ht="22.8" customHeight="1">
      <c r="A125" s="37"/>
      <c r="B125" s="38"/>
      <c r="C125" s="106" t="s">
        <v>134</v>
      </c>
      <c r="D125" s="39"/>
      <c r="E125" s="39"/>
      <c r="F125" s="39"/>
      <c r="G125" s="39"/>
      <c r="H125" s="39"/>
      <c r="I125" s="143"/>
      <c r="J125" s="214">
        <f>BK125</f>
        <v>0</v>
      </c>
      <c r="K125" s="39"/>
      <c r="L125" s="43"/>
      <c r="M125" s="102"/>
      <c r="N125" s="215"/>
      <c r="O125" s="103"/>
      <c r="P125" s="216">
        <f>P126+P148</f>
        <v>0</v>
      </c>
      <c r="Q125" s="103"/>
      <c r="R125" s="216">
        <f>R126+R148</f>
        <v>0.047999999999999994</v>
      </c>
      <c r="S125" s="103"/>
      <c r="T125" s="217">
        <f>T126+T148</f>
        <v>0</v>
      </c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T125" s="16" t="s">
        <v>78</v>
      </c>
      <c r="AU125" s="16" t="s">
        <v>112</v>
      </c>
      <c r="BK125" s="218">
        <f>BK126+BK148</f>
        <v>0</v>
      </c>
    </row>
    <row r="126" s="12" customFormat="1" ht="25.92" customHeight="1">
      <c r="A126" s="12"/>
      <c r="B126" s="219"/>
      <c r="C126" s="220"/>
      <c r="D126" s="221" t="s">
        <v>78</v>
      </c>
      <c r="E126" s="222" t="s">
        <v>135</v>
      </c>
      <c r="F126" s="222" t="s">
        <v>135</v>
      </c>
      <c r="G126" s="220"/>
      <c r="H126" s="220"/>
      <c r="I126" s="223"/>
      <c r="J126" s="224">
        <f>BK126</f>
        <v>0</v>
      </c>
      <c r="K126" s="220"/>
      <c r="L126" s="225"/>
      <c r="M126" s="226"/>
      <c r="N126" s="227"/>
      <c r="O126" s="227"/>
      <c r="P126" s="228">
        <f>P127+P129+P145</f>
        <v>0</v>
      </c>
      <c r="Q126" s="227"/>
      <c r="R126" s="228">
        <f>R127+R129+R145</f>
        <v>0.047999999999999994</v>
      </c>
      <c r="S126" s="227"/>
      <c r="T126" s="229">
        <f>T127+T129+T145</f>
        <v>0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230" t="s">
        <v>87</v>
      </c>
      <c r="AT126" s="231" t="s">
        <v>78</v>
      </c>
      <c r="AU126" s="231" t="s">
        <v>79</v>
      </c>
      <c r="AY126" s="230" t="s">
        <v>136</v>
      </c>
      <c r="BK126" s="232">
        <f>BK127+BK129+BK145</f>
        <v>0</v>
      </c>
    </row>
    <row r="127" s="12" customFormat="1" ht="22.8" customHeight="1">
      <c r="A127" s="12"/>
      <c r="B127" s="219"/>
      <c r="C127" s="220"/>
      <c r="D127" s="221" t="s">
        <v>78</v>
      </c>
      <c r="E127" s="233" t="s">
        <v>137</v>
      </c>
      <c r="F127" s="233" t="s">
        <v>138</v>
      </c>
      <c r="G127" s="220"/>
      <c r="H127" s="220"/>
      <c r="I127" s="223"/>
      <c r="J127" s="234">
        <f>BK127</f>
        <v>0</v>
      </c>
      <c r="K127" s="220"/>
      <c r="L127" s="225"/>
      <c r="M127" s="226"/>
      <c r="N127" s="227"/>
      <c r="O127" s="227"/>
      <c r="P127" s="228">
        <f>P128</f>
        <v>0</v>
      </c>
      <c r="Q127" s="227"/>
      <c r="R127" s="228">
        <f>R128</f>
        <v>0</v>
      </c>
      <c r="S127" s="227"/>
      <c r="T127" s="229">
        <f>T128</f>
        <v>0</v>
      </c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R127" s="230" t="s">
        <v>87</v>
      </c>
      <c r="AT127" s="231" t="s">
        <v>78</v>
      </c>
      <c r="AU127" s="231" t="s">
        <v>87</v>
      </c>
      <c r="AY127" s="230" t="s">
        <v>136</v>
      </c>
      <c r="BK127" s="232">
        <f>BK128</f>
        <v>0</v>
      </c>
    </row>
    <row r="128" s="2" customFormat="1" ht="16.5" customHeight="1">
      <c r="A128" s="37"/>
      <c r="B128" s="38"/>
      <c r="C128" s="235" t="s">
        <v>7</v>
      </c>
      <c r="D128" s="235" t="s">
        <v>139</v>
      </c>
      <c r="E128" s="236" t="s">
        <v>140</v>
      </c>
      <c r="F128" s="237" t="s">
        <v>141</v>
      </c>
      <c r="G128" s="238" t="s">
        <v>142</v>
      </c>
      <c r="H128" s="239">
        <v>1</v>
      </c>
      <c r="I128" s="240"/>
      <c r="J128" s="241">
        <f>ROUND(I128*H128,2)</f>
        <v>0</v>
      </c>
      <c r="K128" s="242"/>
      <c r="L128" s="43"/>
      <c r="M128" s="243" t="s">
        <v>1</v>
      </c>
      <c r="N128" s="244" t="s">
        <v>44</v>
      </c>
      <c r="O128" s="90"/>
      <c r="P128" s="245">
        <f>O128*H128</f>
        <v>0</v>
      </c>
      <c r="Q128" s="245">
        <v>0</v>
      </c>
      <c r="R128" s="245">
        <f>Q128*H128</f>
        <v>0</v>
      </c>
      <c r="S128" s="245">
        <v>0</v>
      </c>
      <c r="T128" s="246">
        <f>S128*H128</f>
        <v>0</v>
      </c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R128" s="247" t="s">
        <v>143</v>
      </c>
      <c r="AT128" s="247" t="s">
        <v>139</v>
      </c>
      <c r="AU128" s="247" t="s">
        <v>89</v>
      </c>
      <c r="AY128" s="16" t="s">
        <v>136</v>
      </c>
      <c r="BE128" s="248">
        <f>IF(N128="základní",J128,0)</f>
        <v>0</v>
      </c>
      <c r="BF128" s="248">
        <f>IF(N128="snížená",J128,0)</f>
        <v>0</v>
      </c>
      <c r="BG128" s="248">
        <f>IF(N128="zákl. přenesená",J128,0)</f>
        <v>0</v>
      </c>
      <c r="BH128" s="248">
        <f>IF(N128="sníž. přenesená",J128,0)</f>
        <v>0</v>
      </c>
      <c r="BI128" s="248">
        <f>IF(N128="nulová",J128,0)</f>
        <v>0</v>
      </c>
      <c r="BJ128" s="16" t="s">
        <v>87</v>
      </c>
      <c r="BK128" s="248">
        <f>ROUND(I128*H128,2)</f>
        <v>0</v>
      </c>
      <c r="BL128" s="16" t="s">
        <v>143</v>
      </c>
      <c r="BM128" s="247" t="s">
        <v>144</v>
      </c>
    </row>
    <row r="129" s="12" customFormat="1" ht="22.8" customHeight="1">
      <c r="A129" s="12"/>
      <c r="B129" s="219"/>
      <c r="C129" s="220"/>
      <c r="D129" s="221" t="s">
        <v>78</v>
      </c>
      <c r="E129" s="233" t="s">
        <v>145</v>
      </c>
      <c r="F129" s="233" t="s">
        <v>146</v>
      </c>
      <c r="G129" s="220"/>
      <c r="H129" s="220"/>
      <c r="I129" s="223"/>
      <c r="J129" s="234">
        <f>BK129</f>
        <v>0</v>
      </c>
      <c r="K129" s="220"/>
      <c r="L129" s="225"/>
      <c r="M129" s="226"/>
      <c r="N129" s="227"/>
      <c r="O129" s="227"/>
      <c r="P129" s="228">
        <f>SUM(P130:P144)</f>
        <v>0</v>
      </c>
      <c r="Q129" s="227"/>
      <c r="R129" s="228">
        <f>SUM(R130:R144)</f>
        <v>0.047999999999999994</v>
      </c>
      <c r="S129" s="227"/>
      <c r="T129" s="229">
        <f>SUM(T130:T144)</f>
        <v>0</v>
      </c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R129" s="230" t="s">
        <v>87</v>
      </c>
      <c r="AT129" s="231" t="s">
        <v>78</v>
      </c>
      <c r="AU129" s="231" t="s">
        <v>87</v>
      </c>
      <c r="AY129" s="230" t="s">
        <v>136</v>
      </c>
      <c r="BK129" s="232">
        <f>SUM(BK130:BK144)</f>
        <v>0</v>
      </c>
    </row>
    <row r="130" s="2" customFormat="1" ht="16.5" customHeight="1">
      <c r="A130" s="37"/>
      <c r="B130" s="38"/>
      <c r="C130" s="235" t="s">
        <v>147</v>
      </c>
      <c r="D130" s="235" t="s">
        <v>139</v>
      </c>
      <c r="E130" s="236" t="s">
        <v>148</v>
      </c>
      <c r="F130" s="237" t="s">
        <v>149</v>
      </c>
      <c r="G130" s="238" t="s">
        <v>142</v>
      </c>
      <c r="H130" s="239">
        <v>1</v>
      </c>
      <c r="I130" s="240"/>
      <c r="J130" s="241">
        <f>ROUND(I130*H130,2)</f>
        <v>0</v>
      </c>
      <c r="K130" s="242"/>
      <c r="L130" s="43"/>
      <c r="M130" s="243" t="s">
        <v>1</v>
      </c>
      <c r="N130" s="244" t="s">
        <v>44</v>
      </c>
      <c r="O130" s="90"/>
      <c r="P130" s="245">
        <f>O130*H130</f>
        <v>0</v>
      </c>
      <c r="Q130" s="245">
        <v>0</v>
      </c>
      <c r="R130" s="245">
        <f>Q130*H130</f>
        <v>0</v>
      </c>
      <c r="S130" s="245">
        <v>0</v>
      </c>
      <c r="T130" s="246">
        <f>S130*H130</f>
        <v>0</v>
      </c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R130" s="247" t="s">
        <v>143</v>
      </c>
      <c r="AT130" s="247" t="s">
        <v>139</v>
      </c>
      <c r="AU130" s="247" t="s">
        <v>89</v>
      </c>
      <c r="AY130" s="16" t="s">
        <v>136</v>
      </c>
      <c r="BE130" s="248">
        <f>IF(N130="základní",J130,0)</f>
        <v>0</v>
      </c>
      <c r="BF130" s="248">
        <f>IF(N130="snížená",J130,0)</f>
        <v>0</v>
      </c>
      <c r="BG130" s="248">
        <f>IF(N130="zákl. přenesená",J130,0)</f>
        <v>0</v>
      </c>
      <c r="BH130" s="248">
        <f>IF(N130="sníž. přenesená",J130,0)</f>
        <v>0</v>
      </c>
      <c r="BI130" s="248">
        <f>IF(N130="nulová",J130,0)</f>
        <v>0</v>
      </c>
      <c r="BJ130" s="16" t="s">
        <v>87</v>
      </c>
      <c r="BK130" s="248">
        <f>ROUND(I130*H130,2)</f>
        <v>0</v>
      </c>
      <c r="BL130" s="16" t="s">
        <v>143</v>
      </c>
      <c r="BM130" s="247" t="s">
        <v>150</v>
      </c>
    </row>
    <row r="131" s="2" customFormat="1" ht="16.5" customHeight="1">
      <c r="A131" s="37"/>
      <c r="B131" s="38"/>
      <c r="C131" s="249" t="s">
        <v>151</v>
      </c>
      <c r="D131" s="249" t="s">
        <v>152</v>
      </c>
      <c r="E131" s="250" t="s">
        <v>153</v>
      </c>
      <c r="F131" s="251" t="s">
        <v>154</v>
      </c>
      <c r="G131" s="252" t="s">
        <v>155</v>
      </c>
      <c r="H131" s="253">
        <v>1</v>
      </c>
      <c r="I131" s="254"/>
      <c r="J131" s="255">
        <f>ROUND(I131*H131,2)</f>
        <v>0</v>
      </c>
      <c r="K131" s="256"/>
      <c r="L131" s="257"/>
      <c r="M131" s="258" t="s">
        <v>1</v>
      </c>
      <c r="N131" s="259" t="s">
        <v>44</v>
      </c>
      <c r="O131" s="90"/>
      <c r="P131" s="245">
        <f>O131*H131</f>
        <v>0</v>
      </c>
      <c r="Q131" s="245">
        <v>0.0089999999999999993</v>
      </c>
      <c r="R131" s="245">
        <f>Q131*H131</f>
        <v>0.0089999999999999993</v>
      </c>
      <c r="S131" s="245">
        <v>0</v>
      </c>
      <c r="T131" s="246">
        <f>S131*H131</f>
        <v>0</v>
      </c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R131" s="247" t="s">
        <v>156</v>
      </c>
      <c r="AT131" s="247" t="s">
        <v>152</v>
      </c>
      <c r="AU131" s="247" t="s">
        <v>89</v>
      </c>
      <c r="AY131" s="16" t="s">
        <v>136</v>
      </c>
      <c r="BE131" s="248">
        <f>IF(N131="základní",J131,0)</f>
        <v>0</v>
      </c>
      <c r="BF131" s="248">
        <f>IF(N131="snížená",J131,0)</f>
        <v>0</v>
      </c>
      <c r="BG131" s="248">
        <f>IF(N131="zákl. přenesená",J131,0)</f>
        <v>0</v>
      </c>
      <c r="BH131" s="248">
        <f>IF(N131="sníž. přenesená",J131,0)</f>
        <v>0</v>
      </c>
      <c r="BI131" s="248">
        <f>IF(N131="nulová",J131,0)</f>
        <v>0</v>
      </c>
      <c r="BJ131" s="16" t="s">
        <v>87</v>
      </c>
      <c r="BK131" s="248">
        <f>ROUND(I131*H131,2)</f>
        <v>0</v>
      </c>
      <c r="BL131" s="16" t="s">
        <v>143</v>
      </c>
      <c r="BM131" s="247" t="s">
        <v>157</v>
      </c>
    </row>
    <row r="132" s="2" customFormat="1" ht="16.5" customHeight="1">
      <c r="A132" s="37"/>
      <c r="B132" s="38"/>
      <c r="C132" s="235" t="s">
        <v>8</v>
      </c>
      <c r="D132" s="235" t="s">
        <v>139</v>
      </c>
      <c r="E132" s="236" t="s">
        <v>158</v>
      </c>
      <c r="F132" s="237" t="s">
        <v>159</v>
      </c>
      <c r="G132" s="238" t="s">
        <v>142</v>
      </c>
      <c r="H132" s="239">
        <v>1</v>
      </c>
      <c r="I132" s="240"/>
      <c r="J132" s="241">
        <f>ROUND(I132*H132,2)</f>
        <v>0</v>
      </c>
      <c r="K132" s="242"/>
      <c r="L132" s="43"/>
      <c r="M132" s="243" t="s">
        <v>1</v>
      </c>
      <c r="N132" s="244" t="s">
        <v>44</v>
      </c>
      <c r="O132" s="90"/>
      <c r="P132" s="245">
        <f>O132*H132</f>
        <v>0</v>
      </c>
      <c r="Q132" s="245">
        <v>0</v>
      </c>
      <c r="R132" s="245">
        <f>Q132*H132</f>
        <v>0</v>
      </c>
      <c r="S132" s="245">
        <v>0</v>
      </c>
      <c r="T132" s="246">
        <f>S132*H132</f>
        <v>0</v>
      </c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R132" s="247" t="s">
        <v>143</v>
      </c>
      <c r="AT132" s="247" t="s">
        <v>139</v>
      </c>
      <c r="AU132" s="247" t="s">
        <v>89</v>
      </c>
      <c r="AY132" s="16" t="s">
        <v>136</v>
      </c>
      <c r="BE132" s="248">
        <f>IF(N132="základní",J132,0)</f>
        <v>0</v>
      </c>
      <c r="BF132" s="248">
        <f>IF(N132="snížená",J132,0)</f>
        <v>0</v>
      </c>
      <c r="BG132" s="248">
        <f>IF(N132="zákl. přenesená",J132,0)</f>
        <v>0</v>
      </c>
      <c r="BH132" s="248">
        <f>IF(N132="sníž. přenesená",J132,0)</f>
        <v>0</v>
      </c>
      <c r="BI132" s="248">
        <f>IF(N132="nulová",J132,0)</f>
        <v>0</v>
      </c>
      <c r="BJ132" s="16" t="s">
        <v>87</v>
      </c>
      <c r="BK132" s="248">
        <f>ROUND(I132*H132,2)</f>
        <v>0</v>
      </c>
      <c r="BL132" s="16" t="s">
        <v>143</v>
      </c>
      <c r="BM132" s="247" t="s">
        <v>160</v>
      </c>
    </row>
    <row r="133" s="2" customFormat="1" ht="16.5" customHeight="1">
      <c r="A133" s="37"/>
      <c r="B133" s="38"/>
      <c r="C133" s="249" t="s">
        <v>161</v>
      </c>
      <c r="D133" s="249" t="s">
        <v>152</v>
      </c>
      <c r="E133" s="250" t="s">
        <v>162</v>
      </c>
      <c r="F133" s="251" t="s">
        <v>163</v>
      </c>
      <c r="G133" s="252" t="s">
        <v>155</v>
      </c>
      <c r="H133" s="253">
        <v>1</v>
      </c>
      <c r="I133" s="254"/>
      <c r="J133" s="255">
        <f>ROUND(I133*H133,2)</f>
        <v>0</v>
      </c>
      <c r="K133" s="256"/>
      <c r="L133" s="257"/>
      <c r="M133" s="258" t="s">
        <v>1</v>
      </c>
      <c r="N133" s="259" t="s">
        <v>44</v>
      </c>
      <c r="O133" s="90"/>
      <c r="P133" s="245">
        <f>O133*H133</f>
        <v>0</v>
      </c>
      <c r="Q133" s="245">
        <v>0.012</v>
      </c>
      <c r="R133" s="245">
        <f>Q133*H133</f>
        <v>0.012</v>
      </c>
      <c r="S133" s="245">
        <v>0</v>
      </c>
      <c r="T133" s="246">
        <f>S133*H133</f>
        <v>0</v>
      </c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R133" s="247" t="s">
        <v>156</v>
      </c>
      <c r="AT133" s="247" t="s">
        <v>152</v>
      </c>
      <c r="AU133" s="247" t="s">
        <v>89</v>
      </c>
      <c r="AY133" s="16" t="s">
        <v>136</v>
      </c>
      <c r="BE133" s="248">
        <f>IF(N133="základní",J133,0)</f>
        <v>0</v>
      </c>
      <c r="BF133" s="248">
        <f>IF(N133="snížená",J133,0)</f>
        <v>0</v>
      </c>
      <c r="BG133" s="248">
        <f>IF(N133="zákl. přenesená",J133,0)</f>
        <v>0</v>
      </c>
      <c r="BH133" s="248">
        <f>IF(N133="sníž. přenesená",J133,0)</f>
        <v>0</v>
      </c>
      <c r="BI133" s="248">
        <f>IF(N133="nulová",J133,0)</f>
        <v>0</v>
      </c>
      <c r="BJ133" s="16" t="s">
        <v>87</v>
      </c>
      <c r="BK133" s="248">
        <f>ROUND(I133*H133,2)</f>
        <v>0</v>
      </c>
      <c r="BL133" s="16" t="s">
        <v>143</v>
      </c>
      <c r="BM133" s="247" t="s">
        <v>164</v>
      </c>
    </row>
    <row r="134" s="2" customFormat="1" ht="16.5" customHeight="1">
      <c r="A134" s="37"/>
      <c r="B134" s="38"/>
      <c r="C134" s="235" t="s">
        <v>165</v>
      </c>
      <c r="D134" s="235" t="s">
        <v>139</v>
      </c>
      <c r="E134" s="236" t="s">
        <v>166</v>
      </c>
      <c r="F134" s="237" t="s">
        <v>167</v>
      </c>
      <c r="G134" s="238" t="s">
        <v>142</v>
      </c>
      <c r="H134" s="239">
        <v>1</v>
      </c>
      <c r="I134" s="240"/>
      <c r="J134" s="241">
        <f>ROUND(I134*H134,2)</f>
        <v>0</v>
      </c>
      <c r="K134" s="242"/>
      <c r="L134" s="43"/>
      <c r="M134" s="243" t="s">
        <v>1</v>
      </c>
      <c r="N134" s="244" t="s">
        <v>44</v>
      </c>
      <c r="O134" s="90"/>
      <c r="P134" s="245">
        <f>O134*H134</f>
        <v>0</v>
      </c>
      <c r="Q134" s="245">
        <v>0</v>
      </c>
      <c r="R134" s="245">
        <f>Q134*H134</f>
        <v>0</v>
      </c>
      <c r="S134" s="245">
        <v>0</v>
      </c>
      <c r="T134" s="246">
        <f>S134*H134</f>
        <v>0</v>
      </c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R134" s="247" t="s">
        <v>143</v>
      </c>
      <c r="AT134" s="247" t="s">
        <v>139</v>
      </c>
      <c r="AU134" s="247" t="s">
        <v>89</v>
      </c>
      <c r="AY134" s="16" t="s">
        <v>136</v>
      </c>
      <c r="BE134" s="248">
        <f>IF(N134="základní",J134,0)</f>
        <v>0</v>
      </c>
      <c r="BF134" s="248">
        <f>IF(N134="snížená",J134,0)</f>
        <v>0</v>
      </c>
      <c r="BG134" s="248">
        <f>IF(N134="zákl. přenesená",J134,0)</f>
        <v>0</v>
      </c>
      <c r="BH134" s="248">
        <f>IF(N134="sníž. přenesená",J134,0)</f>
        <v>0</v>
      </c>
      <c r="BI134" s="248">
        <f>IF(N134="nulová",J134,0)</f>
        <v>0</v>
      </c>
      <c r="BJ134" s="16" t="s">
        <v>87</v>
      </c>
      <c r="BK134" s="248">
        <f>ROUND(I134*H134,2)</f>
        <v>0</v>
      </c>
      <c r="BL134" s="16" t="s">
        <v>143</v>
      </c>
      <c r="BM134" s="247" t="s">
        <v>168</v>
      </c>
    </row>
    <row r="135" s="2" customFormat="1" ht="16.5" customHeight="1">
      <c r="A135" s="37"/>
      <c r="B135" s="38"/>
      <c r="C135" s="249" t="s">
        <v>169</v>
      </c>
      <c r="D135" s="249" t="s">
        <v>152</v>
      </c>
      <c r="E135" s="250" t="s">
        <v>153</v>
      </c>
      <c r="F135" s="251" t="s">
        <v>154</v>
      </c>
      <c r="G135" s="252" t="s">
        <v>155</v>
      </c>
      <c r="H135" s="253">
        <v>3</v>
      </c>
      <c r="I135" s="254"/>
      <c r="J135" s="255">
        <f>ROUND(I135*H135,2)</f>
        <v>0</v>
      </c>
      <c r="K135" s="256"/>
      <c r="L135" s="257"/>
      <c r="M135" s="258" t="s">
        <v>1</v>
      </c>
      <c r="N135" s="259" t="s">
        <v>44</v>
      </c>
      <c r="O135" s="90"/>
      <c r="P135" s="245">
        <f>O135*H135</f>
        <v>0</v>
      </c>
      <c r="Q135" s="245">
        <v>0.0089999999999999993</v>
      </c>
      <c r="R135" s="245">
        <f>Q135*H135</f>
        <v>0.026999999999999996</v>
      </c>
      <c r="S135" s="245">
        <v>0</v>
      </c>
      <c r="T135" s="246">
        <f>S135*H135</f>
        <v>0</v>
      </c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R135" s="247" t="s">
        <v>156</v>
      </c>
      <c r="AT135" s="247" t="s">
        <v>152</v>
      </c>
      <c r="AU135" s="247" t="s">
        <v>89</v>
      </c>
      <c r="AY135" s="16" t="s">
        <v>136</v>
      </c>
      <c r="BE135" s="248">
        <f>IF(N135="základní",J135,0)</f>
        <v>0</v>
      </c>
      <c r="BF135" s="248">
        <f>IF(N135="snížená",J135,0)</f>
        <v>0</v>
      </c>
      <c r="BG135" s="248">
        <f>IF(N135="zákl. přenesená",J135,0)</f>
        <v>0</v>
      </c>
      <c r="BH135" s="248">
        <f>IF(N135="sníž. přenesená",J135,0)</f>
        <v>0</v>
      </c>
      <c r="BI135" s="248">
        <f>IF(N135="nulová",J135,0)</f>
        <v>0</v>
      </c>
      <c r="BJ135" s="16" t="s">
        <v>87</v>
      </c>
      <c r="BK135" s="248">
        <f>ROUND(I135*H135,2)</f>
        <v>0</v>
      </c>
      <c r="BL135" s="16" t="s">
        <v>143</v>
      </c>
      <c r="BM135" s="247" t="s">
        <v>170</v>
      </c>
    </row>
    <row r="136" s="2" customFormat="1" ht="16.5" customHeight="1">
      <c r="A136" s="37"/>
      <c r="B136" s="38"/>
      <c r="C136" s="235" t="s">
        <v>171</v>
      </c>
      <c r="D136" s="235" t="s">
        <v>139</v>
      </c>
      <c r="E136" s="236" t="s">
        <v>172</v>
      </c>
      <c r="F136" s="237" t="s">
        <v>173</v>
      </c>
      <c r="G136" s="238" t="s">
        <v>142</v>
      </c>
      <c r="H136" s="239">
        <v>3</v>
      </c>
      <c r="I136" s="240"/>
      <c r="J136" s="241">
        <f>ROUND(I136*H136,2)</f>
        <v>0</v>
      </c>
      <c r="K136" s="242"/>
      <c r="L136" s="43"/>
      <c r="M136" s="243" t="s">
        <v>1</v>
      </c>
      <c r="N136" s="244" t="s">
        <v>44</v>
      </c>
      <c r="O136" s="90"/>
      <c r="P136" s="245">
        <f>O136*H136</f>
        <v>0</v>
      </c>
      <c r="Q136" s="245">
        <v>0</v>
      </c>
      <c r="R136" s="245">
        <f>Q136*H136</f>
        <v>0</v>
      </c>
      <c r="S136" s="245">
        <v>0</v>
      </c>
      <c r="T136" s="246">
        <f>S136*H136</f>
        <v>0</v>
      </c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R136" s="247" t="s">
        <v>143</v>
      </c>
      <c r="AT136" s="247" t="s">
        <v>139</v>
      </c>
      <c r="AU136" s="247" t="s">
        <v>89</v>
      </c>
      <c r="AY136" s="16" t="s">
        <v>136</v>
      </c>
      <c r="BE136" s="248">
        <f>IF(N136="základní",J136,0)</f>
        <v>0</v>
      </c>
      <c r="BF136" s="248">
        <f>IF(N136="snížená",J136,0)</f>
        <v>0</v>
      </c>
      <c r="BG136" s="248">
        <f>IF(N136="zákl. přenesená",J136,0)</f>
        <v>0</v>
      </c>
      <c r="BH136" s="248">
        <f>IF(N136="sníž. přenesená",J136,0)</f>
        <v>0</v>
      </c>
      <c r="BI136" s="248">
        <f>IF(N136="nulová",J136,0)</f>
        <v>0</v>
      </c>
      <c r="BJ136" s="16" t="s">
        <v>87</v>
      </c>
      <c r="BK136" s="248">
        <f>ROUND(I136*H136,2)</f>
        <v>0</v>
      </c>
      <c r="BL136" s="16" t="s">
        <v>143</v>
      </c>
      <c r="BM136" s="247" t="s">
        <v>174</v>
      </c>
    </row>
    <row r="137" s="2" customFormat="1" ht="21.75" customHeight="1">
      <c r="A137" s="37"/>
      <c r="B137" s="38"/>
      <c r="C137" s="235" t="s">
        <v>175</v>
      </c>
      <c r="D137" s="235" t="s">
        <v>139</v>
      </c>
      <c r="E137" s="236" t="s">
        <v>176</v>
      </c>
      <c r="F137" s="237" t="s">
        <v>177</v>
      </c>
      <c r="G137" s="238" t="s">
        <v>142</v>
      </c>
      <c r="H137" s="239">
        <v>17</v>
      </c>
      <c r="I137" s="240"/>
      <c r="J137" s="241">
        <f>ROUND(I137*H137,2)</f>
        <v>0</v>
      </c>
      <c r="K137" s="242"/>
      <c r="L137" s="43"/>
      <c r="M137" s="243" t="s">
        <v>1</v>
      </c>
      <c r="N137" s="244" t="s">
        <v>44</v>
      </c>
      <c r="O137" s="90"/>
      <c r="P137" s="245">
        <f>O137*H137</f>
        <v>0</v>
      </c>
      <c r="Q137" s="245">
        <v>0</v>
      </c>
      <c r="R137" s="245">
        <f>Q137*H137</f>
        <v>0</v>
      </c>
      <c r="S137" s="245">
        <v>0</v>
      </c>
      <c r="T137" s="246">
        <f>S137*H137</f>
        <v>0</v>
      </c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R137" s="247" t="s">
        <v>143</v>
      </c>
      <c r="AT137" s="247" t="s">
        <v>139</v>
      </c>
      <c r="AU137" s="247" t="s">
        <v>89</v>
      </c>
      <c r="AY137" s="16" t="s">
        <v>136</v>
      </c>
      <c r="BE137" s="248">
        <f>IF(N137="základní",J137,0)</f>
        <v>0</v>
      </c>
      <c r="BF137" s="248">
        <f>IF(N137="snížená",J137,0)</f>
        <v>0</v>
      </c>
      <c r="BG137" s="248">
        <f>IF(N137="zákl. přenesená",J137,0)</f>
        <v>0</v>
      </c>
      <c r="BH137" s="248">
        <f>IF(N137="sníž. přenesená",J137,0)</f>
        <v>0</v>
      </c>
      <c r="BI137" s="248">
        <f>IF(N137="nulová",J137,0)</f>
        <v>0</v>
      </c>
      <c r="BJ137" s="16" t="s">
        <v>87</v>
      </c>
      <c r="BK137" s="248">
        <f>ROUND(I137*H137,2)</f>
        <v>0</v>
      </c>
      <c r="BL137" s="16" t="s">
        <v>143</v>
      </c>
      <c r="BM137" s="247" t="s">
        <v>178</v>
      </c>
    </row>
    <row r="138" s="2" customFormat="1" ht="16.5" customHeight="1">
      <c r="A138" s="37"/>
      <c r="B138" s="38"/>
      <c r="C138" s="235" t="s">
        <v>179</v>
      </c>
      <c r="D138" s="235" t="s">
        <v>139</v>
      </c>
      <c r="E138" s="236" t="s">
        <v>180</v>
      </c>
      <c r="F138" s="237" t="s">
        <v>181</v>
      </c>
      <c r="G138" s="238" t="s">
        <v>142</v>
      </c>
      <c r="H138" s="239">
        <v>11</v>
      </c>
      <c r="I138" s="240"/>
      <c r="J138" s="241">
        <f>ROUND(I138*H138,2)</f>
        <v>0</v>
      </c>
      <c r="K138" s="242"/>
      <c r="L138" s="43"/>
      <c r="M138" s="243" t="s">
        <v>1</v>
      </c>
      <c r="N138" s="244" t="s">
        <v>44</v>
      </c>
      <c r="O138" s="90"/>
      <c r="P138" s="245">
        <f>O138*H138</f>
        <v>0</v>
      </c>
      <c r="Q138" s="245">
        <v>0</v>
      </c>
      <c r="R138" s="245">
        <f>Q138*H138</f>
        <v>0</v>
      </c>
      <c r="S138" s="245">
        <v>0</v>
      </c>
      <c r="T138" s="246">
        <f>S138*H138</f>
        <v>0</v>
      </c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R138" s="247" t="s">
        <v>143</v>
      </c>
      <c r="AT138" s="247" t="s">
        <v>139</v>
      </c>
      <c r="AU138" s="247" t="s">
        <v>89</v>
      </c>
      <c r="AY138" s="16" t="s">
        <v>136</v>
      </c>
      <c r="BE138" s="248">
        <f>IF(N138="základní",J138,0)</f>
        <v>0</v>
      </c>
      <c r="BF138" s="248">
        <f>IF(N138="snížená",J138,0)</f>
        <v>0</v>
      </c>
      <c r="BG138" s="248">
        <f>IF(N138="zákl. přenesená",J138,0)</f>
        <v>0</v>
      </c>
      <c r="BH138" s="248">
        <f>IF(N138="sníž. přenesená",J138,0)</f>
        <v>0</v>
      </c>
      <c r="BI138" s="248">
        <f>IF(N138="nulová",J138,0)</f>
        <v>0</v>
      </c>
      <c r="BJ138" s="16" t="s">
        <v>87</v>
      </c>
      <c r="BK138" s="248">
        <f>ROUND(I138*H138,2)</f>
        <v>0</v>
      </c>
      <c r="BL138" s="16" t="s">
        <v>143</v>
      </c>
      <c r="BM138" s="247" t="s">
        <v>182</v>
      </c>
    </row>
    <row r="139" s="2" customFormat="1" ht="16.5" customHeight="1">
      <c r="A139" s="37"/>
      <c r="B139" s="38"/>
      <c r="C139" s="235" t="s">
        <v>183</v>
      </c>
      <c r="D139" s="235" t="s">
        <v>139</v>
      </c>
      <c r="E139" s="236" t="s">
        <v>184</v>
      </c>
      <c r="F139" s="237" t="s">
        <v>185</v>
      </c>
      <c r="G139" s="238" t="s">
        <v>142</v>
      </c>
      <c r="H139" s="239">
        <v>1</v>
      </c>
      <c r="I139" s="240"/>
      <c r="J139" s="241">
        <f>ROUND(I139*H139,2)</f>
        <v>0</v>
      </c>
      <c r="K139" s="242"/>
      <c r="L139" s="43"/>
      <c r="M139" s="243" t="s">
        <v>1</v>
      </c>
      <c r="N139" s="244" t="s">
        <v>44</v>
      </c>
      <c r="O139" s="90"/>
      <c r="P139" s="245">
        <f>O139*H139</f>
        <v>0</v>
      </c>
      <c r="Q139" s="245">
        <v>0</v>
      </c>
      <c r="R139" s="245">
        <f>Q139*H139</f>
        <v>0</v>
      </c>
      <c r="S139" s="245">
        <v>0</v>
      </c>
      <c r="T139" s="246">
        <f>S139*H139</f>
        <v>0</v>
      </c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R139" s="247" t="s">
        <v>143</v>
      </c>
      <c r="AT139" s="247" t="s">
        <v>139</v>
      </c>
      <c r="AU139" s="247" t="s">
        <v>89</v>
      </c>
      <c r="AY139" s="16" t="s">
        <v>136</v>
      </c>
      <c r="BE139" s="248">
        <f>IF(N139="základní",J139,0)</f>
        <v>0</v>
      </c>
      <c r="BF139" s="248">
        <f>IF(N139="snížená",J139,0)</f>
        <v>0</v>
      </c>
      <c r="BG139" s="248">
        <f>IF(N139="zákl. přenesená",J139,0)</f>
        <v>0</v>
      </c>
      <c r="BH139" s="248">
        <f>IF(N139="sníž. přenesená",J139,0)</f>
        <v>0</v>
      </c>
      <c r="BI139" s="248">
        <f>IF(N139="nulová",J139,0)</f>
        <v>0</v>
      </c>
      <c r="BJ139" s="16" t="s">
        <v>87</v>
      </c>
      <c r="BK139" s="248">
        <f>ROUND(I139*H139,2)</f>
        <v>0</v>
      </c>
      <c r="BL139" s="16" t="s">
        <v>143</v>
      </c>
      <c r="BM139" s="247" t="s">
        <v>186</v>
      </c>
    </row>
    <row r="140" s="2" customFormat="1" ht="16.5" customHeight="1">
      <c r="A140" s="37"/>
      <c r="B140" s="38"/>
      <c r="C140" s="235" t="s">
        <v>89</v>
      </c>
      <c r="D140" s="235" t="s">
        <v>139</v>
      </c>
      <c r="E140" s="236" t="s">
        <v>187</v>
      </c>
      <c r="F140" s="237" t="s">
        <v>188</v>
      </c>
      <c r="G140" s="238" t="s">
        <v>142</v>
      </c>
      <c r="H140" s="239">
        <v>1</v>
      </c>
      <c r="I140" s="240"/>
      <c r="J140" s="241">
        <f>ROUND(I140*H140,2)</f>
        <v>0</v>
      </c>
      <c r="K140" s="242"/>
      <c r="L140" s="43"/>
      <c r="M140" s="243" t="s">
        <v>1</v>
      </c>
      <c r="N140" s="244" t="s">
        <v>44</v>
      </c>
      <c r="O140" s="90"/>
      <c r="P140" s="245">
        <f>O140*H140</f>
        <v>0</v>
      </c>
      <c r="Q140" s="245">
        <v>0</v>
      </c>
      <c r="R140" s="245">
        <f>Q140*H140</f>
        <v>0</v>
      </c>
      <c r="S140" s="245">
        <v>0</v>
      </c>
      <c r="T140" s="246">
        <f>S140*H140</f>
        <v>0</v>
      </c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R140" s="247" t="s">
        <v>143</v>
      </c>
      <c r="AT140" s="247" t="s">
        <v>139</v>
      </c>
      <c r="AU140" s="247" t="s">
        <v>89</v>
      </c>
      <c r="AY140" s="16" t="s">
        <v>136</v>
      </c>
      <c r="BE140" s="248">
        <f>IF(N140="základní",J140,0)</f>
        <v>0</v>
      </c>
      <c r="BF140" s="248">
        <f>IF(N140="snížená",J140,0)</f>
        <v>0</v>
      </c>
      <c r="BG140" s="248">
        <f>IF(N140="zákl. přenesená",J140,0)</f>
        <v>0</v>
      </c>
      <c r="BH140" s="248">
        <f>IF(N140="sníž. přenesená",J140,0)</f>
        <v>0</v>
      </c>
      <c r="BI140" s="248">
        <f>IF(N140="nulová",J140,0)</f>
        <v>0</v>
      </c>
      <c r="BJ140" s="16" t="s">
        <v>87</v>
      </c>
      <c r="BK140" s="248">
        <f>ROUND(I140*H140,2)</f>
        <v>0</v>
      </c>
      <c r="BL140" s="16" t="s">
        <v>143</v>
      </c>
      <c r="BM140" s="247" t="s">
        <v>189</v>
      </c>
    </row>
    <row r="141" s="2" customFormat="1" ht="16.5" customHeight="1">
      <c r="A141" s="37"/>
      <c r="B141" s="38"/>
      <c r="C141" s="235" t="s">
        <v>143</v>
      </c>
      <c r="D141" s="235" t="s">
        <v>139</v>
      </c>
      <c r="E141" s="236" t="s">
        <v>190</v>
      </c>
      <c r="F141" s="237" t="s">
        <v>191</v>
      </c>
      <c r="G141" s="238" t="s">
        <v>142</v>
      </c>
      <c r="H141" s="239">
        <v>1</v>
      </c>
      <c r="I141" s="240"/>
      <c r="J141" s="241">
        <f>ROUND(I141*H141,2)</f>
        <v>0</v>
      </c>
      <c r="K141" s="242"/>
      <c r="L141" s="43"/>
      <c r="M141" s="243" t="s">
        <v>1</v>
      </c>
      <c r="N141" s="244" t="s">
        <v>44</v>
      </c>
      <c r="O141" s="90"/>
      <c r="P141" s="245">
        <f>O141*H141</f>
        <v>0</v>
      </c>
      <c r="Q141" s="245">
        <v>0</v>
      </c>
      <c r="R141" s="245">
        <f>Q141*H141</f>
        <v>0</v>
      </c>
      <c r="S141" s="245">
        <v>0</v>
      </c>
      <c r="T141" s="246">
        <f>S141*H141</f>
        <v>0</v>
      </c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R141" s="247" t="s">
        <v>143</v>
      </c>
      <c r="AT141" s="247" t="s">
        <v>139</v>
      </c>
      <c r="AU141" s="247" t="s">
        <v>89</v>
      </c>
      <c r="AY141" s="16" t="s">
        <v>136</v>
      </c>
      <c r="BE141" s="248">
        <f>IF(N141="základní",J141,0)</f>
        <v>0</v>
      </c>
      <c r="BF141" s="248">
        <f>IF(N141="snížená",J141,0)</f>
        <v>0</v>
      </c>
      <c r="BG141" s="248">
        <f>IF(N141="zákl. přenesená",J141,0)</f>
        <v>0</v>
      </c>
      <c r="BH141" s="248">
        <f>IF(N141="sníž. přenesená",J141,0)</f>
        <v>0</v>
      </c>
      <c r="BI141" s="248">
        <f>IF(N141="nulová",J141,0)</f>
        <v>0</v>
      </c>
      <c r="BJ141" s="16" t="s">
        <v>87</v>
      </c>
      <c r="BK141" s="248">
        <f>ROUND(I141*H141,2)</f>
        <v>0</v>
      </c>
      <c r="BL141" s="16" t="s">
        <v>143</v>
      </c>
      <c r="BM141" s="247" t="s">
        <v>192</v>
      </c>
    </row>
    <row r="142" s="2" customFormat="1" ht="16.5" customHeight="1">
      <c r="A142" s="37"/>
      <c r="B142" s="38"/>
      <c r="C142" s="235" t="s">
        <v>156</v>
      </c>
      <c r="D142" s="235" t="s">
        <v>139</v>
      </c>
      <c r="E142" s="236" t="s">
        <v>193</v>
      </c>
      <c r="F142" s="237" t="s">
        <v>194</v>
      </c>
      <c r="G142" s="238" t="s">
        <v>142</v>
      </c>
      <c r="H142" s="239">
        <v>1</v>
      </c>
      <c r="I142" s="240"/>
      <c r="J142" s="241">
        <f>ROUND(I142*H142,2)</f>
        <v>0</v>
      </c>
      <c r="K142" s="242"/>
      <c r="L142" s="43"/>
      <c r="M142" s="243" t="s">
        <v>1</v>
      </c>
      <c r="N142" s="244" t="s">
        <v>44</v>
      </c>
      <c r="O142" s="90"/>
      <c r="P142" s="245">
        <f>O142*H142</f>
        <v>0</v>
      </c>
      <c r="Q142" s="245">
        <v>0</v>
      </c>
      <c r="R142" s="245">
        <f>Q142*H142</f>
        <v>0</v>
      </c>
      <c r="S142" s="245">
        <v>0</v>
      </c>
      <c r="T142" s="246">
        <f>S142*H142</f>
        <v>0</v>
      </c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R142" s="247" t="s">
        <v>143</v>
      </c>
      <c r="AT142" s="247" t="s">
        <v>139</v>
      </c>
      <c r="AU142" s="247" t="s">
        <v>89</v>
      </c>
      <c r="AY142" s="16" t="s">
        <v>136</v>
      </c>
      <c r="BE142" s="248">
        <f>IF(N142="základní",J142,0)</f>
        <v>0</v>
      </c>
      <c r="BF142" s="248">
        <f>IF(N142="snížená",J142,0)</f>
        <v>0</v>
      </c>
      <c r="BG142" s="248">
        <f>IF(N142="zákl. přenesená",J142,0)</f>
        <v>0</v>
      </c>
      <c r="BH142" s="248">
        <f>IF(N142="sníž. přenesená",J142,0)</f>
        <v>0</v>
      </c>
      <c r="BI142" s="248">
        <f>IF(N142="nulová",J142,0)</f>
        <v>0</v>
      </c>
      <c r="BJ142" s="16" t="s">
        <v>87</v>
      </c>
      <c r="BK142" s="248">
        <f>ROUND(I142*H142,2)</f>
        <v>0</v>
      </c>
      <c r="BL142" s="16" t="s">
        <v>143</v>
      </c>
      <c r="BM142" s="247" t="s">
        <v>195</v>
      </c>
    </row>
    <row r="143" s="2" customFormat="1" ht="21.75" customHeight="1">
      <c r="A143" s="37"/>
      <c r="B143" s="38"/>
      <c r="C143" s="235" t="s">
        <v>196</v>
      </c>
      <c r="D143" s="235" t="s">
        <v>139</v>
      </c>
      <c r="E143" s="236" t="s">
        <v>197</v>
      </c>
      <c r="F143" s="237" t="s">
        <v>198</v>
      </c>
      <c r="G143" s="238" t="s">
        <v>199</v>
      </c>
      <c r="H143" s="239">
        <v>6.5</v>
      </c>
      <c r="I143" s="240"/>
      <c r="J143" s="241">
        <f>ROUND(I143*H143,2)</f>
        <v>0</v>
      </c>
      <c r="K143" s="242"/>
      <c r="L143" s="43"/>
      <c r="M143" s="243" t="s">
        <v>1</v>
      </c>
      <c r="N143" s="244" t="s">
        <v>44</v>
      </c>
      <c r="O143" s="90"/>
      <c r="P143" s="245">
        <f>O143*H143</f>
        <v>0</v>
      </c>
      <c r="Q143" s="245">
        <v>0</v>
      </c>
      <c r="R143" s="245">
        <f>Q143*H143</f>
        <v>0</v>
      </c>
      <c r="S143" s="245">
        <v>0</v>
      </c>
      <c r="T143" s="246">
        <f>S143*H143</f>
        <v>0</v>
      </c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R143" s="247" t="s">
        <v>143</v>
      </c>
      <c r="AT143" s="247" t="s">
        <v>139</v>
      </c>
      <c r="AU143" s="247" t="s">
        <v>89</v>
      </c>
      <c r="AY143" s="16" t="s">
        <v>136</v>
      </c>
      <c r="BE143" s="248">
        <f>IF(N143="základní",J143,0)</f>
        <v>0</v>
      </c>
      <c r="BF143" s="248">
        <f>IF(N143="snížená",J143,0)</f>
        <v>0</v>
      </c>
      <c r="BG143" s="248">
        <f>IF(N143="zákl. přenesená",J143,0)</f>
        <v>0</v>
      </c>
      <c r="BH143" s="248">
        <f>IF(N143="sníž. přenesená",J143,0)</f>
        <v>0</v>
      </c>
      <c r="BI143" s="248">
        <f>IF(N143="nulová",J143,0)</f>
        <v>0</v>
      </c>
      <c r="BJ143" s="16" t="s">
        <v>87</v>
      </c>
      <c r="BK143" s="248">
        <f>ROUND(I143*H143,2)</f>
        <v>0</v>
      </c>
      <c r="BL143" s="16" t="s">
        <v>143</v>
      </c>
      <c r="BM143" s="247" t="s">
        <v>200</v>
      </c>
    </row>
    <row r="144" s="13" customFormat="1">
      <c r="A144" s="13"/>
      <c r="B144" s="260"/>
      <c r="C144" s="261"/>
      <c r="D144" s="262" t="s">
        <v>201</v>
      </c>
      <c r="E144" s="263" t="s">
        <v>1</v>
      </c>
      <c r="F144" s="264" t="s">
        <v>202</v>
      </c>
      <c r="G144" s="261"/>
      <c r="H144" s="265">
        <v>6.5</v>
      </c>
      <c r="I144" s="266"/>
      <c r="J144" s="261"/>
      <c r="K144" s="261"/>
      <c r="L144" s="267"/>
      <c r="M144" s="268"/>
      <c r="N144" s="269"/>
      <c r="O144" s="269"/>
      <c r="P144" s="269"/>
      <c r="Q144" s="269"/>
      <c r="R144" s="269"/>
      <c r="S144" s="269"/>
      <c r="T144" s="270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71" t="s">
        <v>201</v>
      </c>
      <c r="AU144" s="271" t="s">
        <v>89</v>
      </c>
      <c r="AV144" s="13" t="s">
        <v>89</v>
      </c>
      <c r="AW144" s="13" t="s">
        <v>36</v>
      </c>
      <c r="AX144" s="13" t="s">
        <v>87</v>
      </c>
      <c r="AY144" s="271" t="s">
        <v>136</v>
      </c>
    </row>
    <row r="145" s="12" customFormat="1" ht="22.8" customHeight="1">
      <c r="A145" s="12"/>
      <c r="B145" s="219"/>
      <c r="C145" s="220"/>
      <c r="D145" s="221" t="s">
        <v>78</v>
      </c>
      <c r="E145" s="233" t="s">
        <v>203</v>
      </c>
      <c r="F145" s="233" t="s">
        <v>204</v>
      </c>
      <c r="G145" s="220"/>
      <c r="H145" s="220"/>
      <c r="I145" s="223"/>
      <c r="J145" s="234">
        <f>BK145</f>
        <v>0</v>
      </c>
      <c r="K145" s="220"/>
      <c r="L145" s="225"/>
      <c r="M145" s="226"/>
      <c r="N145" s="227"/>
      <c r="O145" s="227"/>
      <c r="P145" s="228">
        <f>SUM(P146:P147)</f>
        <v>0</v>
      </c>
      <c r="Q145" s="227"/>
      <c r="R145" s="228">
        <f>SUM(R146:R147)</f>
        <v>0</v>
      </c>
      <c r="S145" s="227"/>
      <c r="T145" s="229">
        <f>SUM(T146:T147)</f>
        <v>0</v>
      </c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R145" s="230" t="s">
        <v>87</v>
      </c>
      <c r="AT145" s="231" t="s">
        <v>78</v>
      </c>
      <c r="AU145" s="231" t="s">
        <v>87</v>
      </c>
      <c r="AY145" s="230" t="s">
        <v>136</v>
      </c>
      <c r="BK145" s="232">
        <f>SUM(BK146:BK147)</f>
        <v>0</v>
      </c>
    </row>
    <row r="146" s="2" customFormat="1" ht="16.5" customHeight="1">
      <c r="A146" s="37"/>
      <c r="B146" s="38"/>
      <c r="C146" s="235" t="s">
        <v>205</v>
      </c>
      <c r="D146" s="235" t="s">
        <v>139</v>
      </c>
      <c r="E146" s="236" t="s">
        <v>206</v>
      </c>
      <c r="F146" s="237" t="s">
        <v>207</v>
      </c>
      <c r="G146" s="238" t="s">
        <v>142</v>
      </c>
      <c r="H146" s="239">
        <v>5</v>
      </c>
      <c r="I146" s="240"/>
      <c r="J146" s="241">
        <f>ROUND(I146*H146,2)</f>
        <v>0</v>
      </c>
      <c r="K146" s="242"/>
      <c r="L146" s="43"/>
      <c r="M146" s="243" t="s">
        <v>1</v>
      </c>
      <c r="N146" s="244" t="s">
        <v>44</v>
      </c>
      <c r="O146" s="90"/>
      <c r="P146" s="245">
        <f>O146*H146</f>
        <v>0</v>
      </c>
      <c r="Q146" s="245">
        <v>0</v>
      </c>
      <c r="R146" s="245">
        <f>Q146*H146</f>
        <v>0</v>
      </c>
      <c r="S146" s="245">
        <v>0</v>
      </c>
      <c r="T146" s="246">
        <f>S146*H146</f>
        <v>0</v>
      </c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R146" s="247" t="s">
        <v>143</v>
      </c>
      <c r="AT146" s="247" t="s">
        <v>139</v>
      </c>
      <c r="AU146" s="247" t="s">
        <v>89</v>
      </c>
      <c r="AY146" s="16" t="s">
        <v>136</v>
      </c>
      <c r="BE146" s="248">
        <f>IF(N146="základní",J146,0)</f>
        <v>0</v>
      </c>
      <c r="BF146" s="248">
        <f>IF(N146="snížená",J146,0)</f>
        <v>0</v>
      </c>
      <c r="BG146" s="248">
        <f>IF(N146="zákl. přenesená",J146,0)</f>
        <v>0</v>
      </c>
      <c r="BH146" s="248">
        <f>IF(N146="sníž. přenesená",J146,0)</f>
        <v>0</v>
      </c>
      <c r="BI146" s="248">
        <f>IF(N146="nulová",J146,0)</f>
        <v>0</v>
      </c>
      <c r="BJ146" s="16" t="s">
        <v>87</v>
      </c>
      <c r="BK146" s="248">
        <f>ROUND(I146*H146,2)</f>
        <v>0</v>
      </c>
      <c r="BL146" s="16" t="s">
        <v>143</v>
      </c>
      <c r="BM146" s="247" t="s">
        <v>208</v>
      </c>
    </row>
    <row r="147" s="2" customFormat="1" ht="16.5" customHeight="1">
      <c r="A147" s="37"/>
      <c r="B147" s="38"/>
      <c r="C147" s="235" t="s">
        <v>209</v>
      </c>
      <c r="D147" s="235" t="s">
        <v>139</v>
      </c>
      <c r="E147" s="236" t="s">
        <v>210</v>
      </c>
      <c r="F147" s="237" t="s">
        <v>211</v>
      </c>
      <c r="G147" s="238" t="s">
        <v>142</v>
      </c>
      <c r="H147" s="239">
        <v>9</v>
      </c>
      <c r="I147" s="240"/>
      <c r="J147" s="241">
        <f>ROUND(I147*H147,2)</f>
        <v>0</v>
      </c>
      <c r="K147" s="242"/>
      <c r="L147" s="43"/>
      <c r="M147" s="243" t="s">
        <v>1</v>
      </c>
      <c r="N147" s="244" t="s">
        <v>44</v>
      </c>
      <c r="O147" s="90"/>
      <c r="P147" s="245">
        <f>O147*H147</f>
        <v>0</v>
      </c>
      <c r="Q147" s="245">
        <v>0</v>
      </c>
      <c r="R147" s="245">
        <f>Q147*H147</f>
        <v>0</v>
      </c>
      <c r="S147" s="245">
        <v>0</v>
      </c>
      <c r="T147" s="246">
        <f>S147*H147</f>
        <v>0</v>
      </c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R147" s="247" t="s">
        <v>143</v>
      </c>
      <c r="AT147" s="247" t="s">
        <v>139</v>
      </c>
      <c r="AU147" s="247" t="s">
        <v>89</v>
      </c>
      <c r="AY147" s="16" t="s">
        <v>136</v>
      </c>
      <c r="BE147" s="248">
        <f>IF(N147="základní",J147,0)</f>
        <v>0</v>
      </c>
      <c r="BF147" s="248">
        <f>IF(N147="snížená",J147,0)</f>
        <v>0</v>
      </c>
      <c r="BG147" s="248">
        <f>IF(N147="zákl. přenesená",J147,0)</f>
        <v>0</v>
      </c>
      <c r="BH147" s="248">
        <f>IF(N147="sníž. přenesená",J147,0)</f>
        <v>0</v>
      </c>
      <c r="BI147" s="248">
        <f>IF(N147="nulová",J147,0)</f>
        <v>0</v>
      </c>
      <c r="BJ147" s="16" t="s">
        <v>87</v>
      </c>
      <c r="BK147" s="248">
        <f>ROUND(I147*H147,2)</f>
        <v>0</v>
      </c>
      <c r="BL147" s="16" t="s">
        <v>143</v>
      </c>
      <c r="BM147" s="247" t="s">
        <v>212</v>
      </c>
    </row>
    <row r="148" s="12" customFormat="1" ht="25.92" customHeight="1">
      <c r="A148" s="12"/>
      <c r="B148" s="219"/>
      <c r="C148" s="220"/>
      <c r="D148" s="221" t="s">
        <v>78</v>
      </c>
      <c r="E148" s="222" t="s">
        <v>213</v>
      </c>
      <c r="F148" s="222" t="s">
        <v>214</v>
      </c>
      <c r="G148" s="220"/>
      <c r="H148" s="220"/>
      <c r="I148" s="223"/>
      <c r="J148" s="224">
        <f>BK148</f>
        <v>0</v>
      </c>
      <c r="K148" s="220"/>
      <c r="L148" s="225"/>
      <c r="M148" s="226"/>
      <c r="N148" s="227"/>
      <c r="O148" s="227"/>
      <c r="P148" s="228">
        <f>P149+P151+P153+P155</f>
        <v>0</v>
      </c>
      <c r="Q148" s="227"/>
      <c r="R148" s="228">
        <f>R149+R151+R153+R155</f>
        <v>0</v>
      </c>
      <c r="S148" s="227"/>
      <c r="T148" s="229">
        <f>T149+T151+T153+T155</f>
        <v>0</v>
      </c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R148" s="230" t="s">
        <v>87</v>
      </c>
      <c r="AT148" s="231" t="s">
        <v>78</v>
      </c>
      <c r="AU148" s="231" t="s">
        <v>79</v>
      </c>
      <c r="AY148" s="230" t="s">
        <v>136</v>
      </c>
      <c r="BK148" s="232">
        <f>BK149+BK151+BK153+BK155</f>
        <v>0</v>
      </c>
    </row>
    <row r="149" s="12" customFormat="1" ht="22.8" customHeight="1">
      <c r="A149" s="12"/>
      <c r="B149" s="219"/>
      <c r="C149" s="220"/>
      <c r="D149" s="221" t="s">
        <v>78</v>
      </c>
      <c r="E149" s="233" t="s">
        <v>215</v>
      </c>
      <c r="F149" s="233" t="s">
        <v>216</v>
      </c>
      <c r="G149" s="220"/>
      <c r="H149" s="220"/>
      <c r="I149" s="223"/>
      <c r="J149" s="234">
        <f>BK149</f>
        <v>0</v>
      </c>
      <c r="K149" s="220"/>
      <c r="L149" s="225"/>
      <c r="M149" s="226"/>
      <c r="N149" s="227"/>
      <c r="O149" s="227"/>
      <c r="P149" s="228">
        <f>P150</f>
        <v>0</v>
      </c>
      <c r="Q149" s="227"/>
      <c r="R149" s="228">
        <f>R150</f>
        <v>0</v>
      </c>
      <c r="S149" s="227"/>
      <c r="T149" s="229">
        <f>T150</f>
        <v>0</v>
      </c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R149" s="230" t="s">
        <v>87</v>
      </c>
      <c r="AT149" s="231" t="s">
        <v>78</v>
      </c>
      <c r="AU149" s="231" t="s">
        <v>87</v>
      </c>
      <c r="AY149" s="230" t="s">
        <v>136</v>
      </c>
      <c r="BK149" s="232">
        <f>BK150</f>
        <v>0</v>
      </c>
    </row>
    <row r="150" s="2" customFormat="1" ht="16.5" customHeight="1">
      <c r="A150" s="37"/>
      <c r="B150" s="38"/>
      <c r="C150" s="235" t="s">
        <v>217</v>
      </c>
      <c r="D150" s="235" t="s">
        <v>139</v>
      </c>
      <c r="E150" s="236" t="s">
        <v>218</v>
      </c>
      <c r="F150" s="237" t="s">
        <v>219</v>
      </c>
      <c r="G150" s="238" t="s">
        <v>220</v>
      </c>
      <c r="H150" s="239">
        <v>0.048000000000000001</v>
      </c>
      <c r="I150" s="240"/>
      <c r="J150" s="241">
        <f>ROUND(I150*H150,2)</f>
        <v>0</v>
      </c>
      <c r="K150" s="242"/>
      <c r="L150" s="43"/>
      <c r="M150" s="243" t="s">
        <v>1</v>
      </c>
      <c r="N150" s="244" t="s">
        <v>44</v>
      </c>
      <c r="O150" s="90"/>
      <c r="P150" s="245">
        <f>O150*H150</f>
        <v>0</v>
      </c>
      <c r="Q150" s="245">
        <v>0</v>
      </c>
      <c r="R150" s="245">
        <f>Q150*H150</f>
        <v>0</v>
      </c>
      <c r="S150" s="245">
        <v>0</v>
      </c>
      <c r="T150" s="246">
        <f>S150*H150</f>
        <v>0</v>
      </c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R150" s="247" t="s">
        <v>143</v>
      </c>
      <c r="AT150" s="247" t="s">
        <v>139</v>
      </c>
      <c r="AU150" s="247" t="s">
        <v>89</v>
      </c>
      <c r="AY150" s="16" t="s">
        <v>136</v>
      </c>
      <c r="BE150" s="248">
        <f>IF(N150="základní",J150,0)</f>
        <v>0</v>
      </c>
      <c r="BF150" s="248">
        <f>IF(N150="snížená",J150,0)</f>
        <v>0</v>
      </c>
      <c r="BG150" s="248">
        <f>IF(N150="zákl. přenesená",J150,0)</f>
        <v>0</v>
      </c>
      <c r="BH150" s="248">
        <f>IF(N150="sníž. přenesená",J150,0)</f>
        <v>0</v>
      </c>
      <c r="BI150" s="248">
        <f>IF(N150="nulová",J150,0)</f>
        <v>0</v>
      </c>
      <c r="BJ150" s="16" t="s">
        <v>87</v>
      </c>
      <c r="BK150" s="248">
        <f>ROUND(I150*H150,2)</f>
        <v>0</v>
      </c>
      <c r="BL150" s="16" t="s">
        <v>143</v>
      </c>
      <c r="BM150" s="247" t="s">
        <v>221</v>
      </c>
    </row>
    <row r="151" s="12" customFormat="1" ht="22.8" customHeight="1">
      <c r="A151" s="12"/>
      <c r="B151" s="219"/>
      <c r="C151" s="220"/>
      <c r="D151" s="221" t="s">
        <v>78</v>
      </c>
      <c r="E151" s="233" t="s">
        <v>222</v>
      </c>
      <c r="F151" s="233" t="s">
        <v>223</v>
      </c>
      <c r="G151" s="220"/>
      <c r="H151" s="220"/>
      <c r="I151" s="223"/>
      <c r="J151" s="234">
        <f>BK151</f>
        <v>0</v>
      </c>
      <c r="K151" s="220"/>
      <c r="L151" s="225"/>
      <c r="M151" s="226"/>
      <c r="N151" s="227"/>
      <c r="O151" s="227"/>
      <c r="P151" s="228">
        <f>P152</f>
        <v>0</v>
      </c>
      <c r="Q151" s="227"/>
      <c r="R151" s="228">
        <f>R152</f>
        <v>0</v>
      </c>
      <c r="S151" s="227"/>
      <c r="T151" s="229">
        <f>T152</f>
        <v>0</v>
      </c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R151" s="230" t="s">
        <v>179</v>
      </c>
      <c r="AT151" s="231" t="s">
        <v>78</v>
      </c>
      <c r="AU151" s="231" t="s">
        <v>87</v>
      </c>
      <c r="AY151" s="230" t="s">
        <v>136</v>
      </c>
      <c r="BK151" s="232">
        <f>BK152</f>
        <v>0</v>
      </c>
    </row>
    <row r="152" s="2" customFormat="1" ht="16.5" customHeight="1">
      <c r="A152" s="37"/>
      <c r="B152" s="38"/>
      <c r="C152" s="235" t="s">
        <v>224</v>
      </c>
      <c r="D152" s="235" t="s">
        <v>139</v>
      </c>
      <c r="E152" s="236" t="s">
        <v>225</v>
      </c>
      <c r="F152" s="237" t="s">
        <v>226</v>
      </c>
      <c r="G152" s="238" t="s">
        <v>227</v>
      </c>
      <c r="H152" s="239">
        <v>1</v>
      </c>
      <c r="I152" s="240"/>
      <c r="J152" s="241">
        <f>ROUND(I152*H152,2)</f>
        <v>0</v>
      </c>
      <c r="K152" s="242"/>
      <c r="L152" s="43"/>
      <c r="M152" s="243" t="s">
        <v>1</v>
      </c>
      <c r="N152" s="244" t="s">
        <v>44</v>
      </c>
      <c r="O152" s="90"/>
      <c r="P152" s="245">
        <f>O152*H152</f>
        <v>0</v>
      </c>
      <c r="Q152" s="245">
        <v>0</v>
      </c>
      <c r="R152" s="245">
        <f>Q152*H152</f>
        <v>0</v>
      </c>
      <c r="S152" s="245">
        <v>0</v>
      </c>
      <c r="T152" s="246">
        <f>S152*H152</f>
        <v>0</v>
      </c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R152" s="247" t="s">
        <v>143</v>
      </c>
      <c r="AT152" s="247" t="s">
        <v>139</v>
      </c>
      <c r="AU152" s="247" t="s">
        <v>89</v>
      </c>
      <c r="AY152" s="16" t="s">
        <v>136</v>
      </c>
      <c r="BE152" s="248">
        <f>IF(N152="základní",J152,0)</f>
        <v>0</v>
      </c>
      <c r="BF152" s="248">
        <f>IF(N152="snížená",J152,0)</f>
        <v>0</v>
      </c>
      <c r="BG152" s="248">
        <f>IF(N152="zákl. přenesená",J152,0)</f>
        <v>0</v>
      </c>
      <c r="BH152" s="248">
        <f>IF(N152="sníž. přenesená",J152,0)</f>
        <v>0</v>
      </c>
      <c r="BI152" s="248">
        <f>IF(N152="nulová",J152,0)</f>
        <v>0</v>
      </c>
      <c r="BJ152" s="16" t="s">
        <v>87</v>
      </c>
      <c r="BK152" s="248">
        <f>ROUND(I152*H152,2)</f>
        <v>0</v>
      </c>
      <c r="BL152" s="16" t="s">
        <v>143</v>
      </c>
      <c r="BM152" s="247" t="s">
        <v>228</v>
      </c>
    </row>
    <row r="153" s="12" customFormat="1" ht="22.8" customHeight="1">
      <c r="A153" s="12"/>
      <c r="B153" s="219"/>
      <c r="C153" s="220"/>
      <c r="D153" s="221" t="s">
        <v>78</v>
      </c>
      <c r="E153" s="233" t="s">
        <v>229</v>
      </c>
      <c r="F153" s="233" t="s">
        <v>230</v>
      </c>
      <c r="G153" s="220"/>
      <c r="H153" s="220"/>
      <c r="I153" s="223"/>
      <c r="J153" s="234">
        <f>BK153</f>
        <v>0</v>
      </c>
      <c r="K153" s="220"/>
      <c r="L153" s="225"/>
      <c r="M153" s="226"/>
      <c r="N153" s="227"/>
      <c r="O153" s="227"/>
      <c r="P153" s="228">
        <f>P154</f>
        <v>0</v>
      </c>
      <c r="Q153" s="227"/>
      <c r="R153" s="228">
        <f>R154</f>
        <v>0</v>
      </c>
      <c r="S153" s="227"/>
      <c r="T153" s="229">
        <f>T154</f>
        <v>0</v>
      </c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R153" s="230" t="s">
        <v>179</v>
      </c>
      <c r="AT153" s="231" t="s">
        <v>78</v>
      </c>
      <c r="AU153" s="231" t="s">
        <v>87</v>
      </c>
      <c r="AY153" s="230" t="s">
        <v>136</v>
      </c>
      <c r="BK153" s="232">
        <f>BK154</f>
        <v>0</v>
      </c>
    </row>
    <row r="154" s="2" customFormat="1" ht="16.5" customHeight="1">
      <c r="A154" s="37"/>
      <c r="B154" s="38"/>
      <c r="C154" s="235" t="s">
        <v>231</v>
      </c>
      <c r="D154" s="235" t="s">
        <v>139</v>
      </c>
      <c r="E154" s="236" t="s">
        <v>232</v>
      </c>
      <c r="F154" s="237" t="s">
        <v>233</v>
      </c>
      <c r="G154" s="238" t="s">
        <v>227</v>
      </c>
      <c r="H154" s="239">
        <v>1</v>
      </c>
      <c r="I154" s="240"/>
      <c r="J154" s="241">
        <f>ROUND(I154*H154,2)</f>
        <v>0</v>
      </c>
      <c r="K154" s="242"/>
      <c r="L154" s="43"/>
      <c r="M154" s="243" t="s">
        <v>1</v>
      </c>
      <c r="N154" s="244" t="s">
        <v>44</v>
      </c>
      <c r="O154" s="90"/>
      <c r="P154" s="245">
        <f>O154*H154</f>
        <v>0</v>
      </c>
      <c r="Q154" s="245">
        <v>0</v>
      </c>
      <c r="R154" s="245">
        <f>Q154*H154</f>
        <v>0</v>
      </c>
      <c r="S154" s="245">
        <v>0</v>
      </c>
      <c r="T154" s="246">
        <f>S154*H154</f>
        <v>0</v>
      </c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R154" s="247" t="s">
        <v>143</v>
      </c>
      <c r="AT154" s="247" t="s">
        <v>139</v>
      </c>
      <c r="AU154" s="247" t="s">
        <v>89</v>
      </c>
      <c r="AY154" s="16" t="s">
        <v>136</v>
      </c>
      <c r="BE154" s="248">
        <f>IF(N154="základní",J154,0)</f>
        <v>0</v>
      </c>
      <c r="BF154" s="248">
        <f>IF(N154="snížená",J154,0)</f>
        <v>0</v>
      </c>
      <c r="BG154" s="248">
        <f>IF(N154="zákl. přenesená",J154,0)</f>
        <v>0</v>
      </c>
      <c r="BH154" s="248">
        <f>IF(N154="sníž. přenesená",J154,0)</f>
        <v>0</v>
      </c>
      <c r="BI154" s="248">
        <f>IF(N154="nulová",J154,0)</f>
        <v>0</v>
      </c>
      <c r="BJ154" s="16" t="s">
        <v>87</v>
      </c>
      <c r="BK154" s="248">
        <f>ROUND(I154*H154,2)</f>
        <v>0</v>
      </c>
      <c r="BL154" s="16" t="s">
        <v>143</v>
      </c>
      <c r="BM154" s="247" t="s">
        <v>234</v>
      </c>
    </row>
    <row r="155" s="12" customFormat="1" ht="22.8" customHeight="1">
      <c r="A155" s="12"/>
      <c r="B155" s="219"/>
      <c r="C155" s="220"/>
      <c r="D155" s="221" t="s">
        <v>78</v>
      </c>
      <c r="E155" s="233" t="s">
        <v>235</v>
      </c>
      <c r="F155" s="233" t="s">
        <v>236</v>
      </c>
      <c r="G155" s="220"/>
      <c r="H155" s="220"/>
      <c r="I155" s="223"/>
      <c r="J155" s="234">
        <f>BK155</f>
        <v>0</v>
      </c>
      <c r="K155" s="220"/>
      <c r="L155" s="225"/>
      <c r="M155" s="226"/>
      <c r="N155" s="227"/>
      <c r="O155" s="227"/>
      <c r="P155" s="228">
        <f>P156</f>
        <v>0</v>
      </c>
      <c r="Q155" s="227"/>
      <c r="R155" s="228">
        <f>R156</f>
        <v>0</v>
      </c>
      <c r="S155" s="227"/>
      <c r="T155" s="229">
        <f>T156</f>
        <v>0</v>
      </c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R155" s="230" t="s">
        <v>179</v>
      </c>
      <c r="AT155" s="231" t="s">
        <v>78</v>
      </c>
      <c r="AU155" s="231" t="s">
        <v>87</v>
      </c>
      <c r="AY155" s="230" t="s">
        <v>136</v>
      </c>
      <c r="BK155" s="232">
        <f>BK156</f>
        <v>0</v>
      </c>
    </row>
    <row r="156" s="2" customFormat="1" ht="16.5" customHeight="1">
      <c r="A156" s="37"/>
      <c r="B156" s="38"/>
      <c r="C156" s="235" t="s">
        <v>237</v>
      </c>
      <c r="D156" s="235" t="s">
        <v>139</v>
      </c>
      <c r="E156" s="236" t="s">
        <v>238</v>
      </c>
      <c r="F156" s="237" t="s">
        <v>239</v>
      </c>
      <c r="G156" s="238" t="s">
        <v>227</v>
      </c>
      <c r="H156" s="239">
        <v>1</v>
      </c>
      <c r="I156" s="240"/>
      <c r="J156" s="241">
        <f>ROUND(I156*H156,2)</f>
        <v>0</v>
      </c>
      <c r="K156" s="242"/>
      <c r="L156" s="43"/>
      <c r="M156" s="272" t="s">
        <v>1</v>
      </c>
      <c r="N156" s="273" t="s">
        <v>44</v>
      </c>
      <c r="O156" s="274"/>
      <c r="P156" s="275">
        <f>O156*H156</f>
        <v>0</v>
      </c>
      <c r="Q156" s="275">
        <v>0</v>
      </c>
      <c r="R156" s="275">
        <f>Q156*H156</f>
        <v>0</v>
      </c>
      <c r="S156" s="275">
        <v>0</v>
      </c>
      <c r="T156" s="276">
        <f>S156*H156</f>
        <v>0</v>
      </c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R156" s="247" t="s">
        <v>143</v>
      </c>
      <c r="AT156" s="247" t="s">
        <v>139</v>
      </c>
      <c r="AU156" s="247" t="s">
        <v>89</v>
      </c>
      <c r="AY156" s="16" t="s">
        <v>136</v>
      </c>
      <c r="BE156" s="248">
        <f>IF(N156="základní",J156,0)</f>
        <v>0</v>
      </c>
      <c r="BF156" s="248">
        <f>IF(N156="snížená",J156,0)</f>
        <v>0</v>
      </c>
      <c r="BG156" s="248">
        <f>IF(N156="zákl. přenesená",J156,0)</f>
        <v>0</v>
      </c>
      <c r="BH156" s="248">
        <f>IF(N156="sníž. přenesená",J156,0)</f>
        <v>0</v>
      </c>
      <c r="BI156" s="248">
        <f>IF(N156="nulová",J156,0)</f>
        <v>0</v>
      </c>
      <c r="BJ156" s="16" t="s">
        <v>87</v>
      </c>
      <c r="BK156" s="248">
        <f>ROUND(I156*H156,2)</f>
        <v>0</v>
      </c>
      <c r="BL156" s="16" t="s">
        <v>143</v>
      </c>
      <c r="BM156" s="247" t="s">
        <v>240</v>
      </c>
    </row>
    <row r="157" s="2" customFormat="1" ht="6.96" customHeight="1">
      <c r="A157" s="37"/>
      <c r="B157" s="65"/>
      <c r="C157" s="66"/>
      <c r="D157" s="66"/>
      <c r="E157" s="66"/>
      <c r="F157" s="66"/>
      <c r="G157" s="66"/>
      <c r="H157" s="66"/>
      <c r="I157" s="182"/>
      <c r="J157" s="66"/>
      <c r="K157" s="66"/>
      <c r="L157" s="43"/>
      <c r="M157" s="37"/>
      <c r="O157" s="37"/>
      <c r="P157" s="37"/>
      <c r="Q157" s="37"/>
      <c r="R157" s="37"/>
      <c r="S157" s="37"/>
      <c r="T157" s="37"/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</row>
  </sheetData>
  <sheetProtection sheet="1" autoFilter="0" formatColumns="0" formatRows="0" objects="1" scenarios="1" spinCount="100000" saltValue="ZCgTola+joeNRN2sWstI8KyGN2G+v/U4T+yjUJ+ijpoIElGG4b5I6PZ49VcPfry9tjRrdOed3dBryu+KLzQ8Ww==" hashValue="niyAJGomg/Rw3ylHpRAFJRt5GmezLaMstB4ea3TSBLpLor9MJQIuYcC1zTCXhlSXiI94HAPXdtFIhkAIDCuojw==" algorithmName="SHA-512" password="B510"/>
  <autoFilter ref="C124:K156"/>
  <mergeCells count="9">
    <mergeCell ref="E7:H7"/>
    <mergeCell ref="E9:H9"/>
    <mergeCell ref="E18:H18"/>
    <mergeCell ref="E27:H27"/>
    <mergeCell ref="E85:H85"/>
    <mergeCell ref="E87:H87"/>
    <mergeCell ref="E115:H115"/>
    <mergeCell ref="E117:H117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" style="1" customWidth="1"/>
    <col min="8" max="8" width="11.5" style="1" customWidth="1"/>
    <col min="9" max="9" width="20.16016" style="135" customWidth="1"/>
    <col min="10" max="10" width="20.16016" style="1" customWidth="1"/>
    <col min="11" max="11" width="20.16016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I2" s="135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92</v>
      </c>
    </row>
    <row r="3" s="1" customFormat="1" ht="6.96" customHeight="1">
      <c r="B3" s="136"/>
      <c r="C3" s="137"/>
      <c r="D3" s="137"/>
      <c r="E3" s="137"/>
      <c r="F3" s="137"/>
      <c r="G3" s="137"/>
      <c r="H3" s="137"/>
      <c r="I3" s="138"/>
      <c r="J3" s="137"/>
      <c r="K3" s="137"/>
      <c r="L3" s="19"/>
      <c r="AT3" s="16" t="s">
        <v>89</v>
      </c>
    </row>
    <row r="4" s="1" customFormat="1" ht="24.96" customHeight="1">
      <c r="B4" s="19"/>
      <c r="D4" s="139" t="s">
        <v>105</v>
      </c>
      <c r="I4" s="135"/>
      <c r="L4" s="19"/>
      <c r="M4" s="140" t="s">
        <v>10</v>
      </c>
      <c r="AT4" s="16" t="s">
        <v>4</v>
      </c>
    </row>
    <row r="5" s="1" customFormat="1" ht="6.96" customHeight="1">
      <c r="B5" s="19"/>
      <c r="I5" s="135"/>
      <c r="L5" s="19"/>
    </row>
    <row r="6" s="1" customFormat="1" ht="12" customHeight="1">
      <c r="B6" s="19"/>
      <c r="D6" s="141" t="s">
        <v>16</v>
      </c>
      <c r="I6" s="135"/>
      <c r="L6" s="19"/>
    </row>
    <row r="7" s="1" customFormat="1" ht="16.5" customHeight="1">
      <c r="B7" s="19"/>
      <c r="E7" s="142" t="str">
        <f>'Rekapitulace stavby'!K6</f>
        <v>Host_sídl_3.-4.etapa - ZPŮSOBILÉ VÝDAJE</v>
      </c>
      <c r="F7" s="141"/>
      <c r="G7" s="141"/>
      <c r="H7" s="141"/>
      <c r="I7" s="135"/>
      <c r="L7" s="19"/>
    </row>
    <row r="8" s="2" customFormat="1" ht="12" customHeight="1">
      <c r="A8" s="37"/>
      <c r="B8" s="43"/>
      <c r="C8" s="37"/>
      <c r="D8" s="141" t="s">
        <v>106</v>
      </c>
      <c r="E8" s="37"/>
      <c r="F8" s="37"/>
      <c r="G8" s="37"/>
      <c r="H8" s="37"/>
      <c r="I8" s="143"/>
      <c r="J8" s="37"/>
      <c r="K8" s="37"/>
      <c r="L8" s="62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6.5" customHeight="1">
      <c r="A9" s="37"/>
      <c r="B9" s="43"/>
      <c r="C9" s="37"/>
      <c r="D9" s="37"/>
      <c r="E9" s="144" t="s">
        <v>241</v>
      </c>
      <c r="F9" s="37"/>
      <c r="G9" s="37"/>
      <c r="H9" s="37"/>
      <c r="I9" s="143"/>
      <c r="J9" s="37"/>
      <c r="K9" s="37"/>
      <c r="L9" s="62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43"/>
      <c r="C10" s="37"/>
      <c r="D10" s="37"/>
      <c r="E10" s="37"/>
      <c r="F10" s="37"/>
      <c r="G10" s="37"/>
      <c r="H10" s="37"/>
      <c r="I10" s="143"/>
      <c r="J10" s="37"/>
      <c r="K10" s="37"/>
      <c r="L10" s="62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43"/>
      <c r="C11" s="37"/>
      <c r="D11" s="141" t="s">
        <v>18</v>
      </c>
      <c r="E11" s="37"/>
      <c r="F11" s="145" t="s">
        <v>1</v>
      </c>
      <c r="G11" s="37"/>
      <c r="H11" s="37"/>
      <c r="I11" s="146" t="s">
        <v>19</v>
      </c>
      <c r="J11" s="145" t="s">
        <v>1</v>
      </c>
      <c r="K11" s="37"/>
      <c r="L11" s="62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43"/>
      <c r="C12" s="37"/>
      <c r="D12" s="141" t="s">
        <v>20</v>
      </c>
      <c r="E12" s="37"/>
      <c r="F12" s="145" t="s">
        <v>21</v>
      </c>
      <c r="G12" s="37"/>
      <c r="H12" s="37"/>
      <c r="I12" s="146" t="s">
        <v>22</v>
      </c>
      <c r="J12" s="147" t="str">
        <f>'Rekapitulace stavby'!AN8</f>
        <v>17. 6. 2020</v>
      </c>
      <c r="K12" s="37"/>
      <c r="L12" s="62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43"/>
      <c r="C13" s="37"/>
      <c r="D13" s="37"/>
      <c r="E13" s="37"/>
      <c r="F13" s="37"/>
      <c r="G13" s="37"/>
      <c r="H13" s="37"/>
      <c r="I13" s="143"/>
      <c r="J13" s="37"/>
      <c r="K13" s="37"/>
      <c r="L13" s="62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43"/>
      <c r="C14" s="37"/>
      <c r="D14" s="141" t="s">
        <v>24</v>
      </c>
      <c r="E14" s="37"/>
      <c r="F14" s="37"/>
      <c r="G14" s="37"/>
      <c r="H14" s="37"/>
      <c r="I14" s="146" t="s">
        <v>25</v>
      </c>
      <c r="J14" s="145" t="s">
        <v>26</v>
      </c>
      <c r="K14" s="37"/>
      <c r="L14" s="62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43"/>
      <c r="C15" s="37"/>
      <c r="D15" s="37"/>
      <c r="E15" s="145" t="s">
        <v>27</v>
      </c>
      <c r="F15" s="37"/>
      <c r="G15" s="37"/>
      <c r="H15" s="37"/>
      <c r="I15" s="146" t="s">
        <v>28</v>
      </c>
      <c r="J15" s="145" t="s">
        <v>29</v>
      </c>
      <c r="K15" s="37"/>
      <c r="L15" s="62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43"/>
      <c r="C16" s="37"/>
      <c r="D16" s="37"/>
      <c r="E16" s="37"/>
      <c r="F16" s="37"/>
      <c r="G16" s="37"/>
      <c r="H16" s="37"/>
      <c r="I16" s="143"/>
      <c r="J16" s="37"/>
      <c r="K16" s="37"/>
      <c r="L16" s="62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43"/>
      <c r="C17" s="37"/>
      <c r="D17" s="141" t="s">
        <v>30</v>
      </c>
      <c r="E17" s="37"/>
      <c r="F17" s="37"/>
      <c r="G17" s="37"/>
      <c r="H17" s="37"/>
      <c r="I17" s="146" t="s">
        <v>25</v>
      </c>
      <c r="J17" s="32" t="str">
        <f>'Rekapitulace stavby'!AN13</f>
        <v>Vyplň údaj</v>
      </c>
      <c r="K17" s="37"/>
      <c r="L17" s="62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43"/>
      <c r="C18" s="37"/>
      <c r="D18" s="37"/>
      <c r="E18" s="32" t="str">
        <f>'Rekapitulace stavby'!E14</f>
        <v>Vyplň údaj</v>
      </c>
      <c r="F18" s="145"/>
      <c r="G18" s="145"/>
      <c r="H18" s="145"/>
      <c r="I18" s="146" t="s">
        <v>28</v>
      </c>
      <c r="J18" s="32" t="str">
        <f>'Rekapitulace stavby'!AN14</f>
        <v>Vyplň údaj</v>
      </c>
      <c r="K18" s="37"/>
      <c r="L18" s="62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43"/>
      <c r="C19" s="37"/>
      <c r="D19" s="37"/>
      <c r="E19" s="37"/>
      <c r="F19" s="37"/>
      <c r="G19" s="37"/>
      <c r="H19" s="37"/>
      <c r="I19" s="143"/>
      <c r="J19" s="37"/>
      <c r="K19" s="37"/>
      <c r="L19" s="62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43"/>
      <c r="C20" s="37"/>
      <c r="D20" s="141" t="s">
        <v>32</v>
      </c>
      <c r="E20" s="37"/>
      <c r="F20" s="37"/>
      <c r="G20" s="37"/>
      <c r="H20" s="37"/>
      <c r="I20" s="146" t="s">
        <v>25</v>
      </c>
      <c r="J20" s="145" t="s">
        <v>33</v>
      </c>
      <c r="K20" s="37"/>
      <c r="L20" s="62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43"/>
      <c r="C21" s="37"/>
      <c r="D21" s="37"/>
      <c r="E21" s="145" t="s">
        <v>34</v>
      </c>
      <c r="F21" s="37"/>
      <c r="G21" s="37"/>
      <c r="H21" s="37"/>
      <c r="I21" s="146" t="s">
        <v>28</v>
      </c>
      <c r="J21" s="145" t="s">
        <v>35</v>
      </c>
      <c r="K21" s="37"/>
      <c r="L21" s="62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43"/>
      <c r="C22" s="37"/>
      <c r="D22" s="37"/>
      <c r="E22" s="37"/>
      <c r="F22" s="37"/>
      <c r="G22" s="37"/>
      <c r="H22" s="37"/>
      <c r="I22" s="143"/>
      <c r="J22" s="37"/>
      <c r="K22" s="37"/>
      <c r="L22" s="62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43"/>
      <c r="C23" s="37"/>
      <c r="D23" s="141" t="s">
        <v>37</v>
      </c>
      <c r="E23" s="37"/>
      <c r="F23" s="37"/>
      <c r="G23" s="37"/>
      <c r="H23" s="37"/>
      <c r="I23" s="146" t="s">
        <v>25</v>
      </c>
      <c r="J23" s="145" t="s">
        <v>33</v>
      </c>
      <c r="K23" s="37"/>
      <c r="L23" s="62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43"/>
      <c r="C24" s="37"/>
      <c r="D24" s="37"/>
      <c r="E24" s="145" t="s">
        <v>34</v>
      </c>
      <c r="F24" s="37"/>
      <c r="G24" s="37"/>
      <c r="H24" s="37"/>
      <c r="I24" s="146" t="s">
        <v>28</v>
      </c>
      <c r="J24" s="145" t="s">
        <v>35</v>
      </c>
      <c r="K24" s="37"/>
      <c r="L24" s="62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43"/>
      <c r="C25" s="37"/>
      <c r="D25" s="37"/>
      <c r="E25" s="37"/>
      <c r="F25" s="37"/>
      <c r="G25" s="37"/>
      <c r="H25" s="37"/>
      <c r="I25" s="143"/>
      <c r="J25" s="37"/>
      <c r="K25" s="37"/>
      <c r="L25" s="62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43"/>
      <c r="C26" s="37"/>
      <c r="D26" s="141" t="s">
        <v>38</v>
      </c>
      <c r="E26" s="37"/>
      <c r="F26" s="37"/>
      <c r="G26" s="37"/>
      <c r="H26" s="37"/>
      <c r="I26" s="143"/>
      <c r="J26" s="37"/>
      <c r="K26" s="37"/>
      <c r="L26" s="62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6.5" customHeight="1">
      <c r="A27" s="148"/>
      <c r="B27" s="149"/>
      <c r="C27" s="148"/>
      <c r="D27" s="148"/>
      <c r="E27" s="150" t="s">
        <v>1</v>
      </c>
      <c r="F27" s="150"/>
      <c r="G27" s="150"/>
      <c r="H27" s="150"/>
      <c r="I27" s="151"/>
      <c r="J27" s="148"/>
      <c r="K27" s="148"/>
      <c r="L27" s="152"/>
      <c r="S27" s="148"/>
      <c r="T27" s="148"/>
      <c r="U27" s="148"/>
      <c r="V27" s="148"/>
      <c r="W27" s="148"/>
      <c r="X27" s="148"/>
      <c r="Y27" s="148"/>
      <c r="Z27" s="148"/>
      <c r="AA27" s="148"/>
      <c r="AB27" s="148"/>
      <c r="AC27" s="148"/>
      <c r="AD27" s="148"/>
      <c r="AE27" s="148"/>
    </row>
    <row r="28" s="2" customFormat="1" ht="6.96" customHeight="1">
      <c r="A28" s="37"/>
      <c r="B28" s="43"/>
      <c r="C28" s="37"/>
      <c r="D28" s="37"/>
      <c r="E28" s="37"/>
      <c r="F28" s="37"/>
      <c r="G28" s="37"/>
      <c r="H28" s="37"/>
      <c r="I28" s="143"/>
      <c r="J28" s="37"/>
      <c r="K28" s="37"/>
      <c r="L28" s="62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43"/>
      <c r="C29" s="37"/>
      <c r="D29" s="153"/>
      <c r="E29" s="153"/>
      <c r="F29" s="153"/>
      <c r="G29" s="153"/>
      <c r="H29" s="153"/>
      <c r="I29" s="154"/>
      <c r="J29" s="153"/>
      <c r="K29" s="153"/>
      <c r="L29" s="62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25.44" customHeight="1">
      <c r="A30" s="37"/>
      <c r="B30" s="43"/>
      <c r="C30" s="37"/>
      <c r="D30" s="155" t="s">
        <v>39</v>
      </c>
      <c r="E30" s="37"/>
      <c r="F30" s="37"/>
      <c r="G30" s="37"/>
      <c r="H30" s="37"/>
      <c r="I30" s="143"/>
      <c r="J30" s="156">
        <f>ROUND(J124, 2)</f>
        <v>0</v>
      </c>
      <c r="K30" s="37"/>
      <c r="L30" s="62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43"/>
      <c r="C31" s="37"/>
      <c r="D31" s="153"/>
      <c r="E31" s="153"/>
      <c r="F31" s="153"/>
      <c r="G31" s="153"/>
      <c r="H31" s="153"/>
      <c r="I31" s="154"/>
      <c r="J31" s="153"/>
      <c r="K31" s="153"/>
      <c r="L31" s="62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43"/>
      <c r="C32" s="37"/>
      <c r="D32" s="37"/>
      <c r="E32" s="37"/>
      <c r="F32" s="157" t="s">
        <v>41</v>
      </c>
      <c r="G32" s="37"/>
      <c r="H32" s="37"/>
      <c r="I32" s="158" t="s">
        <v>40</v>
      </c>
      <c r="J32" s="157" t="s">
        <v>42</v>
      </c>
      <c r="K32" s="37"/>
      <c r="L32" s="62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43"/>
      <c r="C33" s="37"/>
      <c r="D33" s="159" t="s">
        <v>43</v>
      </c>
      <c r="E33" s="141" t="s">
        <v>44</v>
      </c>
      <c r="F33" s="160">
        <f>ROUND((SUM(BE124:BE152)),  2)</f>
        <v>0</v>
      </c>
      <c r="G33" s="37"/>
      <c r="H33" s="37"/>
      <c r="I33" s="161">
        <v>0.20999999999999999</v>
      </c>
      <c r="J33" s="160">
        <f>ROUND(((SUM(BE124:BE152))*I33),  2)</f>
        <v>0</v>
      </c>
      <c r="K33" s="37"/>
      <c r="L33" s="62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43"/>
      <c r="C34" s="37"/>
      <c r="D34" s="37"/>
      <c r="E34" s="141" t="s">
        <v>45</v>
      </c>
      <c r="F34" s="160">
        <f>ROUND((SUM(BF124:BF152)),  2)</f>
        <v>0</v>
      </c>
      <c r="G34" s="37"/>
      <c r="H34" s="37"/>
      <c r="I34" s="161">
        <v>0.14999999999999999</v>
      </c>
      <c r="J34" s="160">
        <f>ROUND(((SUM(BF124:BF152))*I34),  2)</f>
        <v>0</v>
      </c>
      <c r="K34" s="37"/>
      <c r="L34" s="62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43"/>
      <c r="C35" s="37"/>
      <c r="D35" s="37"/>
      <c r="E35" s="141" t="s">
        <v>46</v>
      </c>
      <c r="F35" s="160">
        <f>ROUND((SUM(BG124:BG152)),  2)</f>
        <v>0</v>
      </c>
      <c r="G35" s="37"/>
      <c r="H35" s="37"/>
      <c r="I35" s="161">
        <v>0.20999999999999999</v>
      </c>
      <c r="J35" s="160">
        <f>0</f>
        <v>0</v>
      </c>
      <c r="K35" s="37"/>
      <c r="L35" s="62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43"/>
      <c r="C36" s="37"/>
      <c r="D36" s="37"/>
      <c r="E36" s="141" t="s">
        <v>47</v>
      </c>
      <c r="F36" s="160">
        <f>ROUND((SUM(BH124:BH152)),  2)</f>
        <v>0</v>
      </c>
      <c r="G36" s="37"/>
      <c r="H36" s="37"/>
      <c r="I36" s="161">
        <v>0.14999999999999999</v>
      </c>
      <c r="J36" s="160">
        <f>0</f>
        <v>0</v>
      </c>
      <c r="K36" s="37"/>
      <c r="L36" s="62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43"/>
      <c r="C37" s="37"/>
      <c r="D37" s="37"/>
      <c r="E37" s="141" t="s">
        <v>48</v>
      </c>
      <c r="F37" s="160">
        <f>ROUND((SUM(BI124:BI152)),  2)</f>
        <v>0</v>
      </c>
      <c r="G37" s="37"/>
      <c r="H37" s="37"/>
      <c r="I37" s="161">
        <v>0</v>
      </c>
      <c r="J37" s="160">
        <f>0</f>
        <v>0</v>
      </c>
      <c r="K37" s="37"/>
      <c r="L37" s="62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6.96" customHeight="1">
      <c r="A38" s="37"/>
      <c r="B38" s="43"/>
      <c r="C38" s="37"/>
      <c r="D38" s="37"/>
      <c r="E38" s="37"/>
      <c r="F38" s="37"/>
      <c r="G38" s="37"/>
      <c r="H38" s="37"/>
      <c r="I38" s="143"/>
      <c r="J38" s="37"/>
      <c r="K38" s="37"/>
      <c r="L38" s="62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2" customFormat="1" ht="25.44" customHeight="1">
      <c r="A39" s="37"/>
      <c r="B39" s="43"/>
      <c r="C39" s="162"/>
      <c r="D39" s="163" t="s">
        <v>49</v>
      </c>
      <c r="E39" s="164"/>
      <c r="F39" s="164"/>
      <c r="G39" s="165" t="s">
        <v>50</v>
      </c>
      <c r="H39" s="166" t="s">
        <v>51</v>
      </c>
      <c r="I39" s="167"/>
      <c r="J39" s="168">
        <f>SUM(J30:J37)</f>
        <v>0</v>
      </c>
      <c r="K39" s="169"/>
      <c r="L39" s="62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14.4" customHeight="1">
      <c r="A40" s="37"/>
      <c r="B40" s="43"/>
      <c r="C40" s="37"/>
      <c r="D40" s="37"/>
      <c r="E40" s="37"/>
      <c r="F40" s="37"/>
      <c r="G40" s="37"/>
      <c r="H40" s="37"/>
      <c r="I40" s="143"/>
      <c r="J40" s="37"/>
      <c r="K40" s="37"/>
      <c r="L40" s="62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1" customFormat="1" ht="14.4" customHeight="1">
      <c r="B41" s="19"/>
      <c r="I41" s="135"/>
      <c r="L41" s="19"/>
    </row>
    <row r="42" s="1" customFormat="1" ht="14.4" customHeight="1">
      <c r="B42" s="19"/>
      <c r="I42" s="135"/>
      <c r="L42" s="19"/>
    </row>
    <row r="43" s="1" customFormat="1" ht="14.4" customHeight="1">
      <c r="B43" s="19"/>
      <c r="I43" s="135"/>
      <c r="L43" s="19"/>
    </row>
    <row r="44" s="1" customFormat="1" ht="14.4" customHeight="1">
      <c r="B44" s="19"/>
      <c r="I44" s="135"/>
      <c r="L44" s="19"/>
    </row>
    <row r="45" s="1" customFormat="1" ht="14.4" customHeight="1">
      <c r="B45" s="19"/>
      <c r="I45" s="135"/>
      <c r="L45" s="19"/>
    </row>
    <row r="46" s="1" customFormat="1" ht="14.4" customHeight="1">
      <c r="B46" s="19"/>
      <c r="I46" s="135"/>
      <c r="L46" s="19"/>
    </row>
    <row r="47" s="1" customFormat="1" ht="14.4" customHeight="1">
      <c r="B47" s="19"/>
      <c r="I47" s="135"/>
      <c r="L47" s="19"/>
    </row>
    <row r="48" s="1" customFormat="1" ht="14.4" customHeight="1">
      <c r="B48" s="19"/>
      <c r="I48" s="135"/>
      <c r="L48" s="19"/>
    </row>
    <row r="49" s="1" customFormat="1" ht="14.4" customHeight="1">
      <c r="B49" s="19"/>
      <c r="I49" s="135"/>
      <c r="L49" s="19"/>
    </row>
    <row r="50" s="2" customFormat="1" ht="14.4" customHeight="1">
      <c r="B50" s="62"/>
      <c r="D50" s="170" t="s">
        <v>52</v>
      </c>
      <c r="E50" s="171"/>
      <c r="F50" s="171"/>
      <c r="G50" s="170" t="s">
        <v>53</v>
      </c>
      <c r="H50" s="171"/>
      <c r="I50" s="172"/>
      <c r="J50" s="171"/>
      <c r="K50" s="171"/>
      <c r="L50" s="62"/>
    </row>
    <row r="51">
      <c r="B51" s="19"/>
      <c r="L51" s="19"/>
    </row>
    <row r="52">
      <c r="B52" s="19"/>
      <c r="L52" s="19"/>
    </row>
    <row r="53">
      <c r="B53" s="19"/>
      <c r="L53" s="19"/>
    </row>
    <row r="54">
      <c r="B54" s="19"/>
      <c r="L54" s="19"/>
    </row>
    <row r="55">
      <c r="B55" s="19"/>
      <c r="L55" s="19"/>
    </row>
    <row r="56">
      <c r="B56" s="19"/>
      <c r="L56" s="19"/>
    </row>
    <row r="57">
      <c r="B57" s="19"/>
      <c r="L57" s="19"/>
    </row>
    <row r="58">
      <c r="B58" s="19"/>
      <c r="L58" s="19"/>
    </row>
    <row r="59">
      <c r="B59" s="19"/>
      <c r="L59" s="19"/>
    </row>
    <row r="60">
      <c r="B60" s="19"/>
      <c r="L60" s="19"/>
    </row>
    <row r="61" s="2" customFormat="1">
      <c r="A61" s="37"/>
      <c r="B61" s="43"/>
      <c r="C61" s="37"/>
      <c r="D61" s="173" t="s">
        <v>54</v>
      </c>
      <c r="E61" s="174"/>
      <c r="F61" s="175" t="s">
        <v>55</v>
      </c>
      <c r="G61" s="173" t="s">
        <v>54</v>
      </c>
      <c r="H61" s="174"/>
      <c r="I61" s="176"/>
      <c r="J61" s="177" t="s">
        <v>55</v>
      </c>
      <c r="K61" s="174"/>
      <c r="L61" s="62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19"/>
      <c r="L62" s="19"/>
    </row>
    <row r="63">
      <c r="B63" s="19"/>
      <c r="L63" s="19"/>
    </row>
    <row r="64">
      <c r="B64" s="19"/>
      <c r="L64" s="19"/>
    </row>
    <row r="65" s="2" customFormat="1">
      <c r="A65" s="37"/>
      <c r="B65" s="43"/>
      <c r="C65" s="37"/>
      <c r="D65" s="170" t="s">
        <v>56</v>
      </c>
      <c r="E65" s="178"/>
      <c r="F65" s="178"/>
      <c r="G65" s="170" t="s">
        <v>57</v>
      </c>
      <c r="H65" s="178"/>
      <c r="I65" s="179"/>
      <c r="J65" s="178"/>
      <c r="K65" s="178"/>
      <c r="L65" s="62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19"/>
      <c r="L66" s="19"/>
    </row>
    <row r="67">
      <c r="B67" s="19"/>
      <c r="L67" s="19"/>
    </row>
    <row r="68">
      <c r="B68" s="19"/>
      <c r="L68" s="19"/>
    </row>
    <row r="69">
      <c r="B69" s="19"/>
      <c r="L69" s="19"/>
    </row>
    <row r="70">
      <c r="B70" s="19"/>
      <c r="L70" s="19"/>
    </row>
    <row r="71">
      <c r="B71" s="19"/>
      <c r="L71" s="19"/>
    </row>
    <row r="72">
      <c r="B72" s="19"/>
      <c r="L72" s="19"/>
    </row>
    <row r="73">
      <c r="B73" s="19"/>
      <c r="L73" s="19"/>
    </row>
    <row r="74">
      <c r="B74" s="19"/>
      <c r="L74" s="19"/>
    </row>
    <row r="75">
      <c r="B75" s="19"/>
      <c r="L75" s="19"/>
    </row>
    <row r="76" s="2" customFormat="1">
      <c r="A76" s="37"/>
      <c r="B76" s="43"/>
      <c r="C76" s="37"/>
      <c r="D76" s="173" t="s">
        <v>54</v>
      </c>
      <c r="E76" s="174"/>
      <c r="F76" s="175" t="s">
        <v>55</v>
      </c>
      <c r="G76" s="173" t="s">
        <v>54</v>
      </c>
      <c r="H76" s="174"/>
      <c r="I76" s="176"/>
      <c r="J76" s="177" t="s">
        <v>55</v>
      </c>
      <c r="K76" s="174"/>
      <c r="L76" s="62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180"/>
      <c r="C77" s="181"/>
      <c r="D77" s="181"/>
      <c r="E77" s="181"/>
      <c r="F77" s="181"/>
      <c r="G77" s="181"/>
      <c r="H77" s="181"/>
      <c r="I77" s="182"/>
      <c r="J77" s="181"/>
      <c r="K77" s="181"/>
      <c r="L77" s="62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183"/>
      <c r="C81" s="184"/>
      <c r="D81" s="184"/>
      <c r="E81" s="184"/>
      <c r="F81" s="184"/>
      <c r="G81" s="184"/>
      <c r="H81" s="184"/>
      <c r="I81" s="185"/>
      <c r="J81" s="184"/>
      <c r="K81" s="184"/>
      <c r="L81" s="62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108</v>
      </c>
      <c r="D82" s="39"/>
      <c r="E82" s="39"/>
      <c r="F82" s="39"/>
      <c r="G82" s="39"/>
      <c r="H82" s="39"/>
      <c r="I82" s="143"/>
      <c r="J82" s="39"/>
      <c r="K82" s="39"/>
      <c r="L82" s="62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143"/>
      <c r="J83" s="39"/>
      <c r="K83" s="39"/>
      <c r="L83" s="62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16</v>
      </c>
      <c r="D84" s="39"/>
      <c r="E84" s="39"/>
      <c r="F84" s="39"/>
      <c r="G84" s="39"/>
      <c r="H84" s="39"/>
      <c r="I84" s="143"/>
      <c r="J84" s="39"/>
      <c r="K84" s="39"/>
      <c r="L84" s="62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16.5" customHeight="1">
      <c r="A85" s="37"/>
      <c r="B85" s="38"/>
      <c r="C85" s="39"/>
      <c r="D85" s="39"/>
      <c r="E85" s="186" t="str">
        <f>E7</f>
        <v>Host_sídl_3.-4.etapa - ZPŮSOBILÉ VÝDAJE</v>
      </c>
      <c r="F85" s="31"/>
      <c r="G85" s="31"/>
      <c r="H85" s="31"/>
      <c r="I85" s="143"/>
      <c r="J85" s="39"/>
      <c r="K85" s="39"/>
      <c r="L85" s="62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12" customHeight="1">
      <c r="A86" s="37"/>
      <c r="B86" s="38"/>
      <c r="C86" s="31" t="s">
        <v>106</v>
      </c>
      <c r="D86" s="39"/>
      <c r="E86" s="39"/>
      <c r="F86" s="39"/>
      <c r="G86" s="39"/>
      <c r="H86" s="39"/>
      <c r="I86" s="143"/>
      <c r="J86" s="39"/>
      <c r="K86" s="39"/>
      <c r="L86" s="62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2" customFormat="1" ht="16.5" customHeight="1">
      <c r="A87" s="37"/>
      <c r="B87" s="38"/>
      <c r="C87" s="39"/>
      <c r="D87" s="39"/>
      <c r="E87" s="75" t="str">
        <f>E9</f>
        <v>IO.03 - Instalace mobiliáře</v>
      </c>
      <c r="F87" s="39"/>
      <c r="G87" s="39"/>
      <c r="H87" s="39"/>
      <c r="I87" s="143"/>
      <c r="J87" s="39"/>
      <c r="K87" s="39"/>
      <c r="L87" s="62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143"/>
      <c r="J88" s="39"/>
      <c r="K88" s="39"/>
      <c r="L88" s="62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2" customHeight="1">
      <c r="A89" s="37"/>
      <c r="B89" s="38"/>
      <c r="C89" s="31" t="s">
        <v>20</v>
      </c>
      <c r="D89" s="39"/>
      <c r="E89" s="39"/>
      <c r="F89" s="26" t="str">
        <f>F12</f>
        <v>Hostinné</v>
      </c>
      <c r="G89" s="39"/>
      <c r="H89" s="39"/>
      <c r="I89" s="146" t="s">
        <v>22</v>
      </c>
      <c r="J89" s="78" t="str">
        <f>IF(J12="","",J12)</f>
        <v>17. 6. 2020</v>
      </c>
      <c r="K89" s="39"/>
      <c r="L89" s="62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9"/>
      <c r="D90" s="39"/>
      <c r="E90" s="39"/>
      <c r="F90" s="39"/>
      <c r="G90" s="39"/>
      <c r="H90" s="39"/>
      <c r="I90" s="143"/>
      <c r="J90" s="39"/>
      <c r="K90" s="39"/>
      <c r="L90" s="62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25.65" customHeight="1">
      <c r="A91" s="37"/>
      <c r="B91" s="38"/>
      <c r="C91" s="31" t="s">
        <v>24</v>
      </c>
      <c r="D91" s="39"/>
      <c r="E91" s="39"/>
      <c r="F91" s="26" t="str">
        <f>E15</f>
        <v xml:space="preserve">Město Hostinné </v>
      </c>
      <c r="G91" s="39"/>
      <c r="H91" s="39"/>
      <c r="I91" s="146" t="s">
        <v>32</v>
      </c>
      <c r="J91" s="35" t="str">
        <f>E21</f>
        <v>Ing. Gabriela Mlatečková Čížková</v>
      </c>
      <c r="K91" s="39"/>
      <c r="L91" s="62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25.65" customHeight="1">
      <c r="A92" s="37"/>
      <c r="B92" s="38"/>
      <c r="C92" s="31" t="s">
        <v>30</v>
      </c>
      <c r="D92" s="39"/>
      <c r="E92" s="39"/>
      <c r="F92" s="26" t="str">
        <f>IF(E18="","",E18)</f>
        <v>Vyplň údaj</v>
      </c>
      <c r="G92" s="39"/>
      <c r="H92" s="39"/>
      <c r="I92" s="146" t="s">
        <v>37</v>
      </c>
      <c r="J92" s="35" t="str">
        <f>E24</f>
        <v>Ing. Gabriela Mlatečková Čížková</v>
      </c>
      <c r="K92" s="39"/>
      <c r="L92" s="62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0.32" customHeight="1">
      <c r="A93" s="37"/>
      <c r="B93" s="38"/>
      <c r="C93" s="39"/>
      <c r="D93" s="39"/>
      <c r="E93" s="39"/>
      <c r="F93" s="39"/>
      <c r="G93" s="39"/>
      <c r="H93" s="39"/>
      <c r="I93" s="143"/>
      <c r="J93" s="39"/>
      <c r="K93" s="39"/>
      <c r="L93" s="62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29.28" customHeight="1">
      <c r="A94" s="37"/>
      <c r="B94" s="38"/>
      <c r="C94" s="187" t="s">
        <v>109</v>
      </c>
      <c r="D94" s="188"/>
      <c r="E94" s="188"/>
      <c r="F94" s="188"/>
      <c r="G94" s="188"/>
      <c r="H94" s="188"/>
      <c r="I94" s="189"/>
      <c r="J94" s="190" t="s">
        <v>110</v>
      </c>
      <c r="K94" s="188"/>
      <c r="L94" s="62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9"/>
      <c r="D95" s="39"/>
      <c r="E95" s="39"/>
      <c r="F95" s="39"/>
      <c r="G95" s="39"/>
      <c r="H95" s="39"/>
      <c r="I95" s="143"/>
      <c r="J95" s="39"/>
      <c r="K95" s="39"/>
      <c r="L95" s="62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2.8" customHeight="1">
      <c r="A96" s="37"/>
      <c r="B96" s="38"/>
      <c r="C96" s="191" t="s">
        <v>111</v>
      </c>
      <c r="D96" s="39"/>
      <c r="E96" s="39"/>
      <c r="F96" s="39"/>
      <c r="G96" s="39"/>
      <c r="H96" s="39"/>
      <c r="I96" s="143"/>
      <c r="J96" s="109">
        <f>J124</f>
        <v>0</v>
      </c>
      <c r="K96" s="39"/>
      <c r="L96" s="62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6" t="s">
        <v>112</v>
      </c>
    </row>
    <row r="97" s="9" customFormat="1" ht="24.96" customHeight="1">
      <c r="A97" s="9"/>
      <c r="B97" s="192"/>
      <c r="C97" s="193"/>
      <c r="D97" s="194" t="s">
        <v>113</v>
      </c>
      <c r="E97" s="195"/>
      <c r="F97" s="195"/>
      <c r="G97" s="195"/>
      <c r="H97" s="195"/>
      <c r="I97" s="196"/>
      <c r="J97" s="197">
        <f>J125</f>
        <v>0</v>
      </c>
      <c r="K97" s="193"/>
      <c r="L97" s="198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99"/>
      <c r="C98" s="200"/>
      <c r="D98" s="201" t="s">
        <v>242</v>
      </c>
      <c r="E98" s="202"/>
      <c r="F98" s="202"/>
      <c r="G98" s="202"/>
      <c r="H98" s="202"/>
      <c r="I98" s="203"/>
      <c r="J98" s="204">
        <f>J126</f>
        <v>0</v>
      </c>
      <c r="K98" s="200"/>
      <c r="L98" s="205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99"/>
      <c r="C99" s="200"/>
      <c r="D99" s="201" t="s">
        <v>243</v>
      </c>
      <c r="E99" s="202"/>
      <c r="F99" s="202"/>
      <c r="G99" s="202"/>
      <c r="H99" s="202"/>
      <c r="I99" s="203"/>
      <c r="J99" s="204">
        <f>J133</f>
        <v>0</v>
      </c>
      <c r="K99" s="200"/>
      <c r="L99" s="205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99"/>
      <c r="C100" s="200"/>
      <c r="D100" s="201" t="s">
        <v>244</v>
      </c>
      <c r="E100" s="202"/>
      <c r="F100" s="202"/>
      <c r="G100" s="202"/>
      <c r="H100" s="202"/>
      <c r="I100" s="203"/>
      <c r="J100" s="204">
        <f>J140</f>
        <v>0</v>
      </c>
      <c r="K100" s="200"/>
      <c r="L100" s="205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9" customFormat="1" ht="24.96" customHeight="1">
      <c r="A101" s="9"/>
      <c r="B101" s="192"/>
      <c r="C101" s="193"/>
      <c r="D101" s="194" t="s">
        <v>117</v>
      </c>
      <c r="E101" s="195"/>
      <c r="F101" s="195"/>
      <c r="G101" s="195"/>
      <c r="H101" s="195"/>
      <c r="I101" s="196"/>
      <c r="J101" s="197">
        <f>J146</f>
        <v>0</v>
      </c>
      <c r="K101" s="193"/>
      <c r="L101" s="198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10" customFormat="1" ht="19.92" customHeight="1">
      <c r="A102" s="10"/>
      <c r="B102" s="199"/>
      <c r="C102" s="200"/>
      <c r="D102" s="201" t="s">
        <v>118</v>
      </c>
      <c r="E102" s="202"/>
      <c r="F102" s="202"/>
      <c r="G102" s="202"/>
      <c r="H102" s="202"/>
      <c r="I102" s="203"/>
      <c r="J102" s="204">
        <f>J147</f>
        <v>0</v>
      </c>
      <c r="K102" s="200"/>
      <c r="L102" s="205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99"/>
      <c r="C103" s="200"/>
      <c r="D103" s="201" t="s">
        <v>120</v>
      </c>
      <c r="E103" s="202"/>
      <c r="F103" s="202"/>
      <c r="G103" s="202"/>
      <c r="H103" s="202"/>
      <c r="I103" s="203"/>
      <c r="J103" s="204">
        <f>J149</f>
        <v>0</v>
      </c>
      <c r="K103" s="200"/>
      <c r="L103" s="205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99"/>
      <c r="C104" s="200"/>
      <c r="D104" s="201" t="s">
        <v>121</v>
      </c>
      <c r="E104" s="202"/>
      <c r="F104" s="202"/>
      <c r="G104" s="202"/>
      <c r="H104" s="202"/>
      <c r="I104" s="203"/>
      <c r="J104" s="204">
        <f>J151</f>
        <v>0</v>
      </c>
      <c r="K104" s="200"/>
      <c r="L104" s="205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2" customFormat="1" ht="21.84" customHeight="1">
      <c r="A105" s="37"/>
      <c r="B105" s="38"/>
      <c r="C105" s="39"/>
      <c r="D105" s="39"/>
      <c r="E105" s="39"/>
      <c r="F105" s="39"/>
      <c r="G105" s="39"/>
      <c r="H105" s="39"/>
      <c r="I105" s="143"/>
      <c r="J105" s="39"/>
      <c r="K105" s="39"/>
      <c r="L105" s="62"/>
      <c r="S105" s="37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</row>
    <row r="106" s="2" customFormat="1" ht="6.96" customHeight="1">
      <c r="A106" s="37"/>
      <c r="B106" s="65"/>
      <c r="C106" s="66"/>
      <c r="D106" s="66"/>
      <c r="E106" s="66"/>
      <c r="F106" s="66"/>
      <c r="G106" s="66"/>
      <c r="H106" s="66"/>
      <c r="I106" s="182"/>
      <c r="J106" s="66"/>
      <c r="K106" s="66"/>
      <c r="L106" s="62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</row>
    <row r="110" s="2" customFormat="1" ht="6.96" customHeight="1">
      <c r="A110" s="37"/>
      <c r="B110" s="67"/>
      <c r="C110" s="68"/>
      <c r="D110" s="68"/>
      <c r="E110" s="68"/>
      <c r="F110" s="68"/>
      <c r="G110" s="68"/>
      <c r="H110" s="68"/>
      <c r="I110" s="185"/>
      <c r="J110" s="68"/>
      <c r="K110" s="68"/>
      <c r="L110" s="62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</row>
    <row r="111" s="2" customFormat="1" ht="24.96" customHeight="1">
      <c r="A111" s="37"/>
      <c r="B111" s="38"/>
      <c r="C111" s="22" t="s">
        <v>122</v>
      </c>
      <c r="D111" s="39"/>
      <c r="E111" s="39"/>
      <c r="F111" s="39"/>
      <c r="G111" s="39"/>
      <c r="H111" s="39"/>
      <c r="I111" s="143"/>
      <c r="J111" s="39"/>
      <c r="K111" s="39"/>
      <c r="L111" s="62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2" s="2" customFormat="1" ht="6.96" customHeight="1">
      <c r="A112" s="37"/>
      <c r="B112" s="38"/>
      <c r="C112" s="39"/>
      <c r="D112" s="39"/>
      <c r="E112" s="39"/>
      <c r="F112" s="39"/>
      <c r="G112" s="39"/>
      <c r="H112" s="39"/>
      <c r="I112" s="143"/>
      <c r="J112" s="39"/>
      <c r="K112" s="39"/>
      <c r="L112" s="62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2" customFormat="1" ht="12" customHeight="1">
      <c r="A113" s="37"/>
      <c r="B113" s="38"/>
      <c r="C113" s="31" t="s">
        <v>16</v>
      </c>
      <c r="D113" s="39"/>
      <c r="E113" s="39"/>
      <c r="F113" s="39"/>
      <c r="G113" s="39"/>
      <c r="H113" s="39"/>
      <c r="I113" s="143"/>
      <c r="J113" s="39"/>
      <c r="K113" s="39"/>
      <c r="L113" s="62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16.5" customHeight="1">
      <c r="A114" s="37"/>
      <c r="B114" s="38"/>
      <c r="C114" s="39"/>
      <c r="D114" s="39"/>
      <c r="E114" s="186" t="str">
        <f>E7</f>
        <v>Host_sídl_3.-4.etapa - ZPŮSOBILÉ VÝDAJE</v>
      </c>
      <c r="F114" s="31"/>
      <c r="G114" s="31"/>
      <c r="H114" s="31"/>
      <c r="I114" s="143"/>
      <c r="J114" s="39"/>
      <c r="K114" s="39"/>
      <c r="L114" s="62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12" customHeight="1">
      <c r="A115" s="37"/>
      <c r="B115" s="38"/>
      <c r="C115" s="31" t="s">
        <v>106</v>
      </c>
      <c r="D115" s="39"/>
      <c r="E115" s="39"/>
      <c r="F115" s="39"/>
      <c r="G115" s="39"/>
      <c r="H115" s="39"/>
      <c r="I115" s="143"/>
      <c r="J115" s="39"/>
      <c r="K115" s="39"/>
      <c r="L115" s="62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16.5" customHeight="1">
      <c r="A116" s="37"/>
      <c r="B116" s="38"/>
      <c r="C116" s="39"/>
      <c r="D116" s="39"/>
      <c r="E116" s="75" t="str">
        <f>E9</f>
        <v>IO.03 - Instalace mobiliáře</v>
      </c>
      <c r="F116" s="39"/>
      <c r="G116" s="39"/>
      <c r="H116" s="39"/>
      <c r="I116" s="143"/>
      <c r="J116" s="39"/>
      <c r="K116" s="39"/>
      <c r="L116" s="62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6.96" customHeight="1">
      <c r="A117" s="37"/>
      <c r="B117" s="38"/>
      <c r="C117" s="39"/>
      <c r="D117" s="39"/>
      <c r="E117" s="39"/>
      <c r="F117" s="39"/>
      <c r="G117" s="39"/>
      <c r="H117" s="39"/>
      <c r="I117" s="143"/>
      <c r="J117" s="39"/>
      <c r="K117" s="39"/>
      <c r="L117" s="62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12" customHeight="1">
      <c r="A118" s="37"/>
      <c r="B118" s="38"/>
      <c r="C118" s="31" t="s">
        <v>20</v>
      </c>
      <c r="D118" s="39"/>
      <c r="E118" s="39"/>
      <c r="F118" s="26" t="str">
        <f>F12</f>
        <v>Hostinné</v>
      </c>
      <c r="G118" s="39"/>
      <c r="H118" s="39"/>
      <c r="I118" s="146" t="s">
        <v>22</v>
      </c>
      <c r="J118" s="78" t="str">
        <f>IF(J12="","",J12)</f>
        <v>17. 6. 2020</v>
      </c>
      <c r="K118" s="39"/>
      <c r="L118" s="62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2" customFormat="1" ht="6.96" customHeight="1">
      <c r="A119" s="37"/>
      <c r="B119" s="38"/>
      <c r="C119" s="39"/>
      <c r="D119" s="39"/>
      <c r="E119" s="39"/>
      <c r="F119" s="39"/>
      <c r="G119" s="39"/>
      <c r="H119" s="39"/>
      <c r="I119" s="143"/>
      <c r="J119" s="39"/>
      <c r="K119" s="39"/>
      <c r="L119" s="62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2" customFormat="1" ht="25.65" customHeight="1">
      <c r="A120" s="37"/>
      <c r="B120" s="38"/>
      <c r="C120" s="31" t="s">
        <v>24</v>
      </c>
      <c r="D120" s="39"/>
      <c r="E120" s="39"/>
      <c r="F120" s="26" t="str">
        <f>E15</f>
        <v xml:space="preserve">Město Hostinné </v>
      </c>
      <c r="G120" s="39"/>
      <c r="H120" s="39"/>
      <c r="I120" s="146" t="s">
        <v>32</v>
      </c>
      <c r="J120" s="35" t="str">
        <f>E21</f>
        <v>Ing. Gabriela Mlatečková Čížková</v>
      </c>
      <c r="K120" s="39"/>
      <c r="L120" s="62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</row>
    <row r="121" s="2" customFormat="1" ht="25.65" customHeight="1">
      <c r="A121" s="37"/>
      <c r="B121" s="38"/>
      <c r="C121" s="31" t="s">
        <v>30</v>
      </c>
      <c r="D121" s="39"/>
      <c r="E121" s="39"/>
      <c r="F121" s="26" t="str">
        <f>IF(E18="","",E18)</f>
        <v>Vyplň údaj</v>
      </c>
      <c r="G121" s="39"/>
      <c r="H121" s="39"/>
      <c r="I121" s="146" t="s">
        <v>37</v>
      </c>
      <c r="J121" s="35" t="str">
        <f>E24</f>
        <v>Ing. Gabriela Mlatečková Čížková</v>
      </c>
      <c r="K121" s="39"/>
      <c r="L121" s="62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</row>
    <row r="122" s="2" customFormat="1" ht="10.32" customHeight="1">
      <c r="A122" s="37"/>
      <c r="B122" s="38"/>
      <c r="C122" s="39"/>
      <c r="D122" s="39"/>
      <c r="E122" s="39"/>
      <c r="F122" s="39"/>
      <c r="G122" s="39"/>
      <c r="H122" s="39"/>
      <c r="I122" s="143"/>
      <c r="J122" s="39"/>
      <c r="K122" s="39"/>
      <c r="L122" s="62"/>
      <c r="S122" s="37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</row>
    <row r="123" s="11" customFormat="1" ht="29.28" customHeight="1">
      <c r="A123" s="206"/>
      <c r="B123" s="207"/>
      <c r="C123" s="208" t="s">
        <v>123</v>
      </c>
      <c r="D123" s="209" t="s">
        <v>64</v>
      </c>
      <c r="E123" s="209" t="s">
        <v>60</v>
      </c>
      <c r="F123" s="209" t="s">
        <v>61</v>
      </c>
      <c r="G123" s="209" t="s">
        <v>124</v>
      </c>
      <c r="H123" s="209" t="s">
        <v>125</v>
      </c>
      <c r="I123" s="210" t="s">
        <v>126</v>
      </c>
      <c r="J123" s="211" t="s">
        <v>110</v>
      </c>
      <c r="K123" s="212" t="s">
        <v>127</v>
      </c>
      <c r="L123" s="213"/>
      <c r="M123" s="99" t="s">
        <v>1</v>
      </c>
      <c r="N123" s="100" t="s">
        <v>43</v>
      </c>
      <c r="O123" s="100" t="s">
        <v>128</v>
      </c>
      <c r="P123" s="100" t="s">
        <v>129</v>
      </c>
      <c r="Q123" s="100" t="s">
        <v>130</v>
      </c>
      <c r="R123" s="100" t="s">
        <v>131</v>
      </c>
      <c r="S123" s="100" t="s">
        <v>132</v>
      </c>
      <c r="T123" s="101" t="s">
        <v>133</v>
      </c>
      <c r="U123" s="206"/>
      <c r="V123" s="206"/>
      <c r="W123" s="206"/>
      <c r="X123" s="206"/>
      <c r="Y123" s="206"/>
      <c r="Z123" s="206"/>
      <c r="AA123" s="206"/>
      <c r="AB123" s="206"/>
      <c r="AC123" s="206"/>
      <c r="AD123" s="206"/>
      <c r="AE123" s="206"/>
    </row>
    <row r="124" s="2" customFormat="1" ht="22.8" customHeight="1">
      <c r="A124" s="37"/>
      <c r="B124" s="38"/>
      <c r="C124" s="106" t="s">
        <v>134</v>
      </c>
      <c r="D124" s="39"/>
      <c r="E124" s="39"/>
      <c r="F124" s="39"/>
      <c r="G124" s="39"/>
      <c r="H124" s="39"/>
      <c r="I124" s="143"/>
      <c r="J124" s="214">
        <f>BK124</f>
        <v>0</v>
      </c>
      <c r="K124" s="39"/>
      <c r="L124" s="43"/>
      <c r="M124" s="102"/>
      <c r="N124" s="215"/>
      <c r="O124" s="103"/>
      <c r="P124" s="216">
        <f>P125+P146</f>
        <v>0</v>
      </c>
      <c r="Q124" s="103"/>
      <c r="R124" s="216">
        <f>R125+R146</f>
        <v>2.8475674</v>
      </c>
      <c r="S124" s="103"/>
      <c r="T124" s="217">
        <f>T125+T146</f>
        <v>0</v>
      </c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T124" s="16" t="s">
        <v>78</v>
      </c>
      <c r="AU124" s="16" t="s">
        <v>112</v>
      </c>
      <c r="BK124" s="218">
        <f>BK125+BK146</f>
        <v>0</v>
      </c>
    </row>
    <row r="125" s="12" customFormat="1" ht="25.92" customHeight="1">
      <c r="A125" s="12"/>
      <c r="B125" s="219"/>
      <c r="C125" s="220"/>
      <c r="D125" s="221" t="s">
        <v>78</v>
      </c>
      <c r="E125" s="222" t="s">
        <v>135</v>
      </c>
      <c r="F125" s="222" t="s">
        <v>135</v>
      </c>
      <c r="G125" s="220"/>
      <c r="H125" s="220"/>
      <c r="I125" s="223"/>
      <c r="J125" s="224">
        <f>BK125</f>
        <v>0</v>
      </c>
      <c r="K125" s="220"/>
      <c r="L125" s="225"/>
      <c r="M125" s="226"/>
      <c r="N125" s="227"/>
      <c r="O125" s="227"/>
      <c r="P125" s="228">
        <f>P126+P133+P140</f>
        <v>0</v>
      </c>
      <c r="Q125" s="227"/>
      <c r="R125" s="228">
        <f>R126+R133+R140</f>
        <v>2.8475674</v>
      </c>
      <c r="S125" s="227"/>
      <c r="T125" s="229">
        <f>T126+T133+T140</f>
        <v>0</v>
      </c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230" t="s">
        <v>87</v>
      </c>
      <c r="AT125" s="231" t="s">
        <v>78</v>
      </c>
      <c r="AU125" s="231" t="s">
        <v>79</v>
      </c>
      <c r="AY125" s="230" t="s">
        <v>136</v>
      </c>
      <c r="BK125" s="232">
        <f>BK126+BK133+BK140</f>
        <v>0</v>
      </c>
    </row>
    <row r="126" s="12" customFormat="1" ht="22.8" customHeight="1">
      <c r="A126" s="12"/>
      <c r="B126" s="219"/>
      <c r="C126" s="220"/>
      <c r="D126" s="221" t="s">
        <v>78</v>
      </c>
      <c r="E126" s="233" t="s">
        <v>245</v>
      </c>
      <c r="F126" s="233" t="s">
        <v>246</v>
      </c>
      <c r="G126" s="220"/>
      <c r="H126" s="220"/>
      <c r="I126" s="223"/>
      <c r="J126" s="234">
        <f>BK126</f>
        <v>0</v>
      </c>
      <c r="K126" s="220"/>
      <c r="L126" s="225"/>
      <c r="M126" s="226"/>
      <c r="N126" s="227"/>
      <c r="O126" s="227"/>
      <c r="P126" s="228">
        <f>SUM(P127:P132)</f>
        <v>0</v>
      </c>
      <c r="Q126" s="227"/>
      <c r="R126" s="228">
        <f>SUM(R127:R132)</f>
        <v>2.325736</v>
      </c>
      <c r="S126" s="227"/>
      <c r="T126" s="229">
        <f>SUM(T127:T132)</f>
        <v>0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230" t="s">
        <v>87</v>
      </c>
      <c r="AT126" s="231" t="s">
        <v>78</v>
      </c>
      <c r="AU126" s="231" t="s">
        <v>87</v>
      </c>
      <c r="AY126" s="230" t="s">
        <v>136</v>
      </c>
      <c r="BK126" s="232">
        <f>SUM(BK127:BK132)</f>
        <v>0</v>
      </c>
    </row>
    <row r="127" s="2" customFormat="1" ht="16.5" customHeight="1">
      <c r="A127" s="37"/>
      <c r="B127" s="38"/>
      <c r="C127" s="235" t="s">
        <v>87</v>
      </c>
      <c r="D127" s="235" t="s">
        <v>139</v>
      </c>
      <c r="E127" s="236" t="s">
        <v>247</v>
      </c>
      <c r="F127" s="237" t="s">
        <v>248</v>
      </c>
      <c r="G127" s="238" t="s">
        <v>199</v>
      </c>
      <c r="H127" s="239">
        <v>2.3999999999999999</v>
      </c>
      <c r="I127" s="240"/>
      <c r="J127" s="241">
        <f>ROUND(I127*H127,2)</f>
        <v>0</v>
      </c>
      <c r="K127" s="242"/>
      <c r="L127" s="43"/>
      <c r="M127" s="243" t="s">
        <v>1</v>
      </c>
      <c r="N127" s="244" t="s">
        <v>44</v>
      </c>
      <c r="O127" s="90"/>
      <c r="P127" s="245">
        <f>O127*H127</f>
        <v>0</v>
      </c>
      <c r="Q127" s="245">
        <v>0</v>
      </c>
      <c r="R127" s="245">
        <f>Q127*H127</f>
        <v>0</v>
      </c>
      <c r="S127" s="245">
        <v>0</v>
      </c>
      <c r="T127" s="246">
        <f>S127*H127</f>
        <v>0</v>
      </c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R127" s="247" t="s">
        <v>143</v>
      </c>
      <c r="AT127" s="247" t="s">
        <v>139</v>
      </c>
      <c r="AU127" s="247" t="s">
        <v>89</v>
      </c>
      <c r="AY127" s="16" t="s">
        <v>136</v>
      </c>
      <c r="BE127" s="248">
        <f>IF(N127="základní",J127,0)</f>
        <v>0</v>
      </c>
      <c r="BF127" s="248">
        <f>IF(N127="snížená",J127,0)</f>
        <v>0</v>
      </c>
      <c r="BG127" s="248">
        <f>IF(N127="zákl. přenesená",J127,0)</f>
        <v>0</v>
      </c>
      <c r="BH127" s="248">
        <f>IF(N127="sníž. přenesená",J127,0)</f>
        <v>0</v>
      </c>
      <c r="BI127" s="248">
        <f>IF(N127="nulová",J127,0)</f>
        <v>0</v>
      </c>
      <c r="BJ127" s="16" t="s">
        <v>87</v>
      </c>
      <c r="BK127" s="248">
        <f>ROUND(I127*H127,2)</f>
        <v>0</v>
      </c>
      <c r="BL127" s="16" t="s">
        <v>143</v>
      </c>
      <c r="BM127" s="247" t="s">
        <v>249</v>
      </c>
    </row>
    <row r="128" s="13" customFormat="1">
      <c r="A128" s="13"/>
      <c r="B128" s="260"/>
      <c r="C128" s="261"/>
      <c r="D128" s="262" t="s">
        <v>201</v>
      </c>
      <c r="E128" s="263" t="s">
        <v>1</v>
      </c>
      <c r="F128" s="264" t="s">
        <v>250</v>
      </c>
      <c r="G128" s="261"/>
      <c r="H128" s="265">
        <v>2.3999999999999999</v>
      </c>
      <c r="I128" s="266"/>
      <c r="J128" s="261"/>
      <c r="K128" s="261"/>
      <c r="L128" s="267"/>
      <c r="M128" s="268"/>
      <c r="N128" s="269"/>
      <c r="O128" s="269"/>
      <c r="P128" s="269"/>
      <c r="Q128" s="269"/>
      <c r="R128" s="269"/>
      <c r="S128" s="269"/>
      <c r="T128" s="270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271" t="s">
        <v>201</v>
      </c>
      <c r="AU128" s="271" t="s">
        <v>89</v>
      </c>
      <c r="AV128" s="13" t="s">
        <v>89</v>
      </c>
      <c r="AW128" s="13" t="s">
        <v>36</v>
      </c>
      <c r="AX128" s="13" t="s">
        <v>87</v>
      </c>
      <c r="AY128" s="271" t="s">
        <v>136</v>
      </c>
    </row>
    <row r="129" s="2" customFormat="1" ht="21.75" customHeight="1">
      <c r="A129" s="37"/>
      <c r="B129" s="38"/>
      <c r="C129" s="235" t="s">
        <v>89</v>
      </c>
      <c r="D129" s="235" t="s">
        <v>139</v>
      </c>
      <c r="E129" s="236" t="s">
        <v>251</v>
      </c>
      <c r="F129" s="237" t="s">
        <v>252</v>
      </c>
      <c r="G129" s="238" t="s">
        <v>199</v>
      </c>
      <c r="H129" s="239">
        <v>2.3999999999999999</v>
      </c>
      <c r="I129" s="240"/>
      <c r="J129" s="241">
        <f>ROUND(I129*H129,2)</f>
        <v>0</v>
      </c>
      <c r="K129" s="242"/>
      <c r="L129" s="43"/>
      <c r="M129" s="243" t="s">
        <v>1</v>
      </c>
      <c r="N129" s="244" t="s">
        <v>44</v>
      </c>
      <c r="O129" s="90"/>
      <c r="P129" s="245">
        <f>O129*H129</f>
        <v>0</v>
      </c>
      <c r="Q129" s="245">
        <v>0</v>
      </c>
      <c r="R129" s="245">
        <f>Q129*H129</f>
        <v>0</v>
      </c>
      <c r="S129" s="245">
        <v>0</v>
      </c>
      <c r="T129" s="246">
        <f>S129*H129</f>
        <v>0</v>
      </c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R129" s="247" t="s">
        <v>143</v>
      </c>
      <c r="AT129" s="247" t="s">
        <v>139</v>
      </c>
      <c r="AU129" s="247" t="s">
        <v>89</v>
      </c>
      <c r="AY129" s="16" t="s">
        <v>136</v>
      </c>
      <c r="BE129" s="248">
        <f>IF(N129="základní",J129,0)</f>
        <v>0</v>
      </c>
      <c r="BF129" s="248">
        <f>IF(N129="snížená",J129,0)</f>
        <v>0</v>
      </c>
      <c r="BG129" s="248">
        <f>IF(N129="zákl. přenesená",J129,0)</f>
        <v>0</v>
      </c>
      <c r="BH129" s="248">
        <f>IF(N129="sníž. přenesená",J129,0)</f>
        <v>0</v>
      </c>
      <c r="BI129" s="248">
        <f>IF(N129="nulová",J129,0)</f>
        <v>0</v>
      </c>
      <c r="BJ129" s="16" t="s">
        <v>87</v>
      </c>
      <c r="BK129" s="248">
        <f>ROUND(I129*H129,2)</f>
        <v>0</v>
      </c>
      <c r="BL129" s="16" t="s">
        <v>143</v>
      </c>
      <c r="BM129" s="247" t="s">
        <v>253</v>
      </c>
    </row>
    <row r="130" s="2" customFormat="1" ht="16.5" customHeight="1">
      <c r="A130" s="37"/>
      <c r="B130" s="38"/>
      <c r="C130" s="235" t="s">
        <v>183</v>
      </c>
      <c r="D130" s="235" t="s">
        <v>139</v>
      </c>
      <c r="E130" s="236" t="s">
        <v>254</v>
      </c>
      <c r="F130" s="237" t="s">
        <v>255</v>
      </c>
      <c r="G130" s="238" t="s">
        <v>199</v>
      </c>
      <c r="H130" s="239">
        <v>0.40000000000000002</v>
      </c>
      <c r="I130" s="240"/>
      <c r="J130" s="241">
        <f>ROUND(I130*H130,2)</f>
        <v>0</v>
      </c>
      <c r="K130" s="242"/>
      <c r="L130" s="43"/>
      <c r="M130" s="243" t="s">
        <v>1</v>
      </c>
      <c r="N130" s="244" t="s">
        <v>44</v>
      </c>
      <c r="O130" s="90"/>
      <c r="P130" s="245">
        <f>O130*H130</f>
        <v>0</v>
      </c>
      <c r="Q130" s="245">
        <v>2.2563399999999998</v>
      </c>
      <c r="R130" s="245">
        <f>Q130*H130</f>
        <v>0.902536</v>
      </c>
      <c r="S130" s="245">
        <v>0</v>
      </c>
      <c r="T130" s="246">
        <f>S130*H130</f>
        <v>0</v>
      </c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R130" s="247" t="s">
        <v>143</v>
      </c>
      <c r="AT130" s="247" t="s">
        <v>139</v>
      </c>
      <c r="AU130" s="247" t="s">
        <v>89</v>
      </c>
      <c r="AY130" s="16" t="s">
        <v>136</v>
      </c>
      <c r="BE130" s="248">
        <f>IF(N130="základní",J130,0)</f>
        <v>0</v>
      </c>
      <c r="BF130" s="248">
        <f>IF(N130="snížená",J130,0)</f>
        <v>0</v>
      </c>
      <c r="BG130" s="248">
        <f>IF(N130="zákl. přenesená",J130,0)</f>
        <v>0</v>
      </c>
      <c r="BH130" s="248">
        <f>IF(N130="sníž. přenesená",J130,0)</f>
        <v>0</v>
      </c>
      <c r="BI130" s="248">
        <f>IF(N130="nulová",J130,0)</f>
        <v>0</v>
      </c>
      <c r="BJ130" s="16" t="s">
        <v>87</v>
      </c>
      <c r="BK130" s="248">
        <f>ROUND(I130*H130,2)</f>
        <v>0</v>
      </c>
      <c r="BL130" s="16" t="s">
        <v>143</v>
      </c>
      <c r="BM130" s="247" t="s">
        <v>256</v>
      </c>
    </row>
    <row r="131" s="2" customFormat="1" ht="16.5" customHeight="1">
      <c r="A131" s="37"/>
      <c r="B131" s="38"/>
      <c r="C131" s="235" t="s">
        <v>257</v>
      </c>
      <c r="D131" s="235" t="s">
        <v>139</v>
      </c>
      <c r="E131" s="236" t="s">
        <v>258</v>
      </c>
      <c r="F131" s="237" t="s">
        <v>259</v>
      </c>
      <c r="G131" s="238" t="s">
        <v>142</v>
      </c>
      <c r="H131" s="239">
        <v>20</v>
      </c>
      <c r="I131" s="240"/>
      <c r="J131" s="241">
        <f>ROUND(I131*H131,2)</f>
        <v>0</v>
      </c>
      <c r="K131" s="242"/>
      <c r="L131" s="43"/>
      <c r="M131" s="243" t="s">
        <v>1</v>
      </c>
      <c r="N131" s="244" t="s">
        <v>44</v>
      </c>
      <c r="O131" s="90"/>
      <c r="P131" s="245">
        <f>O131*H131</f>
        <v>0</v>
      </c>
      <c r="Q131" s="245">
        <v>0.00116</v>
      </c>
      <c r="R131" s="245">
        <f>Q131*H131</f>
        <v>0.023199999999999998</v>
      </c>
      <c r="S131" s="245">
        <v>0</v>
      </c>
      <c r="T131" s="246">
        <f>S131*H131</f>
        <v>0</v>
      </c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R131" s="247" t="s">
        <v>143</v>
      </c>
      <c r="AT131" s="247" t="s">
        <v>139</v>
      </c>
      <c r="AU131" s="247" t="s">
        <v>89</v>
      </c>
      <c r="AY131" s="16" t="s">
        <v>136</v>
      </c>
      <c r="BE131" s="248">
        <f>IF(N131="základní",J131,0)</f>
        <v>0</v>
      </c>
      <c r="BF131" s="248">
        <f>IF(N131="snížená",J131,0)</f>
        <v>0</v>
      </c>
      <c r="BG131" s="248">
        <f>IF(N131="zákl. přenesená",J131,0)</f>
        <v>0</v>
      </c>
      <c r="BH131" s="248">
        <f>IF(N131="sníž. přenesená",J131,0)</f>
        <v>0</v>
      </c>
      <c r="BI131" s="248">
        <f>IF(N131="nulová",J131,0)</f>
        <v>0</v>
      </c>
      <c r="BJ131" s="16" t="s">
        <v>87</v>
      </c>
      <c r="BK131" s="248">
        <f>ROUND(I131*H131,2)</f>
        <v>0</v>
      </c>
      <c r="BL131" s="16" t="s">
        <v>143</v>
      </c>
      <c r="BM131" s="247" t="s">
        <v>260</v>
      </c>
    </row>
    <row r="132" s="2" customFormat="1" ht="16.5" customHeight="1">
      <c r="A132" s="37"/>
      <c r="B132" s="38"/>
      <c r="C132" s="249" t="s">
        <v>261</v>
      </c>
      <c r="D132" s="249" t="s">
        <v>152</v>
      </c>
      <c r="E132" s="250" t="s">
        <v>262</v>
      </c>
      <c r="F132" s="251" t="s">
        <v>263</v>
      </c>
      <c r="G132" s="252" t="s">
        <v>142</v>
      </c>
      <c r="H132" s="253">
        <v>20</v>
      </c>
      <c r="I132" s="254"/>
      <c r="J132" s="255">
        <f>ROUND(I132*H132,2)</f>
        <v>0</v>
      </c>
      <c r="K132" s="256"/>
      <c r="L132" s="257"/>
      <c r="M132" s="258" t="s">
        <v>1</v>
      </c>
      <c r="N132" s="259" t="s">
        <v>44</v>
      </c>
      <c r="O132" s="90"/>
      <c r="P132" s="245">
        <f>O132*H132</f>
        <v>0</v>
      </c>
      <c r="Q132" s="245">
        <v>0.070000000000000007</v>
      </c>
      <c r="R132" s="245">
        <f>Q132*H132</f>
        <v>1.4000000000000001</v>
      </c>
      <c r="S132" s="245">
        <v>0</v>
      </c>
      <c r="T132" s="246">
        <f>S132*H132</f>
        <v>0</v>
      </c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R132" s="247" t="s">
        <v>156</v>
      </c>
      <c r="AT132" s="247" t="s">
        <v>152</v>
      </c>
      <c r="AU132" s="247" t="s">
        <v>89</v>
      </c>
      <c r="AY132" s="16" t="s">
        <v>136</v>
      </c>
      <c r="BE132" s="248">
        <f>IF(N132="základní",J132,0)</f>
        <v>0</v>
      </c>
      <c r="BF132" s="248">
        <f>IF(N132="snížená",J132,0)</f>
        <v>0</v>
      </c>
      <c r="BG132" s="248">
        <f>IF(N132="zákl. přenesená",J132,0)</f>
        <v>0</v>
      </c>
      <c r="BH132" s="248">
        <f>IF(N132="sníž. přenesená",J132,0)</f>
        <v>0</v>
      </c>
      <c r="BI132" s="248">
        <f>IF(N132="nulová",J132,0)</f>
        <v>0</v>
      </c>
      <c r="BJ132" s="16" t="s">
        <v>87</v>
      </c>
      <c r="BK132" s="248">
        <f>ROUND(I132*H132,2)</f>
        <v>0</v>
      </c>
      <c r="BL132" s="16" t="s">
        <v>143</v>
      </c>
      <c r="BM132" s="247" t="s">
        <v>264</v>
      </c>
    </row>
    <row r="133" s="12" customFormat="1" ht="22.8" customHeight="1">
      <c r="A133" s="12"/>
      <c r="B133" s="219"/>
      <c r="C133" s="220"/>
      <c r="D133" s="221" t="s">
        <v>78</v>
      </c>
      <c r="E133" s="233" t="s">
        <v>265</v>
      </c>
      <c r="F133" s="233" t="s">
        <v>266</v>
      </c>
      <c r="G133" s="220"/>
      <c r="H133" s="220"/>
      <c r="I133" s="223"/>
      <c r="J133" s="234">
        <f>BK133</f>
        <v>0</v>
      </c>
      <c r="K133" s="220"/>
      <c r="L133" s="225"/>
      <c r="M133" s="226"/>
      <c r="N133" s="227"/>
      <c r="O133" s="227"/>
      <c r="P133" s="228">
        <f>SUM(P134:P139)</f>
        <v>0</v>
      </c>
      <c r="Q133" s="227"/>
      <c r="R133" s="228">
        <f>SUM(R134:R139)</f>
        <v>0.52183139999999995</v>
      </c>
      <c r="S133" s="227"/>
      <c r="T133" s="229">
        <f>SUM(T134:T139)</f>
        <v>0</v>
      </c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R133" s="230" t="s">
        <v>87</v>
      </c>
      <c r="AT133" s="231" t="s">
        <v>78</v>
      </c>
      <c r="AU133" s="231" t="s">
        <v>87</v>
      </c>
      <c r="AY133" s="230" t="s">
        <v>136</v>
      </c>
      <c r="BK133" s="232">
        <f>SUM(BK134:BK139)</f>
        <v>0</v>
      </c>
    </row>
    <row r="134" s="2" customFormat="1" ht="16.5" customHeight="1">
      <c r="A134" s="37"/>
      <c r="B134" s="38"/>
      <c r="C134" s="235" t="s">
        <v>205</v>
      </c>
      <c r="D134" s="235" t="s">
        <v>139</v>
      </c>
      <c r="E134" s="236" t="s">
        <v>247</v>
      </c>
      <c r="F134" s="237" t="s">
        <v>248</v>
      </c>
      <c r="G134" s="238" t="s">
        <v>199</v>
      </c>
      <c r="H134" s="239">
        <v>0.20999999999999999</v>
      </c>
      <c r="I134" s="240"/>
      <c r="J134" s="241">
        <f>ROUND(I134*H134,2)</f>
        <v>0</v>
      </c>
      <c r="K134" s="242"/>
      <c r="L134" s="43"/>
      <c r="M134" s="243" t="s">
        <v>1</v>
      </c>
      <c r="N134" s="244" t="s">
        <v>44</v>
      </c>
      <c r="O134" s="90"/>
      <c r="P134" s="245">
        <f>O134*H134</f>
        <v>0</v>
      </c>
      <c r="Q134" s="245">
        <v>0</v>
      </c>
      <c r="R134" s="245">
        <f>Q134*H134</f>
        <v>0</v>
      </c>
      <c r="S134" s="245">
        <v>0</v>
      </c>
      <c r="T134" s="246">
        <f>S134*H134</f>
        <v>0</v>
      </c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R134" s="247" t="s">
        <v>143</v>
      </c>
      <c r="AT134" s="247" t="s">
        <v>139</v>
      </c>
      <c r="AU134" s="247" t="s">
        <v>89</v>
      </c>
      <c r="AY134" s="16" t="s">
        <v>136</v>
      </c>
      <c r="BE134" s="248">
        <f>IF(N134="základní",J134,0)</f>
        <v>0</v>
      </c>
      <c r="BF134" s="248">
        <f>IF(N134="snížená",J134,0)</f>
        <v>0</v>
      </c>
      <c r="BG134" s="248">
        <f>IF(N134="zákl. přenesená",J134,0)</f>
        <v>0</v>
      </c>
      <c r="BH134" s="248">
        <f>IF(N134="sníž. přenesená",J134,0)</f>
        <v>0</v>
      </c>
      <c r="BI134" s="248">
        <f>IF(N134="nulová",J134,0)</f>
        <v>0</v>
      </c>
      <c r="BJ134" s="16" t="s">
        <v>87</v>
      </c>
      <c r="BK134" s="248">
        <f>ROUND(I134*H134,2)</f>
        <v>0</v>
      </c>
      <c r="BL134" s="16" t="s">
        <v>143</v>
      </c>
      <c r="BM134" s="247" t="s">
        <v>267</v>
      </c>
    </row>
    <row r="135" s="13" customFormat="1">
      <c r="A135" s="13"/>
      <c r="B135" s="260"/>
      <c r="C135" s="261"/>
      <c r="D135" s="262" t="s">
        <v>201</v>
      </c>
      <c r="E135" s="263" t="s">
        <v>1</v>
      </c>
      <c r="F135" s="264" t="s">
        <v>268</v>
      </c>
      <c r="G135" s="261"/>
      <c r="H135" s="265">
        <v>0.20999999999999999</v>
      </c>
      <c r="I135" s="266"/>
      <c r="J135" s="261"/>
      <c r="K135" s="261"/>
      <c r="L135" s="267"/>
      <c r="M135" s="268"/>
      <c r="N135" s="269"/>
      <c r="O135" s="269"/>
      <c r="P135" s="269"/>
      <c r="Q135" s="269"/>
      <c r="R135" s="269"/>
      <c r="S135" s="269"/>
      <c r="T135" s="270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71" t="s">
        <v>201</v>
      </c>
      <c r="AU135" s="271" t="s">
        <v>89</v>
      </c>
      <c r="AV135" s="13" t="s">
        <v>89</v>
      </c>
      <c r="AW135" s="13" t="s">
        <v>36</v>
      </c>
      <c r="AX135" s="13" t="s">
        <v>87</v>
      </c>
      <c r="AY135" s="271" t="s">
        <v>136</v>
      </c>
    </row>
    <row r="136" s="2" customFormat="1" ht="21.75" customHeight="1">
      <c r="A136" s="37"/>
      <c r="B136" s="38"/>
      <c r="C136" s="235" t="s">
        <v>269</v>
      </c>
      <c r="D136" s="235" t="s">
        <v>139</v>
      </c>
      <c r="E136" s="236" t="s">
        <v>251</v>
      </c>
      <c r="F136" s="237" t="s">
        <v>252</v>
      </c>
      <c r="G136" s="238" t="s">
        <v>199</v>
      </c>
      <c r="H136" s="239">
        <v>0.20999999999999999</v>
      </c>
      <c r="I136" s="240"/>
      <c r="J136" s="241">
        <f>ROUND(I136*H136,2)</f>
        <v>0</v>
      </c>
      <c r="K136" s="242"/>
      <c r="L136" s="43"/>
      <c r="M136" s="243" t="s">
        <v>1</v>
      </c>
      <c r="N136" s="244" t="s">
        <v>44</v>
      </c>
      <c r="O136" s="90"/>
      <c r="P136" s="245">
        <f>O136*H136</f>
        <v>0</v>
      </c>
      <c r="Q136" s="245">
        <v>0</v>
      </c>
      <c r="R136" s="245">
        <f>Q136*H136</f>
        <v>0</v>
      </c>
      <c r="S136" s="245">
        <v>0</v>
      </c>
      <c r="T136" s="246">
        <f>S136*H136</f>
        <v>0</v>
      </c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R136" s="247" t="s">
        <v>143</v>
      </c>
      <c r="AT136" s="247" t="s">
        <v>139</v>
      </c>
      <c r="AU136" s="247" t="s">
        <v>89</v>
      </c>
      <c r="AY136" s="16" t="s">
        <v>136</v>
      </c>
      <c r="BE136" s="248">
        <f>IF(N136="základní",J136,0)</f>
        <v>0</v>
      </c>
      <c r="BF136" s="248">
        <f>IF(N136="snížená",J136,0)</f>
        <v>0</v>
      </c>
      <c r="BG136" s="248">
        <f>IF(N136="zákl. přenesená",J136,0)</f>
        <v>0</v>
      </c>
      <c r="BH136" s="248">
        <f>IF(N136="sníž. přenesená",J136,0)</f>
        <v>0</v>
      </c>
      <c r="BI136" s="248">
        <f>IF(N136="nulová",J136,0)</f>
        <v>0</v>
      </c>
      <c r="BJ136" s="16" t="s">
        <v>87</v>
      </c>
      <c r="BK136" s="248">
        <f>ROUND(I136*H136,2)</f>
        <v>0</v>
      </c>
      <c r="BL136" s="16" t="s">
        <v>143</v>
      </c>
      <c r="BM136" s="247" t="s">
        <v>270</v>
      </c>
    </row>
    <row r="137" s="2" customFormat="1" ht="16.5" customHeight="1">
      <c r="A137" s="37"/>
      <c r="B137" s="38"/>
      <c r="C137" s="235" t="s">
        <v>7</v>
      </c>
      <c r="D137" s="235" t="s">
        <v>139</v>
      </c>
      <c r="E137" s="236" t="s">
        <v>254</v>
      </c>
      <c r="F137" s="237" t="s">
        <v>255</v>
      </c>
      <c r="G137" s="238" t="s">
        <v>199</v>
      </c>
      <c r="H137" s="239">
        <v>0.20999999999999999</v>
      </c>
      <c r="I137" s="240"/>
      <c r="J137" s="241">
        <f>ROUND(I137*H137,2)</f>
        <v>0</v>
      </c>
      <c r="K137" s="242"/>
      <c r="L137" s="43"/>
      <c r="M137" s="243" t="s">
        <v>1</v>
      </c>
      <c r="N137" s="244" t="s">
        <v>44</v>
      </c>
      <c r="O137" s="90"/>
      <c r="P137" s="245">
        <f>O137*H137</f>
        <v>0</v>
      </c>
      <c r="Q137" s="245">
        <v>2.2563399999999998</v>
      </c>
      <c r="R137" s="245">
        <f>Q137*H137</f>
        <v>0.47383139999999996</v>
      </c>
      <c r="S137" s="245">
        <v>0</v>
      </c>
      <c r="T137" s="246">
        <f>S137*H137</f>
        <v>0</v>
      </c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R137" s="247" t="s">
        <v>143</v>
      </c>
      <c r="AT137" s="247" t="s">
        <v>139</v>
      </c>
      <c r="AU137" s="247" t="s">
        <v>89</v>
      </c>
      <c r="AY137" s="16" t="s">
        <v>136</v>
      </c>
      <c r="BE137" s="248">
        <f>IF(N137="základní",J137,0)</f>
        <v>0</v>
      </c>
      <c r="BF137" s="248">
        <f>IF(N137="snížená",J137,0)</f>
        <v>0</v>
      </c>
      <c r="BG137" s="248">
        <f>IF(N137="zákl. přenesená",J137,0)</f>
        <v>0</v>
      </c>
      <c r="BH137" s="248">
        <f>IF(N137="sníž. přenesená",J137,0)</f>
        <v>0</v>
      </c>
      <c r="BI137" s="248">
        <f>IF(N137="nulová",J137,0)</f>
        <v>0</v>
      </c>
      <c r="BJ137" s="16" t="s">
        <v>87</v>
      </c>
      <c r="BK137" s="248">
        <f>ROUND(I137*H137,2)</f>
        <v>0</v>
      </c>
      <c r="BL137" s="16" t="s">
        <v>143</v>
      </c>
      <c r="BM137" s="247" t="s">
        <v>271</v>
      </c>
    </row>
    <row r="138" s="2" customFormat="1" ht="16.5" customHeight="1">
      <c r="A138" s="37"/>
      <c r="B138" s="38"/>
      <c r="C138" s="235" t="s">
        <v>143</v>
      </c>
      <c r="D138" s="235" t="s">
        <v>139</v>
      </c>
      <c r="E138" s="236" t="s">
        <v>272</v>
      </c>
      <c r="F138" s="237" t="s">
        <v>273</v>
      </c>
      <c r="G138" s="238" t="s">
        <v>142</v>
      </c>
      <c r="H138" s="239">
        <v>8</v>
      </c>
      <c r="I138" s="240"/>
      <c r="J138" s="241">
        <f>ROUND(I138*H138,2)</f>
        <v>0</v>
      </c>
      <c r="K138" s="242"/>
      <c r="L138" s="43"/>
      <c r="M138" s="243" t="s">
        <v>1</v>
      </c>
      <c r="N138" s="244" t="s">
        <v>44</v>
      </c>
      <c r="O138" s="90"/>
      <c r="P138" s="245">
        <f>O138*H138</f>
        <v>0</v>
      </c>
      <c r="Q138" s="245">
        <v>0</v>
      </c>
      <c r="R138" s="245">
        <f>Q138*H138</f>
        <v>0</v>
      </c>
      <c r="S138" s="245">
        <v>0</v>
      </c>
      <c r="T138" s="246">
        <f>S138*H138</f>
        <v>0</v>
      </c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R138" s="247" t="s">
        <v>143</v>
      </c>
      <c r="AT138" s="247" t="s">
        <v>139</v>
      </c>
      <c r="AU138" s="247" t="s">
        <v>89</v>
      </c>
      <c r="AY138" s="16" t="s">
        <v>136</v>
      </c>
      <c r="BE138" s="248">
        <f>IF(N138="základní",J138,0)</f>
        <v>0</v>
      </c>
      <c r="BF138" s="248">
        <f>IF(N138="snížená",J138,0)</f>
        <v>0</v>
      </c>
      <c r="BG138" s="248">
        <f>IF(N138="zákl. přenesená",J138,0)</f>
        <v>0</v>
      </c>
      <c r="BH138" s="248">
        <f>IF(N138="sníž. přenesená",J138,0)</f>
        <v>0</v>
      </c>
      <c r="BI138" s="248">
        <f>IF(N138="nulová",J138,0)</f>
        <v>0</v>
      </c>
      <c r="BJ138" s="16" t="s">
        <v>87</v>
      </c>
      <c r="BK138" s="248">
        <f>ROUND(I138*H138,2)</f>
        <v>0</v>
      </c>
      <c r="BL138" s="16" t="s">
        <v>143</v>
      </c>
      <c r="BM138" s="247" t="s">
        <v>274</v>
      </c>
    </row>
    <row r="139" s="2" customFormat="1" ht="16.5" customHeight="1">
      <c r="A139" s="37"/>
      <c r="B139" s="38"/>
      <c r="C139" s="249" t="s">
        <v>179</v>
      </c>
      <c r="D139" s="249" t="s">
        <v>152</v>
      </c>
      <c r="E139" s="250" t="s">
        <v>275</v>
      </c>
      <c r="F139" s="251" t="s">
        <v>276</v>
      </c>
      <c r="G139" s="252" t="s">
        <v>142</v>
      </c>
      <c r="H139" s="253">
        <v>8</v>
      </c>
      <c r="I139" s="254"/>
      <c r="J139" s="255">
        <f>ROUND(I139*H139,2)</f>
        <v>0</v>
      </c>
      <c r="K139" s="256"/>
      <c r="L139" s="257"/>
      <c r="M139" s="258" t="s">
        <v>1</v>
      </c>
      <c r="N139" s="259" t="s">
        <v>44</v>
      </c>
      <c r="O139" s="90"/>
      <c r="P139" s="245">
        <f>O139*H139</f>
        <v>0</v>
      </c>
      <c r="Q139" s="245">
        <v>0.0060000000000000001</v>
      </c>
      <c r="R139" s="245">
        <f>Q139*H139</f>
        <v>0.048000000000000001</v>
      </c>
      <c r="S139" s="245">
        <v>0</v>
      </c>
      <c r="T139" s="246">
        <f>S139*H139</f>
        <v>0</v>
      </c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R139" s="247" t="s">
        <v>156</v>
      </c>
      <c r="AT139" s="247" t="s">
        <v>152</v>
      </c>
      <c r="AU139" s="247" t="s">
        <v>89</v>
      </c>
      <c r="AY139" s="16" t="s">
        <v>136</v>
      </c>
      <c r="BE139" s="248">
        <f>IF(N139="základní",J139,0)</f>
        <v>0</v>
      </c>
      <c r="BF139" s="248">
        <f>IF(N139="snížená",J139,0)</f>
        <v>0</v>
      </c>
      <c r="BG139" s="248">
        <f>IF(N139="zákl. přenesená",J139,0)</f>
        <v>0</v>
      </c>
      <c r="BH139" s="248">
        <f>IF(N139="sníž. přenesená",J139,0)</f>
        <v>0</v>
      </c>
      <c r="BI139" s="248">
        <f>IF(N139="nulová",J139,0)</f>
        <v>0</v>
      </c>
      <c r="BJ139" s="16" t="s">
        <v>87</v>
      </c>
      <c r="BK139" s="248">
        <f>ROUND(I139*H139,2)</f>
        <v>0</v>
      </c>
      <c r="BL139" s="16" t="s">
        <v>143</v>
      </c>
      <c r="BM139" s="247" t="s">
        <v>277</v>
      </c>
    </row>
    <row r="140" s="12" customFormat="1" ht="22.8" customHeight="1">
      <c r="A140" s="12"/>
      <c r="B140" s="219"/>
      <c r="C140" s="220"/>
      <c r="D140" s="221" t="s">
        <v>78</v>
      </c>
      <c r="E140" s="233" t="s">
        <v>278</v>
      </c>
      <c r="F140" s="233" t="s">
        <v>279</v>
      </c>
      <c r="G140" s="220"/>
      <c r="H140" s="220"/>
      <c r="I140" s="223"/>
      <c r="J140" s="234">
        <f>BK140</f>
        <v>0</v>
      </c>
      <c r="K140" s="220"/>
      <c r="L140" s="225"/>
      <c r="M140" s="226"/>
      <c r="N140" s="227"/>
      <c r="O140" s="227"/>
      <c r="P140" s="228">
        <f>SUM(P141:P145)</f>
        <v>0</v>
      </c>
      <c r="Q140" s="227"/>
      <c r="R140" s="228">
        <f>SUM(R141:R145)</f>
        <v>0</v>
      </c>
      <c r="S140" s="227"/>
      <c r="T140" s="229">
        <f>SUM(T141:T145)</f>
        <v>0</v>
      </c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R140" s="230" t="s">
        <v>87</v>
      </c>
      <c r="AT140" s="231" t="s">
        <v>78</v>
      </c>
      <c r="AU140" s="231" t="s">
        <v>87</v>
      </c>
      <c r="AY140" s="230" t="s">
        <v>136</v>
      </c>
      <c r="BK140" s="232">
        <f>SUM(BK141:BK145)</f>
        <v>0</v>
      </c>
    </row>
    <row r="141" s="2" customFormat="1" ht="16.5" customHeight="1">
      <c r="A141" s="37"/>
      <c r="B141" s="38"/>
      <c r="C141" s="235" t="s">
        <v>175</v>
      </c>
      <c r="D141" s="235" t="s">
        <v>139</v>
      </c>
      <c r="E141" s="236" t="s">
        <v>280</v>
      </c>
      <c r="F141" s="237" t="s">
        <v>281</v>
      </c>
      <c r="G141" s="238" t="s">
        <v>142</v>
      </c>
      <c r="H141" s="239">
        <v>4</v>
      </c>
      <c r="I141" s="240"/>
      <c r="J141" s="241">
        <f>ROUND(I141*H141,2)</f>
        <v>0</v>
      </c>
      <c r="K141" s="242"/>
      <c r="L141" s="43"/>
      <c r="M141" s="243" t="s">
        <v>1</v>
      </c>
      <c r="N141" s="244" t="s">
        <v>44</v>
      </c>
      <c r="O141" s="90"/>
      <c r="P141" s="245">
        <f>O141*H141</f>
        <v>0</v>
      </c>
      <c r="Q141" s="245">
        <v>0</v>
      </c>
      <c r="R141" s="245">
        <f>Q141*H141</f>
        <v>0</v>
      </c>
      <c r="S141" s="245">
        <v>0</v>
      </c>
      <c r="T141" s="246">
        <f>S141*H141</f>
        <v>0</v>
      </c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R141" s="247" t="s">
        <v>143</v>
      </c>
      <c r="AT141" s="247" t="s">
        <v>139</v>
      </c>
      <c r="AU141" s="247" t="s">
        <v>89</v>
      </c>
      <c r="AY141" s="16" t="s">
        <v>136</v>
      </c>
      <c r="BE141" s="248">
        <f>IF(N141="základní",J141,0)</f>
        <v>0</v>
      </c>
      <c r="BF141" s="248">
        <f>IF(N141="snížená",J141,0)</f>
        <v>0</v>
      </c>
      <c r="BG141" s="248">
        <f>IF(N141="zákl. přenesená",J141,0)</f>
        <v>0</v>
      </c>
      <c r="BH141" s="248">
        <f>IF(N141="sníž. přenesená",J141,0)</f>
        <v>0</v>
      </c>
      <c r="BI141" s="248">
        <f>IF(N141="nulová",J141,0)</f>
        <v>0</v>
      </c>
      <c r="BJ141" s="16" t="s">
        <v>87</v>
      </c>
      <c r="BK141" s="248">
        <f>ROUND(I141*H141,2)</f>
        <v>0</v>
      </c>
      <c r="BL141" s="16" t="s">
        <v>143</v>
      </c>
      <c r="BM141" s="247" t="s">
        <v>282</v>
      </c>
    </row>
    <row r="142" s="2" customFormat="1" ht="16.5" customHeight="1">
      <c r="A142" s="37"/>
      <c r="B142" s="38"/>
      <c r="C142" s="249" t="s">
        <v>171</v>
      </c>
      <c r="D142" s="249" t="s">
        <v>152</v>
      </c>
      <c r="E142" s="250" t="s">
        <v>283</v>
      </c>
      <c r="F142" s="251" t="s">
        <v>284</v>
      </c>
      <c r="G142" s="252" t="s">
        <v>285</v>
      </c>
      <c r="H142" s="253">
        <v>4</v>
      </c>
      <c r="I142" s="254"/>
      <c r="J142" s="255">
        <f>ROUND(I142*H142,2)</f>
        <v>0</v>
      </c>
      <c r="K142" s="256"/>
      <c r="L142" s="257"/>
      <c r="M142" s="258" t="s">
        <v>1</v>
      </c>
      <c r="N142" s="259" t="s">
        <v>44</v>
      </c>
      <c r="O142" s="90"/>
      <c r="P142" s="245">
        <f>O142*H142</f>
        <v>0</v>
      </c>
      <c r="Q142" s="245">
        <v>0</v>
      </c>
      <c r="R142" s="245">
        <f>Q142*H142</f>
        <v>0</v>
      </c>
      <c r="S142" s="245">
        <v>0</v>
      </c>
      <c r="T142" s="246">
        <f>S142*H142</f>
        <v>0</v>
      </c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R142" s="247" t="s">
        <v>156</v>
      </c>
      <c r="AT142" s="247" t="s">
        <v>152</v>
      </c>
      <c r="AU142" s="247" t="s">
        <v>89</v>
      </c>
      <c r="AY142" s="16" t="s">
        <v>136</v>
      </c>
      <c r="BE142" s="248">
        <f>IF(N142="základní",J142,0)</f>
        <v>0</v>
      </c>
      <c r="BF142" s="248">
        <f>IF(N142="snížená",J142,0)</f>
        <v>0</v>
      </c>
      <c r="BG142" s="248">
        <f>IF(N142="zákl. přenesená",J142,0)</f>
        <v>0</v>
      </c>
      <c r="BH142" s="248">
        <f>IF(N142="sníž. přenesená",J142,0)</f>
        <v>0</v>
      </c>
      <c r="BI142" s="248">
        <f>IF(N142="nulová",J142,0)</f>
        <v>0</v>
      </c>
      <c r="BJ142" s="16" t="s">
        <v>87</v>
      </c>
      <c r="BK142" s="248">
        <f>ROUND(I142*H142,2)</f>
        <v>0</v>
      </c>
      <c r="BL142" s="16" t="s">
        <v>143</v>
      </c>
      <c r="BM142" s="247" t="s">
        <v>286</v>
      </c>
    </row>
    <row r="143" s="2" customFormat="1" ht="16.5" customHeight="1">
      <c r="A143" s="37"/>
      <c r="B143" s="38"/>
      <c r="C143" s="249" t="s">
        <v>156</v>
      </c>
      <c r="D143" s="249" t="s">
        <v>152</v>
      </c>
      <c r="E143" s="250" t="s">
        <v>287</v>
      </c>
      <c r="F143" s="251" t="s">
        <v>288</v>
      </c>
      <c r="G143" s="252" t="s">
        <v>220</v>
      </c>
      <c r="H143" s="253">
        <v>0.16300000000000001</v>
      </c>
      <c r="I143" s="254"/>
      <c r="J143" s="255">
        <f>ROUND(I143*H143,2)</f>
        <v>0</v>
      </c>
      <c r="K143" s="256"/>
      <c r="L143" s="257"/>
      <c r="M143" s="258" t="s">
        <v>1</v>
      </c>
      <c r="N143" s="259" t="s">
        <v>44</v>
      </c>
      <c r="O143" s="90"/>
      <c r="P143" s="245">
        <f>O143*H143</f>
        <v>0</v>
      </c>
      <c r="Q143" s="245">
        <v>0</v>
      </c>
      <c r="R143" s="245">
        <f>Q143*H143</f>
        <v>0</v>
      </c>
      <c r="S143" s="245">
        <v>0</v>
      </c>
      <c r="T143" s="246">
        <f>S143*H143</f>
        <v>0</v>
      </c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R143" s="247" t="s">
        <v>156</v>
      </c>
      <c r="AT143" s="247" t="s">
        <v>152</v>
      </c>
      <c r="AU143" s="247" t="s">
        <v>89</v>
      </c>
      <c r="AY143" s="16" t="s">
        <v>136</v>
      </c>
      <c r="BE143" s="248">
        <f>IF(N143="základní",J143,0)</f>
        <v>0</v>
      </c>
      <c r="BF143" s="248">
        <f>IF(N143="snížená",J143,0)</f>
        <v>0</v>
      </c>
      <c r="BG143" s="248">
        <f>IF(N143="zákl. přenesená",J143,0)</f>
        <v>0</v>
      </c>
      <c r="BH143" s="248">
        <f>IF(N143="sníž. přenesená",J143,0)</f>
        <v>0</v>
      </c>
      <c r="BI143" s="248">
        <f>IF(N143="nulová",J143,0)</f>
        <v>0</v>
      </c>
      <c r="BJ143" s="16" t="s">
        <v>87</v>
      </c>
      <c r="BK143" s="248">
        <f>ROUND(I143*H143,2)</f>
        <v>0</v>
      </c>
      <c r="BL143" s="16" t="s">
        <v>143</v>
      </c>
      <c r="BM143" s="247" t="s">
        <v>289</v>
      </c>
    </row>
    <row r="144" s="13" customFormat="1">
      <c r="A144" s="13"/>
      <c r="B144" s="260"/>
      <c r="C144" s="261"/>
      <c r="D144" s="262" t="s">
        <v>201</v>
      </c>
      <c r="E144" s="263" t="s">
        <v>1</v>
      </c>
      <c r="F144" s="264" t="s">
        <v>290</v>
      </c>
      <c r="G144" s="261"/>
      <c r="H144" s="265">
        <v>0.096000000000000002</v>
      </c>
      <c r="I144" s="266"/>
      <c r="J144" s="261"/>
      <c r="K144" s="261"/>
      <c r="L144" s="267"/>
      <c r="M144" s="268"/>
      <c r="N144" s="269"/>
      <c r="O144" s="269"/>
      <c r="P144" s="269"/>
      <c r="Q144" s="269"/>
      <c r="R144" s="269"/>
      <c r="S144" s="269"/>
      <c r="T144" s="270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71" t="s">
        <v>201</v>
      </c>
      <c r="AU144" s="271" t="s">
        <v>89</v>
      </c>
      <c r="AV144" s="13" t="s">
        <v>89</v>
      </c>
      <c r="AW144" s="13" t="s">
        <v>36</v>
      </c>
      <c r="AX144" s="13" t="s">
        <v>87</v>
      </c>
      <c r="AY144" s="271" t="s">
        <v>136</v>
      </c>
    </row>
    <row r="145" s="13" customFormat="1">
      <c r="A145" s="13"/>
      <c r="B145" s="260"/>
      <c r="C145" s="261"/>
      <c r="D145" s="262" t="s">
        <v>201</v>
      </c>
      <c r="E145" s="261"/>
      <c r="F145" s="264" t="s">
        <v>291</v>
      </c>
      <c r="G145" s="261"/>
      <c r="H145" s="265">
        <v>0.16300000000000001</v>
      </c>
      <c r="I145" s="266"/>
      <c r="J145" s="261"/>
      <c r="K145" s="261"/>
      <c r="L145" s="267"/>
      <c r="M145" s="268"/>
      <c r="N145" s="269"/>
      <c r="O145" s="269"/>
      <c r="P145" s="269"/>
      <c r="Q145" s="269"/>
      <c r="R145" s="269"/>
      <c r="S145" s="269"/>
      <c r="T145" s="270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71" t="s">
        <v>201</v>
      </c>
      <c r="AU145" s="271" t="s">
        <v>89</v>
      </c>
      <c r="AV145" s="13" t="s">
        <v>89</v>
      </c>
      <c r="AW145" s="13" t="s">
        <v>4</v>
      </c>
      <c r="AX145" s="13" t="s">
        <v>87</v>
      </c>
      <c r="AY145" s="271" t="s">
        <v>136</v>
      </c>
    </row>
    <row r="146" s="12" customFormat="1" ht="25.92" customHeight="1">
      <c r="A146" s="12"/>
      <c r="B146" s="219"/>
      <c r="C146" s="220"/>
      <c r="D146" s="221" t="s">
        <v>78</v>
      </c>
      <c r="E146" s="222" t="s">
        <v>213</v>
      </c>
      <c r="F146" s="222" t="s">
        <v>214</v>
      </c>
      <c r="G146" s="220"/>
      <c r="H146" s="220"/>
      <c r="I146" s="223"/>
      <c r="J146" s="224">
        <f>BK146</f>
        <v>0</v>
      </c>
      <c r="K146" s="220"/>
      <c r="L146" s="225"/>
      <c r="M146" s="226"/>
      <c r="N146" s="227"/>
      <c r="O146" s="227"/>
      <c r="P146" s="228">
        <f>P147+P149+P151</f>
        <v>0</v>
      </c>
      <c r="Q146" s="227"/>
      <c r="R146" s="228">
        <f>R147+R149+R151</f>
        <v>0</v>
      </c>
      <c r="S146" s="227"/>
      <c r="T146" s="229">
        <f>T147+T149+T151</f>
        <v>0</v>
      </c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R146" s="230" t="s">
        <v>87</v>
      </c>
      <c r="AT146" s="231" t="s">
        <v>78</v>
      </c>
      <c r="AU146" s="231" t="s">
        <v>79</v>
      </c>
      <c r="AY146" s="230" t="s">
        <v>136</v>
      </c>
      <c r="BK146" s="232">
        <f>BK147+BK149+BK151</f>
        <v>0</v>
      </c>
    </row>
    <row r="147" s="12" customFormat="1" ht="22.8" customHeight="1">
      <c r="A147" s="12"/>
      <c r="B147" s="219"/>
      <c r="C147" s="220"/>
      <c r="D147" s="221" t="s">
        <v>78</v>
      </c>
      <c r="E147" s="233" t="s">
        <v>215</v>
      </c>
      <c r="F147" s="233" t="s">
        <v>216</v>
      </c>
      <c r="G147" s="220"/>
      <c r="H147" s="220"/>
      <c r="I147" s="223"/>
      <c r="J147" s="234">
        <f>BK147</f>
        <v>0</v>
      </c>
      <c r="K147" s="220"/>
      <c r="L147" s="225"/>
      <c r="M147" s="226"/>
      <c r="N147" s="227"/>
      <c r="O147" s="227"/>
      <c r="P147" s="228">
        <f>P148</f>
        <v>0</v>
      </c>
      <c r="Q147" s="227"/>
      <c r="R147" s="228">
        <f>R148</f>
        <v>0</v>
      </c>
      <c r="S147" s="227"/>
      <c r="T147" s="229">
        <f>T148</f>
        <v>0</v>
      </c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R147" s="230" t="s">
        <v>87</v>
      </c>
      <c r="AT147" s="231" t="s">
        <v>78</v>
      </c>
      <c r="AU147" s="231" t="s">
        <v>87</v>
      </c>
      <c r="AY147" s="230" t="s">
        <v>136</v>
      </c>
      <c r="BK147" s="232">
        <f>BK148</f>
        <v>0</v>
      </c>
    </row>
    <row r="148" s="2" customFormat="1" ht="16.5" customHeight="1">
      <c r="A148" s="37"/>
      <c r="B148" s="38"/>
      <c r="C148" s="235" t="s">
        <v>292</v>
      </c>
      <c r="D148" s="235" t="s">
        <v>139</v>
      </c>
      <c r="E148" s="236" t="s">
        <v>218</v>
      </c>
      <c r="F148" s="237" t="s">
        <v>219</v>
      </c>
      <c r="G148" s="238" t="s">
        <v>220</v>
      </c>
      <c r="H148" s="239">
        <v>2.8479999999999999</v>
      </c>
      <c r="I148" s="240"/>
      <c r="J148" s="241">
        <f>ROUND(I148*H148,2)</f>
        <v>0</v>
      </c>
      <c r="K148" s="242"/>
      <c r="L148" s="43"/>
      <c r="M148" s="243" t="s">
        <v>1</v>
      </c>
      <c r="N148" s="244" t="s">
        <v>44</v>
      </c>
      <c r="O148" s="90"/>
      <c r="P148" s="245">
        <f>O148*H148</f>
        <v>0</v>
      </c>
      <c r="Q148" s="245">
        <v>0</v>
      </c>
      <c r="R148" s="245">
        <f>Q148*H148</f>
        <v>0</v>
      </c>
      <c r="S148" s="245">
        <v>0</v>
      </c>
      <c r="T148" s="246">
        <f>S148*H148</f>
        <v>0</v>
      </c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R148" s="247" t="s">
        <v>143</v>
      </c>
      <c r="AT148" s="247" t="s">
        <v>139</v>
      </c>
      <c r="AU148" s="247" t="s">
        <v>89</v>
      </c>
      <c r="AY148" s="16" t="s">
        <v>136</v>
      </c>
      <c r="BE148" s="248">
        <f>IF(N148="základní",J148,0)</f>
        <v>0</v>
      </c>
      <c r="BF148" s="248">
        <f>IF(N148="snížená",J148,0)</f>
        <v>0</v>
      </c>
      <c r="BG148" s="248">
        <f>IF(N148="zákl. přenesená",J148,0)</f>
        <v>0</v>
      </c>
      <c r="BH148" s="248">
        <f>IF(N148="sníž. přenesená",J148,0)</f>
        <v>0</v>
      </c>
      <c r="BI148" s="248">
        <f>IF(N148="nulová",J148,0)</f>
        <v>0</v>
      </c>
      <c r="BJ148" s="16" t="s">
        <v>87</v>
      </c>
      <c r="BK148" s="248">
        <f>ROUND(I148*H148,2)</f>
        <v>0</v>
      </c>
      <c r="BL148" s="16" t="s">
        <v>143</v>
      </c>
      <c r="BM148" s="247" t="s">
        <v>293</v>
      </c>
    </row>
    <row r="149" s="12" customFormat="1" ht="22.8" customHeight="1">
      <c r="A149" s="12"/>
      <c r="B149" s="219"/>
      <c r="C149" s="220"/>
      <c r="D149" s="221" t="s">
        <v>78</v>
      </c>
      <c r="E149" s="233" t="s">
        <v>229</v>
      </c>
      <c r="F149" s="233" t="s">
        <v>230</v>
      </c>
      <c r="G149" s="220"/>
      <c r="H149" s="220"/>
      <c r="I149" s="223"/>
      <c r="J149" s="234">
        <f>BK149</f>
        <v>0</v>
      </c>
      <c r="K149" s="220"/>
      <c r="L149" s="225"/>
      <c r="M149" s="226"/>
      <c r="N149" s="227"/>
      <c r="O149" s="227"/>
      <c r="P149" s="228">
        <f>P150</f>
        <v>0</v>
      </c>
      <c r="Q149" s="227"/>
      <c r="R149" s="228">
        <f>R150</f>
        <v>0</v>
      </c>
      <c r="S149" s="227"/>
      <c r="T149" s="229">
        <f>T150</f>
        <v>0</v>
      </c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R149" s="230" t="s">
        <v>179</v>
      </c>
      <c r="AT149" s="231" t="s">
        <v>78</v>
      </c>
      <c r="AU149" s="231" t="s">
        <v>87</v>
      </c>
      <c r="AY149" s="230" t="s">
        <v>136</v>
      </c>
      <c r="BK149" s="232">
        <f>BK150</f>
        <v>0</v>
      </c>
    </row>
    <row r="150" s="2" customFormat="1" ht="16.5" customHeight="1">
      <c r="A150" s="37"/>
      <c r="B150" s="38"/>
      <c r="C150" s="235" t="s">
        <v>294</v>
      </c>
      <c r="D150" s="235" t="s">
        <v>139</v>
      </c>
      <c r="E150" s="236" t="s">
        <v>232</v>
      </c>
      <c r="F150" s="237" t="s">
        <v>233</v>
      </c>
      <c r="G150" s="238" t="s">
        <v>227</v>
      </c>
      <c r="H150" s="239">
        <v>1</v>
      </c>
      <c r="I150" s="240"/>
      <c r="J150" s="241">
        <f>ROUND(I150*H150,2)</f>
        <v>0</v>
      </c>
      <c r="K150" s="242"/>
      <c r="L150" s="43"/>
      <c r="M150" s="243" t="s">
        <v>1</v>
      </c>
      <c r="N150" s="244" t="s">
        <v>44</v>
      </c>
      <c r="O150" s="90"/>
      <c r="P150" s="245">
        <f>O150*H150</f>
        <v>0</v>
      </c>
      <c r="Q150" s="245">
        <v>0</v>
      </c>
      <c r="R150" s="245">
        <f>Q150*H150</f>
        <v>0</v>
      </c>
      <c r="S150" s="245">
        <v>0</v>
      </c>
      <c r="T150" s="246">
        <f>S150*H150</f>
        <v>0</v>
      </c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R150" s="247" t="s">
        <v>143</v>
      </c>
      <c r="AT150" s="247" t="s">
        <v>139</v>
      </c>
      <c r="AU150" s="247" t="s">
        <v>89</v>
      </c>
      <c r="AY150" s="16" t="s">
        <v>136</v>
      </c>
      <c r="BE150" s="248">
        <f>IF(N150="základní",J150,0)</f>
        <v>0</v>
      </c>
      <c r="BF150" s="248">
        <f>IF(N150="snížená",J150,0)</f>
        <v>0</v>
      </c>
      <c r="BG150" s="248">
        <f>IF(N150="zákl. přenesená",J150,0)</f>
        <v>0</v>
      </c>
      <c r="BH150" s="248">
        <f>IF(N150="sníž. přenesená",J150,0)</f>
        <v>0</v>
      </c>
      <c r="BI150" s="248">
        <f>IF(N150="nulová",J150,0)</f>
        <v>0</v>
      </c>
      <c r="BJ150" s="16" t="s">
        <v>87</v>
      </c>
      <c r="BK150" s="248">
        <f>ROUND(I150*H150,2)</f>
        <v>0</v>
      </c>
      <c r="BL150" s="16" t="s">
        <v>143</v>
      </c>
      <c r="BM150" s="247" t="s">
        <v>295</v>
      </c>
    </row>
    <row r="151" s="12" customFormat="1" ht="22.8" customHeight="1">
      <c r="A151" s="12"/>
      <c r="B151" s="219"/>
      <c r="C151" s="220"/>
      <c r="D151" s="221" t="s">
        <v>78</v>
      </c>
      <c r="E151" s="233" t="s">
        <v>235</v>
      </c>
      <c r="F151" s="233" t="s">
        <v>236</v>
      </c>
      <c r="G151" s="220"/>
      <c r="H151" s="220"/>
      <c r="I151" s="223"/>
      <c r="J151" s="234">
        <f>BK151</f>
        <v>0</v>
      </c>
      <c r="K151" s="220"/>
      <c r="L151" s="225"/>
      <c r="M151" s="226"/>
      <c r="N151" s="227"/>
      <c r="O151" s="227"/>
      <c r="P151" s="228">
        <f>P152</f>
        <v>0</v>
      </c>
      <c r="Q151" s="227"/>
      <c r="R151" s="228">
        <f>R152</f>
        <v>0</v>
      </c>
      <c r="S151" s="227"/>
      <c r="T151" s="229">
        <f>T152</f>
        <v>0</v>
      </c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R151" s="230" t="s">
        <v>179</v>
      </c>
      <c r="AT151" s="231" t="s">
        <v>78</v>
      </c>
      <c r="AU151" s="231" t="s">
        <v>87</v>
      </c>
      <c r="AY151" s="230" t="s">
        <v>136</v>
      </c>
      <c r="BK151" s="232">
        <f>BK152</f>
        <v>0</v>
      </c>
    </row>
    <row r="152" s="2" customFormat="1" ht="16.5" customHeight="1">
      <c r="A152" s="37"/>
      <c r="B152" s="38"/>
      <c r="C152" s="235" t="s">
        <v>296</v>
      </c>
      <c r="D152" s="235" t="s">
        <v>139</v>
      </c>
      <c r="E152" s="236" t="s">
        <v>238</v>
      </c>
      <c r="F152" s="237" t="s">
        <v>239</v>
      </c>
      <c r="G152" s="238" t="s">
        <v>227</v>
      </c>
      <c r="H152" s="239">
        <v>1</v>
      </c>
      <c r="I152" s="240"/>
      <c r="J152" s="241">
        <f>ROUND(I152*H152,2)</f>
        <v>0</v>
      </c>
      <c r="K152" s="242"/>
      <c r="L152" s="43"/>
      <c r="M152" s="272" t="s">
        <v>1</v>
      </c>
      <c r="N152" s="273" t="s">
        <v>44</v>
      </c>
      <c r="O152" s="274"/>
      <c r="P152" s="275">
        <f>O152*H152</f>
        <v>0</v>
      </c>
      <c r="Q152" s="275">
        <v>0</v>
      </c>
      <c r="R152" s="275">
        <f>Q152*H152</f>
        <v>0</v>
      </c>
      <c r="S152" s="275">
        <v>0</v>
      </c>
      <c r="T152" s="276">
        <f>S152*H152</f>
        <v>0</v>
      </c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R152" s="247" t="s">
        <v>143</v>
      </c>
      <c r="AT152" s="247" t="s">
        <v>139</v>
      </c>
      <c r="AU152" s="247" t="s">
        <v>89</v>
      </c>
      <c r="AY152" s="16" t="s">
        <v>136</v>
      </c>
      <c r="BE152" s="248">
        <f>IF(N152="základní",J152,0)</f>
        <v>0</v>
      </c>
      <c r="BF152" s="248">
        <f>IF(N152="snížená",J152,0)</f>
        <v>0</v>
      </c>
      <c r="BG152" s="248">
        <f>IF(N152="zákl. přenesená",J152,0)</f>
        <v>0</v>
      </c>
      <c r="BH152" s="248">
        <f>IF(N152="sníž. přenesená",J152,0)</f>
        <v>0</v>
      </c>
      <c r="BI152" s="248">
        <f>IF(N152="nulová",J152,0)</f>
        <v>0</v>
      </c>
      <c r="BJ152" s="16" t="s">
        <v>87</v>
      </c>
      <c r="BK152" s="248">
        <f>ROUND(I152*H152,2)</f>
        <v>0</v>
      </c>
      <c r="BL152" s="16" t="s">
        <v>143</v>
      </c>
      <c r="BM152" s="247" t="s">
        <v>297</v>
      </c>
    </row>
    <row r="153" s="2" customFormat="1" ht="6.96" customHeight="1">
      <c r="A153" s="37"/>
      <c r="B153" s="65"/>
      <c r="C153" s="66"/>
      <c r="D153" s="66"/>
      <c r="E153" s="66"/>
      <c r="F153" s="66"/>
      <c r="G153" s="66"/>
      <c r="H153" s="66"/>
      <c r="I153" s="182"/>
      <c r="J153" s="66"/>
      <c r="K153" s="66"/>
      <c r="L153" s="43"/>
      <c r="M153" s="37"/>
      <c r="O153" s="37"/>
      <c r="P153" s="37"/>
      <c r="Q153" s="37"/>
      <c r="R153" s="37"/>
      <c r="S153" s="37"/>
      <c r="T153" s="37"/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</row>
  </sheetData>
  <sheetProtection sheet="1" autoFilter="0" formatColumns="0" formatRows="0" objects="1" scenarios="1" spinCount="100000" saltValue="t9yHOpqwmL7QYjhPEZOgjsZ6GSduJHWdhxgxgZcwDATmd774wy9+sSBf5fU0WF2P+NCDPC+Tc6guZJz99RwVxQ==" hashValue="fY4VXa1bqJTLtNamzdO3q1UyMzsuK8xz5lSQxZKDRTdJgcLusfV6chb5PBApJugpCbvpWqNPnclP6HSJChpc3g==" algorithmName="SHA-512" password="B510"/>
  <autoFilter ref="C123:K152"/>
  <mergeCells count="9">
    <mergeCell ref="E7:H7"/>
    <mergeCell ref="E9:H9"/>
    <mergeCell ref="E18:H18"/>
    <mergeCell ref="E27:H27"/>
    <mergeCell ref="E85:H85"/>
    <mergeCell ref="E87:H87"/>
    <mergeCell ref="E114:H114"/>
    <mergeCell ref="E116:H116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" style="1" customWidth="1"/>
    <col min="8" max="8" width="11.5" style="1" customWidth="1"/>
    <col min="9" max="9" width="20.16016" style="135" customWidth="1"/>
    <col min="10" max="10" width="20.16016" style="1" customWidth="1"/>
    <col min="11" max="11" width="20.16016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I2" s="135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95</v>
      </c>
    </row>
    <row r="3" s="1" customFormat="1" ht="6.96" customHeight="1">
      <c r="B3" s="136"/>
      <c r="C3" s="137"/>
      <c r="D3" s="137"/>
      <c r="E3" s="137"/>
      <c r="F3" s="137"/>
      <c r="G3" s="137"/>
      <c r="H3" s="137"/>
      <c r="I3" s="138"/>
      <c r="J3" s="137"/>
      <c r="K3" s="137"/>
      <c r="L3" s="19"/>
      <c r="AT3" s="16" t="s">
        <v>89</v>
      </c>
    </row>
    <row r="4" s="1" customFormat="1" ht="24.96" customHeight="1">
      <c r="B4" s="19"/>
      <c r="D4" s="139" t="s">
        <v>105</v>
      </c>
      <c r="I4" s="135"/>
      <c r="L4" s="19"/>
      <c r="M4" s="140" t="s">
        <v>10</v>
      </c>
      <c r="AT4" s="16" t="s">
        <v>4</v>
      </c>
    </row>
    <row r="5" s="1" customFormat="1" ht="6.96" customHeight="1">
      <c r="B5" s="19"/>
      <c r="I5" s="135"/>
      <c r="L5" s="19"/>
    </row>
    <row r="6" s="1" customFormat="1" ht="12" customHeight="1">
      <c r="B6" s="19"/>
      <c r="D6" s="141" t="s">
        <v>16</v>
      </c>
      <c r="I6" s="135"/>
      <c r="L6" s="19"/>
    </row>
    <row r="7" s="1" customFormat="1" ht="16.5" customHeight="1">
      <c r="B7" s="19"/>
      <c r="E7" s="142" t="str">
        <f>'Rekapitulace stavby'!K6</f>
        <v>Host_sídl_3.-4.etapa - ZPŮSOBILÉ VÝDAJE</v>
      </c>
      <c r="F7" s="141"/>
      <c r="G7" s="141"/>
      <c r="H7" s="141"/>
      <c r="I7" s="135"/>
      <c r="L7" s="19"/>
    </row>
    <row r="8" s="2" customFormat="1" ht="12" customHeight="1">
      <c r="A8" s="37"/>
      <c r="B8" s="43"/>
      <c r="C8" s="37"/>
      <c r="D8" s="141" t="s">
        <v>106</v>
      </c>
      <c r="E8" s="37"/>
      <c r="F8" s="37"/>
      <c r="G8" s="37"/>
      <c r="H8" s="37"/>
      <c r="I8" s="143"/>
      <c r="J8" s="37"/>
      <c r="K8" s="37"/>
      <c r="L8" s="62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6.5" customHeight="1">
      <c r="A9" s="37"/>
      <c r="B9" s="43"/>
      <c r="C9" s="37"/>
      <c r="D9" s="37"/>
      <c r="E9" s="144" t="s">
        <v>298</v>
      </c>
      <c r="F9" s="37"/>
      <c r="G9" s="37"/>
      <c r="H9" s="37"/>
      <c r="I9" s="143"/>
      <c r="J9" s="37"/>
      <c r="K9" s="37"/>
      <c r="L9" s="62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43"/>
      <c r="C10" s="37"/>
      <c r="D10" s="37"/>
      <c r="E10" s="37"/>
      <c r="F10" s="37"/>
      <c r="G10" s="37"/>
      <c r="H10" s="37"/>
      <c r="I10" s="143"/>
      <c r="J10" s="37"/>
      <c r="K10" s="37"/>
      <c r="L10" s="62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43"/>
      <c r="C11" s="37"/>
      <c r="D11" s="141" t="s">
        <v>18</v>
      </c>
      <c r="E11" s="37"/>
      <c r="F11" s="145" t="s">
        <v>1</v>
      </c>
      <c r="G11" s="37"/>
      <c r="H11" s="37"/>
      <c r="I11" s="146" t="s">
        <v>19</v>
      </c>
      <c r="J11" s="145" t="s">
        <v>1</v>
      </c>
      <c r="K11" s="37"/>
      <c r="L11" s="62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43"/>
      <c r="C12" s="37"/>
      <c r="D12" s="141" t="s">
        <v>20</v>
      </c>
      <c r="E12" s="37"/>
      <c r="F12" s="145" t="s">
        <v>21</v>
      </c>
      <c r="G12" s="37"/>
      <c r="H12" s="37"/>
      <c r="I12" s="146" t="s">
        <v>22</v>
      </c>
      <c r="J12" s="147" t="str">
        <f>'Rekapitulace stavby'!AN8</f>
        <v>17. 6. 2020</v>
      </c>
      <c r="K12" s="37"/>
      <c r="L12" s="62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43"/>
      <c r="C13" s="37"/>
      <c r="D13" s="37"/>
      <c r="E13" s="37"/>
      <c r="F13" s="37"/>
      <c r="G13" s="37"/>
      <c r="H13" s="37"/>
      <c r="I13" s="143"/>
      <c r="J13" s="37"/>
      <c r="K13" s="37"/>
      <c r="L13" s="62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43"/>
      <c r="C14" s="37"/>
      <c r="D14" s="141" t="s">
        <v>24</v>
      </c>
      <c r="E14" s="37"/>
      <c r="F14" s="37"/>
      <c r="G14" s="37"/>
      <c r="H14" s="37"/>
      <c r="I14" s="146" t="s">
        <v>25</v>
      </c>
      <c r="J14" s="145" t="s">
        <v>26</v>
      </c>
      <c r="K14" s="37"/>
      <c r="L14" s="62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43"/>
      <c r="C15" s="37"/>
      <c r="D15" s="37"/>
      <c r="E15" s="145" t="s">
        <v>27</v>
      </c>
      <c r="F15" s="37"/>
      <c r="G15" s="37"/>
      <c r="H15" s="37"/>
      <c r="I15" s="146" t="s">
        <v>28</v>
      </c>
      <c r="J15" s="145" t="s">
        <v>29</v>
      </c>
      <c r="K15" s="37"/>
      <c r="L15" s="62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43"/>
      <c r="C16" s="37"/>
      <c r="D16" s="37"/>
      <c r="E16" s="37"/>
      <c r="F16" s="37"/>
      <c r="G16" s="37"/>
      <c r="H16" s="37"/>
      <c r="I16" s="143"/>
      <c r="J16" s="37"/>
      <c r="K16" s="37"/>
      <c r="L16" s="62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43"/>
      <c r="C17" s="37"/>
      <c r="D17" s="141" t="s">
        <v>30</v>
      </c>
      <c r="E17" s="37"/>
      <c r="F17" s="37"/>
      <c r="G17" s="37"/>
      <c r="H17" s="37"/>
      <c r="I17" s="146" t="s">
        <v>25</v>
      </c>
      <c r="J17" s="32" t="str">
        <f>'Rekapitulace stavby'!AN13</f>
        <v>Vyplň údaj</v>
      </c>
      <c r="K17" s="37"/>
      <c r="L17" s="62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43"/>
      <c r="C18" s="37"/>
      <c r="D18" s="37"/>
      <c r="E18" s="32" t="str">
        <f>'Rekapitulace stavby'!E14</f>
        <v>Vyplň údaj</v>
      </c>
      <c r="F18" s="145"/>
      <c r="G18" s="145"/>
      <c r="H18" s="145"/>
      <c r="I18" s="146" t="s">
        <v>28</v>
      </c>
      <c r="J18" s="32" t="str">
        <f>'Rekapitulace stavby'!AN14</f>
        <v>Vyplň údaj</v>
      </c>
      <c r="K18" s="37"/>
      <c r="L18" s="62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43"/>
      <c r="C19" s="37"/>
      <c r="D19" s="37"/>
      <c r="E19" s="37"/>
      <c r="F19" s="37"/>
      <c r="G19" s="37"/>
      <c r="H19" s="37"/>
      <c r="I19" s="143"/>
      <c r="J19" s="37"/>
      <c r="K19" s="37"/>
      <c r="L19" s="62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43"/>
      <c r="C20" s="37"/>
      <c r="D20" s="141" t="s">
        <v>32</v>
      </c>
      <c r="E20" s="37"/>
      <c r="F20" s="37"/>
      <c r="G20" s="37"/>
      <c r="H20" s="37"/>
      <c r="I20" s="146" t="s">
        <v>25</v>
      </c>
      <c r="J20" s="145" t="s">
        <v>33</v>
      </c>
      <c r="K20" s="37"/>
      <c r="L20" s="62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43"/>
      <c r="C21" s="37"/>
      <c r="D21" s="37"/>
      <c r="E21" s="145" t="s">
        <v>34</v>
      </c>
      <c r="F21" s="37"/>
      <c r="G21" s="37"/>
      <c r="H21" s="37"/>
      <c r="I21" s="146" t="s">
        <v>28</v>
      </c>
      <c r="J21" s="145" t="s">
        <v>35</v>
      </c>
      <c r="K21" s="37"/>
      <c r="L21" s="62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43"/>
      <c r="C22" s="37"/>
      <c r="D22" s="37"/>
      <c r="E22" s="37"/>
      <c r="F22" s="37"/>
      <c r="G22" s="37"/>
      <c r="H22" s="37"/>
      <c r="I22" s="143"/>
      <c r="J22" s="37"/>
      <c r="K22" s="37"/>
      <c r="L22" s="62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43"/>
      <c r="C23" s="37"/>
      <c r="D23" s="141" t="s">
        <v>37</v>
      </c>
      <c r="E23" s="37"/>
      <c r="F23" s="37"/>
      <c r="G23" s="37"/>
      <c r="H23" s="37"/>
      <c r="I23" s="146" t="s">
        <v>25</v>
      </c>
      <c r="J23" s="145" t="s">
        <v>33</v>
      </c>
      <c r="K23" s="37"/>
      <c r="L23" s="62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43"/>
      <c r="C24" s="37"/>
      <c r="D24" s="37"/>
      <c r="E24" s="145" t="s">
        <v>34</v>
      </c>
      <c r="F24" s="37"/>
      <c r="G24" s="37"/>
      <c r="H24" s="37"/>
      <c r="I24" s="146" t="s">
        <v>28</v>
      </c>
      <c r="J24" s="145" t="s">
        <v>35</v>
      </c>
      <c r="K24" s="37"/>
      <c r="L24" s="62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43"/>
      <c r="C25" s="37"/>
      <c r="D25" s="37"/>
      <c r="E25" s="37"/>
      <c r="F25" s="37"/>
      <c r="G25" s="37"/>
      <c r="H25" s="37"/>
      <c r="I25" s="143"/>
      <c r="J25" s="37"/>
      <c r="K25" s="37"/>
      <c r="L25" s="62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43"/>
      <c r="C26" s="37"/>
      <c r="D26" s="141" t="s">
        <v>38</v>
      </c>
      <c r="E26" s="37"/>
      <c r="F26" s="37"/>
      <c r="G26" s="37"/>
      <c r="H26" s="37"/>
      <c r="I26" s="143"/>
      <c r="J26" s="37"/>
      <c r="K26" s="37"/>
      <c r="L26" s="62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6.5" customHeight="1">
      <c r="A27" s="148"/>
      <c r="B27" s="149"/>
      <c r="C27" s="148"/>
      <c r="D27" s="148"/>
      <c r="E27" s="150" t="s">
        <v>1</v>
      </c>
      <c r="F27" s="150"/>
      <c r="G27" s="150"/>
      <c r="H27" s="150"/>
      <c r="I27" s="151"/>
      <c r="J27" s="148"/>
      <c r="K27" s="148"/>
      <c r="L27" s="152"/>
      <c r="S27" s="148"/>
      <c r="T27" s="148"/>
      <c r="U27" s="148"/>
      <c r="V27" s="148"/>
      <c r="W27" s="148"/>
      <c r="X27" s="148"/>
      <c r="Y27" s="148"/>
      <c r="Z27" s="148"/>
      <c r="AA27" s="148"/>
      <c r="AB27" s="148"/>
      <c r="AC27" s="148"/>
      <c r="AD27" s="148"/>
      <c r="AE27" s="148"/>
    </row>
    <row r="28" s="2" customFormat="1" ht="6.96" customHeight="1">
      <c r="A28" s="37"/>
      <c r="B28" s="43"/>
      <c r="C28" s="37"/>
      <c r="D28" s="37"/>
      <c r="E28" s="37"/>
      <c r="F28" s="37"/>
      <c r="G28" s="37"/>
      <c r="H28" s="37"/>
      <c r="I28" s="143"/>
      <c r="J28" s="37"/>
      <c r="K28" s="37"/>
      <c r="L28" s="62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43"/>
      <c r="C29" s="37"/>
      <c r="D29" s="153"/>
      <c r="E29" s="153"/>
      <c r="F29" s="153"/>
      <c r="G29" s="153"/>
      <c r="H29" s="153"/>
      <c r="I29" s="154"/>
      <c r="J29" s="153"/>
      <c r="K29" s="153"/>
      <c r="L29" s="62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25.44" customHeight="1">
      <c r="A30" s="37"/>
      <c r="B30" s="43"/>
      <c r="C30" s="37"/>
      <c r="D30" s="155" t="s">
        <v>39</v>
      </c>
      <c r="E30" s="37"/>
      <c r="F30" s="37"/>
      <c r="G30" s="37"/>
      <c r="H30" s="37"/>
      <c r="I30" s="143"/>
      <c r="J30" s="156">
        <f>ROUND(J125, 2)</f>
        <v>0</v>
      </c>
      <c r="K30" s="37"/>
      <c r="L30" s="62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43"/>
      <c r="C31" s="37"/>
      <c r="D31" s="153"/>
      <c r="E31" s="153"/>
      <c r="F31" s="153"/>
      <c r="G31" s="153"/>
      <c r="H31" s="153"/>
      <c r="I31" s="154"/>
      <c r="J31" s="153"/>
      <c r="K31" s="153"/>
      <c r="L31" s="62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43"/>
      <c r="C32" s="37"/>
      <c r="D32" s="37"/>
      <c r="E32" s="37"/>
      <c r="F32" s="157" t="s">
        <v>41</v>
      </c>
      <c r="G32" s="37"/>
      <c r="H32" s="37"/>
      <c r="I32" s="158" t="s">
        <v>40</v>
      </c>
      <c r="J32" s="157" t="s">
        <v>42</v>
      </c>
      <c r="K32" s="37"/>
      <c r="L32" s="62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43"/>
      <c r="C33" s="37"/>
      <c r="D33" s="159" t="s">
        <v>43</v>
      </c>
      <c r="E33" s="141" t="s">
        <v>44</v>
      </c>
      <c r="F33" s="160">
        <f>ROUND((SUM(BE125:BE285)),  2)</f>
        <v>0</v>
      </c>
      <c r="G33" s="37"/>
      <c r="H33" s="37"/>
      <c r="I33" s="161">
        <v>0.20999999999999999</v>
      </c>
      <c r="J33" s="160">
        <f>ROUND(((SUM(BE125:BE285))*I33),  2)</f>
        <v>0</v>
      </c>
      <c r="K33" s="37"/>
      <c r="L33" s="62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43"/>
      <c r="C34" s="37"/>
      <c r="D34" s="37"/>
      <c r="E34" s="141" t="s">
        <v>45</v>
      </c>
      <c r="F34" s="160">
        <f>ROUND((SUM(BF125:BF285)),  2)</f>
        <v>0</v>
      </c>
      <c r="G34" s="37"/>
      <c r="H34" s="37"/>
      <c r="I34" s="161">
        <v>0.14999999999999999</v>
      </c>
      <c r="J34" s="160">
        <f>ROUND(((SUM(BF125:BF285))*I34),  2)</f>
        <v>0</v>
      </c>
      <c r="K34" s="37"/>
      <c r="L34" s="62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43"/>
      <c r="C35" s="37"/>
      <c r="D35" s="37"/>
      <c r="E35" s="141" t="s">
        <v>46</v>
      </c>
      <c r="F35" s="160">
        <f>ROUND((SUM(BG125:BG285)),  2)</f>
        <v>0</v>
      </c>
      <c r="G35" s="37"/>
      <c r="H35" s="37"/>
      <c r="I35" s="161">
        <v>0.20999999999999999</v>
      </c>
      <c r="J35" s="160">
        <f>0</f>
        <v>0</v>
      </c>
      <c r="K35" s="37"/>
      <c r="L35" s="62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43"/>
      <c r="C36" s="37"/>
      <c r="D36" s="37"/>
      <c r="E36" s="141" t="s">
        <v>47</v>
      </c>
      <c r="F36" s="160">
        <f>ROUND((SUM(BH125:BH285)),  2)</f>
        <v>0</v>
      </c>
      <c r="G36" s="37"/>
      <c r="H36" s="37"/>
      <c r="I36" s="161">
        <v>0.14999999999999999</v>
      </c>
      <c r="J36" s="160">
        <f>0</f>
        <v>0</v>
      </c>
      <c r="K36" s="37"/>
      <c r="L36" s="62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43"/>
      <c r="C37" s="37"/>
      <c r="D37" s="37"/>
      <c r="E37" s="141" t="s">
        <v>48</v>
      </c>
      <c r="F37" s="160">
        <f>ROUND((SUM(BI125:BI285)),  2)</f>
        <v>0</v>
      </c>
      <c r="G37" s="37"/>
      <c r="H37" s="37"/>
      <c r="I37" s="161">
        <v>0</v>
      </c>
      <c r="J37" s="160">
        <f>0</f>
        <v>0</v>
      </c>
      <c r="K37" s="37"/>
      <c r="L37" s="62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6.96" customHeight="1">
      <c r="A38" s="37"/>
      <c r="B38" s="43"/>
      <c r="C38" s="37"/>
      <c r="D38" s="37"/>
      <c r="E38" s="37"/>
      <c r="F38" s="37"/>
      <c r="G38" s="37"/>
      <c r="H38" s="37"/>
      <c r="I38" s="143"/>
      <c r="J38" s="37"/>
      <c r="K38" s="37"/>
      <c r="L38" s="62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2" customFormat="1" ht="25.44" customHeight="1">
      <c r="A39" s="37"/>
      <c r="B39" s="43"/>
      <c r="C39" s="162"/>
      <c r="D39" s="163" t="s">
        <v>49</v>
      </c>
      <c r="E39" s="164"/>
      <c r="F39" s="164"/>
      <c r="G39" s="165" t="s">
        <v>50</v>
      </c>
      <c r="H39" s="166" t="s">
        <v>51</v>
      </c>
      <c r="I39" s="167"/>
      <c r="J39" s="168">
        <f>SUM(J30:J37)</f>
        <v>0</v>
      </c>
      <c r="K39" s="169"/>
      <c r="L39" s="62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14.4" customHeight="1">
      <c r="A40" s="37"/>
      <c r="B40" s="43"/>
      <c r="C40" s="37"/>
      <c r="D40" s="37"/>
      <c r="E40" s="37"/>
      <c r="F40" s="37"/>
      <c r="G40" s="37"/>
      <c r="H40" s="37"/>
      <c r="I40" s="143"/>
      <c r="J40" s="37"/>
      <c r="K40" s="37"/>
      <c r="L40" s="62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1" customFormat="1" ht="14.4" customHeight="1">
      <c r="B41" s="19"/>
      <c r="I41" s="135"/>
      <c r="L41" s="19"/>
    </row>
    <row r="42" s="1" customFormat="1" ht="14.4" customHeight="1">
      <c r="B42" s="19"/>
      <c r="I42" s="135"/>
      <c r="L42" s="19"/>
    </row>
    <row r="43" s="1" customFormat="1" ht="14.4" customHeight="1">
      <c r="B43" s="19"/>
      <c r="I43" s="135"/>
      <c r="L43" s="19"/>
    </row>
    <row r="44" s="1" customFormat="1" ht="14.4" customHeight="1">
      <c r="B44" s="19"/>
      <c r="I44" s="135"/>
      <c r="L44" s="19"/>
    </row>
    <row r="45" s="1" customFormat="1" ht="14.4" customHeight="1">
      <c r="B45" s="19"/>
      <c r="I45" s="135"/>
      <c r="L45" s="19"/>
    </row>
    <row r="46" s="1" customFormat="1" ht="14.4" customHeight="1">
      <c r="B46" s="19"/>
      <c r="I46" s="135"/>
      <c r="L46" s="19"/>
    </row>
    <row r="47" s="1" customFormat="1" ht="14.4" customHeight="1">
      <c r="B47" s="19"/>
      <c r="I47" s="135"/>
      <c r="L47" s="19"/>
    </row>
    <row r="48" s="1" customFormat="1" ht="14.4" customHeight="1">
      <c r="B48" s="19"/>
      <c r="I48" s="135"/>
      <c r="L48" s="19"/>
    </row>
    <row r="49" s="1" customFormat="1" ht="14.4" customHeight="1">
      <c r="B49" s="19"/>
      <c r="I49" s="135"/>
      <c r="L49" s="19"/>
    </row>
    <row r="50" s="2" customFormat="1" ht="14.4" customHeight="1">
      <c r="B50" s="62"/>
      <c r="D50" s="170" t="s">
        <v>52</v>
      </c>
      <c r="E50" s="171"/>
      <c r="F50" s="171"/>
      <c r="G50" s="170" t="s">
        <v>53</v>
      </c>
      <c r="H50" s="171"/>
      <c r="I50" s="172"/>
      <c r="J50" s="171"/>
      <c r="K50" s="171"/>
      <c r="L50" s="62"/>
    </row>
    <row r="51">
      <c r="B51" s="19"/>
      <c r="L51" s="19"/>
    </row>
    <row r="52">
      <c r="B52" s="19"/>
      <c r="L52" s="19"/>
    </row>
    <row r="53">
      <c r="B53" s="19"/>
      <c r="L53" s="19"/>
    </row>
    <row r="54">
      <c r="B54" s="19"/>
      <c r="L54" s="19"/>
    </row>
    <row r="55">
      <c r="B55" s="19"/>
      <c r="L55" s="19"/>
    </row>
    <row r="56">
      <c r="B56" s="19"/>
      <c r="L56" s="19"/>
    </row>
    <row r="57">
      <c r="B57" s="19"/>
      <c r="L57" s="19"/>
    </row>
    <row r="58">
      <c r="B58" s="19"/>
      <c r="L58" s="19"/>
    </row>
    <row r="59">
      <c r="B59" s="19"/>
      <c r="L59" s="19"/>
    </row>
    <row r="60">
      <c r="B60" s="19"/>
      <c r="L60" s="19"/>
    </row>
    <row r="61" s="2" customFormat="1">
      <c r="A61" s="37"/>
      <c r="B61" s="43"/>
      <c r="C61" s="37"/>
      <c r="D61" s="173" t="s">
        <v>54</v>
      </c>
      <c r="E61" s="174"/>
      <c r="F61" s="175" t="s">
        <v>55</v>
      </c>
      <c r="G61" s="173" t="s">
        <v>54</v>
      </c>
      <c r="H61" s="174"/>
      <c r="I61" s="176"/>
      <c r="J61" s="177" t="s">
        <v>55</v>
      </c>
      <c r="K61" s="174"/>
      <c r="L61" s="62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19"/>
      <c r="L62" s="19"/>
    </row>
    <row r="63">
      <c r="B63" s="19"/>
      <c r="L63" s="19"/>
    </row>
    <row r="64">
      <c r="B64" s="19"/>
      <c r="L64" s="19"/>
    </row>
    <row r="65" s="2" customFormat="1">
      <c r="A65" s="37"/>
      <c r="B65" s="43"/>
      <c r="C65" s="37"/>
      <c r="D65" s="170" t="s">
        <v>56</v>
      </c>
      <c r="E65" s="178"/>
      <c r="F65" s="178"/>
      <c r="G65" s="170" t="s">
        <v>57</v>
      </c>
      <c r="H65" s="178"/>
      <c r="I65" s="179"/>
      <c r="J65" s="178"/>
      <c r="K65" s="178"/>
      <c r="L65" s="62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19"/>
      <c r="L66" s="19"/>
    </row>
    <row r="67">
      <c r="B67" s="19"/>
      <c r="L67" s="19"/>
    </row>
    <row r="68">
      <c r="B68" s="19"/>
      <c r="L68" s="19"/>
    </row>
    <row r="69">
      <c r="B69" s="19"/>
      <c r="L69" s="19"/>
    </row>
    <row r="70">
      <c r="B70" s="19"/>
      <c r="L70" s="19"/>
    </row>
    <row r="71">
      <c r="B71" s="19"/>
      <c r="L71" s="19"/>
    </row>
    <row r="72">
      <c r="B72" s="19"/>
      <c r="L72" s="19"/>
    </row>
    <row r="73">
      <c r="B73" s="19"/>
      <c r="L73" s="19"/>
    </row>
    <row r="74">
      <c r="B74" s="19"/>
      <c r="L74" s="19"/>
    </row>
    <row r="75">
      <c r="B75" s="19"/>
      <c r="L75" s="19"/>
    </row>
    <row r="76" s="2" customFormat="1">
      <c r="A76" s="37"/>
      <c r="B76" s="43"/>
      <c r="C76" s="37"/>
      <c r="D76" s="173" t="s">
        <v>54</v>
      </c>
      <c r="E76" s="174"/>
      <c r="F76" s="175" t="s">
        <v>55</v>
      </c>
      <c r="G76" s="173" t="s">
        <v>54</v>
      </c>
      <c r="H76" s="174"/>
      <c r="I76" s="176"/>
      <c r="J76" s="177" t="s">
        <v>55</v>
      </c>
      <c r="K76" s="174"/>
      <c r="L76" s="62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180"/>
      <c r="C77" s="181"/>
      <c r="D77" s="181"/>
      <c r="E77" s="181"/>
      <c r="F77" s="181"/>
      <c r="G77" s="181"/>
      <c r="H77" s="181"/>
      <c r="I77" s="182"/>
      <c r="J77" s="181"/>
      <c r="K77" s="181"/>
      <c r="L77" s="62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183"/>
      <c r="C81" s="184"/>
      <c r="D81" s="184"/>
      <c r="E81" s="184"/>
      <c r="F81" s="184"/>
      <c r="G81" s="184"/>
      <c r="H81" s="184"/>
      <c r="I81" s="185"/>
      <c r="J81" s="184"/>
      <c r="K81" s="184"/>
      <c r="L81" s="62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108</v>
      </c>
      <c r="D82" s="39"/>
      <c r="E82" s="39"/>
      <c r="F82" s="39"/>
      <c r="G82" s="39"/>
      <c r="H82" s="39"/>
      <c r="I82" s="143"/>
      <c r="J82" s="39"/>
      <c r="K82" s="39"/>
      <c r="L82" s="62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143"/>
      <c r="J83" s="39"/>
      <c r="K83" s="39"/>
      <c r="L83" s="62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16</v>
      </c>
      <c r="D84" s="39"/>
      <c r="E84" s="39"/>
      <c r="F84" s="39"/>
      <c r="G84" s="39"/>
      <c r="H84" s="39"/>
      <c r="I84" s="143"/>
      <c r="J84" s="39"/>
      <c r="K84" s="39"/>
      <c r="L84" s="62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16.5" customHeight="1">
      <c r="A85" s="37"/>
      <c r="B85" s="38"/>
      <c r="C85" s="39"/>
      <c r="D85" s="39"/>
      <c r="E85" s="186" t="str">
        <f>E7</f>
        <v>Host_sídl_3.-4.etapa - ZPŮSOBILÉ VÝDAJE</v>
      </c>
      <c r="F85" s="31"/>
      <c r="G85" s="31"/>
      <c r="H85" s="31"/>
      <c r="I85" s="143"/>
      <c r="J85" s="39"/>
      <c r="K85" s="39"/>
      <c r="L85" s="62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12" customHeight="1">
      <c r="A86" s="37"/>
      <c r="B86" s="38"/>
      <c r="C86" s="31" t="s">
        <v>106</v>
      </c>
      <c r="D86" s="39"/>
      <c r="E86" s="39"/>
      <c r="F86" s="39"/>
      <c r="G86" s="39"/>
      <c r="H86" s="39"/>
      <c r="I86" s="143"/>
      <c r="J86" s="39"/>
      <c r="K86" s="39"/>
      <c r="L86" s="62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2" customFormat="1" ht="16.5" customHeight="1">
      <c r="A87" s="37"/>
      <c r="B87" s="38"/>
      <c r="C87" s="39"/>
      <c r="D87" s="39"/>
      <c r="E87" s="75" t="str">
        <f>E9</f>
        <v>IO.04 - Založení vegetace</v>
      </c>
      <c r="F87" s="39"/>
      <c r="G87" s="39"/>
      <c r="H87" s="39"/>
      <c r="I87" s="143"/>
      <c r="J87" s="39"/>
      <c r="K87" s="39"/>
      <c r="L87" s="62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143"/>
      <c r="J88" s="39"/>
      <c r="K88" s="39"/>
      <c r="L88" s="62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2" customHeight="1">
      <c r="A89" s="37"/>
      <c r="B89" s="38"/>
      <c r="C89" s="31" t="s">
        <v>20</v>
      </c>
      <c r="D89" s="39"/>
      <c r="E89" s="39"/>
      <c r="F89" s="26" t="str">
        <f>F12</f>
        <v>Hostinné</v>
      </c>
      <c r="G89" s="39"/>
      <c r="H89" s="39"/>
      <c r="I89" s="146" t="s">
        <v>22</v>
      </c>
      <c r="J89" s="78" t="str">
        <f>IF(J12="","",J12)</f>
        <v>17. 6. 2020</v>
      </c>
      <c r="K89" s="39"/>
      <c r="L89" s="62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9"/>
      <c r="D90" s="39"/>
      <c r="E90" s="39"/>
      <c r="F90" s="39"/>
      <c r="G90" s="39"/>
      <c r="H90" s="39"/>
      <c r="I90" s="143"/>
      <c r="J90" s="39"/>
      <c r="K90" s="39"/>
      <c r="L90" s="62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25.65" customHeight="1">
      <c r="A91" s="37"/>
      <c r="B91" s="38"/>
      <c r="C91" s="31" t="s">
        <v>24</v>
      </c>
      <c r="D91" s="39"/>
      <c r="E91" s="39"/>
      <c r="F91" s="26" t="str">
        <f>E15</f>
        <v xml:space="preserve">Město Hostinné </v>
      </c>
      <c r="G91" s="39"/>
      <c r="H91" s="39"/>
      <c r="I91" s="146" t="s">
        <v>32</v>
      </c>
      <c r="J91" s="35" t="str">
        <f>E21</f>
        <v>Ing. Gabriela Mlatečková Čížková</v>
      </c>
      <c r="K91" s="39"/>
      <c r="L91" s="62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25.65" customHeight="1">
      <c r="A92" s="37"/>
      <c r="B92" s="38"/>
      <c r="C92" s="31" t="s">
        <v>30</v>
      </c>
      <c r="D92" s="39"/>
      <c r="E92" s="39"/>
      <c r="F92" s="26" t="str">
        <f>IF(E18="","",E18)</f>
        <v>Vyplň údaj</v>
      </c>
      <c r="G92" s="39"/>
      <c r="H92" s="39"/>
      <c r="I92" s="146" t="s">
        <v>37</v>
      </c>
      <c r="J92" s="35" t="str">
        <f>E24</f>
        <v>Ing. Gabriela Mlatečková Čížková</v>
      </c>
      <c r="K92" s="39"/>
      <c r="L92" s="62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0.32" customHeight="1">
      <c r="A93" s="37"/>
      <c r="B93" s="38"/>
      <c r="C93" s="39"/>
      <c r="D93" s="39"/>
      <c r="E93" s="39"/>
      <c r="F93" s="39"/>
      <c r="G93" s="39"/>
      <c r="H93" s="39"/>
      <c r="I93" s="143"/>
      <c r="J93" s="39"/>
      <c r="K93" s="39"/>
      <c r="L93" s="62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29.28" customHeight="1">
      <c r="A94" s="37"/>
      <c r="B94" s="38"/>
      <c r="C94" s="187" t="s">
        <v>109</v>
      </c>
      <c r="D94" s="188"/>
      <c r="E94" s="188"/>
      <c r="F94" s="188"/>
      <c r="G94" s="188"/>
      <c r="H94" s="188"/>
      <c r="I94" s="189"/>
      <c r="J94" s="190" t="s">
        <v>110</v>
      </c>
      <c r="K94" s="188"/>
      <c r="L94" s="62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9"/>
      <c r="D95" s="39"/>
      <c r="E95" s="39"/>
      <c r="F95" s="39"/>
      <c r="G95" s="39"/>
      <c r="H95" s="39"/>
      <c r="I95" s="143"/>
      <c r="J95" s="39"/>
      <c r="K95" s="39"/>
      <c r="L95" s="62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2.8" customHeight="1">
      <c r="A96" s="37"/>
      <c r="B96" s="38"/>
      <c r="C96" s="191" t="s">
        <v>111</v>
      </c>
      <c r="D96" s="39"/>
      <c r="E96" s="39"/>
      <c r="F96" s="39"/>
      <c r="G96" s="39"/>
      <c r="H96" s="39"/>
      <c r="I96" s="143"/>
      <c r="J96" s="109">
        <f>J125</f>
        <v>0</v>
      </c>
      <c r="K96" s="39"/>
      <c r="L96" s="62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6" t="s">
        <v>112</v>
      </c>
    </row>
    <row r="97" s="9" customFormat="1" ht="24.96" customHeight="1">
      <c r="A97" s="9"/>
      <c r="B97" s="192"/>
      <c r="C97" s="193"/>
      <c r="D97" s="194" t="s">
        <v>113</v>
      </c>
      <c r="E97" s="195"/>
      <c r="F97" s="195"/>
      <c r="G97" s="195"/>
      <c r="H97" s="195"/>
      <c r="I97" s="196"/>
      <c r="J97" s="197">
        <f>J126</f>
        <v>0</v>
      </c>
      <c r="K97" s="193"/>
      <c r="L97" s="198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99"/>
      <c r="C98" s="200"/>
      <c r="D98" s="201" t="s">
        <v>299</v>
      </c>
      <c r="E98" s="202"/>
      <c r="F98" s="202"/>
      <c r="G98" s="202"/>
      <c r="H98" s="202"/>
      <c r="I98" s="203"/>
      <c r="J98" s="204">
        <f>J127</f>
        <v>0</v>
      </c>
      <c r="K98" s="200"/>
      <c r="L98" s="205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99"/>
      <c r="C99" s="200"/>
      <c r="D99" s="201" t="s">
        <v>300</v>
      </c>
      <c r="E99" s="202"/>
      <c r="F99" s="202"/>
      <c r="G99" s="202"/>
      <c r="H99" s="202"/>
      <c r="I99" s="203"/>
      <c r="J99" s="204">
        <f>J208</f>
        <v>0</v>
      </c>
      <c r="K99" s="200"/>
      <c r="L99" s="205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99"/>
      <c r="C100" s="200"/>
      <c r="D100" s="201" t="s">
        <v>301</v>
      </c>
      <c r="E100" s="202"/>
      <c r="F100" s="202"/>
      <c r="G100" s="202"/>
      <c r="H100" s="202"/>
      <c r="I100" s="203"/>
      <c r="J100" s="204">
        <f>J246</f>
        <v>0</v>
      </c>
      <c r="K100" s="200"/>
      <c r="L100" s="205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9" customFormat="1" ht="24.96" customHeight="1">
      <c r="A101" s="9"/>
      <c r="B101" s="192"/>
      <c r="C101" s="193"/>
      <c r="D101" s="194" t="s">
        <v>117</v>
      </c>
      <c r="E101" s="195"/>
      <c r="F101" s="195"/>
      <c r="G101" s="195"/>
      <c r="H101" s="195"/>
      <c r="I101" s="196"/>
      <c r="J101" s="197">
        <f>J276</f>
        <v>0</v>
      </c>
      <c r="K101" s="193"/>
      <c r="L101" s="198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10" customFormat="1" ht="19.92" customHeight="1">
      <c r="A102" s="10"/>
      <c r="B102" s="199"/>
      <c r="C102" s="200"/>
      <c r="D102" s="201" t="s">
        <v>118</v>
      </c>
      <c r="E102" s="202"/>
      <c r="F102" s="202"/>
      <c r="G102" s="202"/>
      <c r="H102" s="202"/>
      <c r="I102" s="203"/>
      <c r="J102" s="204">
        <f>J277</f>
        <v>0</v>
      </c>
      <c r="K102" s="200"/>
      <c r="L102" s="205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99"/>
      <c r="C103" s="200"/>
      <c r="D103" s="201" t="s">
        <v>119</v>
      </c>
      <c r="E103" s="202"/>
      <c r="F103" s="202"/>
      <c r="G103" s="202"/>
      <c r="H103" s="202"/>
      <c r="I103" s="203"/>
      <c r="J103" s="204">
        <f>J279</f>
        <v>0</v>
      </c>
      <c r="K103" s="200"/>
      <c r="L103" s="205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99"/>
      <c r="C104" s="200"/>
      <c r="D104" s="201" t="s">
        <v>120</v>
      </c>
      <c r="E104" s="202"/>
      <c r="F104" s="202"/>
      <c r="G104" s="202"/>
      <c r="H104" s="202"/>
      <c r="I104" s="203"/>
      <c r="J104" s="204">
        <f>J281</f>
        <v>0</v>
      </c>
      <c r="K104" s="200"/>
      <c r="L104" s="205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99"/>
      <c r="C105" s="200"/>
      <c r="D105" s="201" t="s">
        <v>121</v>
      </c>
      <c r="E105" s="202"/>
      <c r="F105" s="202"/>
      <c r="G105" s="202"/>
      <c r="H105" s="202"/>
      <c r="I105" s="203"/>
      <c r="J105" s="204">
        <f>J283</f>
        <v>0</v>
      </c>
      <c r="K105" s="200"/>
      <c r="L105" s="205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2" customFormat="1" ht="21.84" customHeight="1">
      <c r="A106" s="37"/>
      <c r="B106" s="38"/>
      <c r="C106" s="39"/>
      <c r="D106" s="39"/>
      <c r="E106" s="39"/>
      <c r="F106" s="39"/>
      <c r="G106" s="39"/>
      <c r="H106" s="39"/>
      <c r="I106" s="143"/>
      <c r="J106" s="39"/>
      <c r="K106" s="39"/>
      <c r="L106" s="62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</row>
    <row r="107" s="2" customFormat="1" ht="6.96" customHeight="1">
      <c r="A107" s="37"/>
      <c r="B107" s="65"/>
      <c r="C107" s="66"/>
      <c r="D107" s="66"/>
      <c r="E107" s="66"/>
      <c r="F107" s="66"/>
      <c r="G107" s="66"/>
      <c r="H107" s="66"/>
      <c r="I107" s="182"/>
      <c r="J107" s="66"/>
      <c r="K107" s="66"/>
      <c r="L107" s="62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</row>
    <row r="111" s="2" customFormat="1" ht="6.96" customHeight="1">
      <c r="A111" s="37"/>
      <c r="B111" s="67"/>
      <c r="C111" s="68"/>
      <c r="D111" s="68"/>
      <c r="E111" s="68"/>
      <c r="F111" s="68"/>
      <c r="G111" s="68"/>
      <c r="H111" s="68"/>
      <c r="I111" s="185"/>
      <c r="J111" s="68"/>
      <c r="K111" s="68"/>
      <c r="L111" s="62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2" s="2" customFormat="1" ht="24.96" customHeight="1">
      <c r="A112" s="37"/>
      <c r="B112" s="38"/>
      <c r="C112" s="22" t="s">
        <v>122</v>
      </c>
      <c r="D112" s="39"/>
      <c r="E112" s="39"/>
      <c r="F112" s="39"/>
      <c r="G112" s="39"/>
      <c r="H112" s="39"/>
      <c r="I112" s="143"/>
      <c r="J112" s="39"/>
      <c r="K112" s="39"/>
      <c r="L112" s="62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2" customFormat="1" ht="6.96" customHeight="1">
      <c r="A113" s="37"/>
      <c r="B113" s="38"/>
      <c r="C113" s="39"/>
      <c r="D113" s="39"/>
      <c r="E113" s="39"/>
      <c r="F113" s="39"/>
      <c r="G113" s="39"/>
      <c r="H113" s="39"/>
      <c r="I113" s="143"/>
      <c r="J113" s="39"/>
      <c r="K113" s="39"/>
      <c r="L113" s="62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12" customHeight="1">
      <c r="A114" s="37"/>
      <c r="B114" s="38"/>
      <c r="C114" s="31" t="s">
        <v>16</v>
      </c>
      <c r="D114" s="39"/>
      <c r="E114" s="39"/>
      <c r="F114" s="39"/>
      <c r="G114" s="39"/>
      <c r="H114" s="39"/>
      <c r="I114" s="143"/>
      <c r="J114" s="39"/>
      <c r="K114" s="39"/>
      <c r="L114" s="62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16.5" customHeight="1">
      <c r="A115" s="37"/>
      <c r="B115" s="38"/>
      <c r="C115" s="39"/>
      <c r="D115" s="39"/>
      <c r="E115" s="186" t="str">
        <f>E7</f>
        <v>Host_sídl_3.-4.etapa - ZPŮSOBILÉ VÝDAJE</v>
      </c>
      <c r="F115" s="31"/>
      <c r="G115" s="31"/>
      <c r="H115" s="31"/>
      <c r="I115" s="143"/>
      <c r="J115" s="39"/>
      <c r="K115" s="39"/>
      <c r="L115" s="62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12" customHeight="1">
      <c r="A116" s="37"/>
      <c r="B116" s="38"/>
      <c r="C116" s="31" t="s">
        <v>106</v>
      </c>
      <c r="D116" s="39"/>
      <c r="E116" s="39"/>
      <c r="F116" s="39"/>
      <c r="G116" s="39"/>
      <c r="H116" s="39"/>
      <c r="I116" s="143"/>
      <c r="J116" s="39"/>
      <c r="K116" s="39"/>
      <c r="L116" s="62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16.5" customHeight="1">
      <c r="A117" s="37"/>
      <c r="B117" s="38"/>
      <c r="C117" s="39"/>
      <c r="D117" s="39"/>
      <c r="E117" s="75" t="str">
        <f>E9</f>
        <v>IO.04 - Založení vegetace</v>
      </c>
      <c r="F117" s="39"/>
      <c r="G117" s="39"/>
      <c r="H117" s="39"/>
      <c r="I117" s="143"/>
      <c r="J117" s="39"/>
      <c r="K117" s="39"/>
      <c r="L117" s="62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6.96" customHeight="1">
      <c r="A118" s="37"/>
      <c r="B118" s="38"/>
      <c r="C118" s="39"/>
      <c r="D118" s="39"/>
      <c r="E118" s="39"/>
      <c r="F118" s="39"/>
      <c r="G118" s="39"/>
      <c r="H118" s="39"/>
      <c r="I118" s="143"/>
      <c r="J118" s="39"/>
      <c r="K118" s="39"/>
      <c r="L118" s="62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2" customFormat="1" ht="12" customHeight="1">
      <c r="A119" s="37"/>
      <c r="B119" s="38"/>
      <c r="C119" s="31" t="s">
        <v>20</v>
      </c>
      <c r="D119" s="39"/>
      <c r="E119" s="39"/>
      <c r="F119" s="26" t="str">
        <f>F12</f>
        <v>Hostinné</v>
      </c>
      <c r="G119" s="39"/>
      <c r="H119" s="39"/>
      <c r="I119" s="146" t="s">
        <v>22</v>
      </c>
      <c r="J119" s="78" t="str">
        <f>IF(J12="","",J12)</f>
        <v>17. 6. 2020</v>
      </c>
      <c r="K119" s="39"/>
      <c r="L119" s="62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2" customFormat="1" ht="6.96" customHeight="1">
      <c r="A120" s="37"/>
      <c r="B120" s="38"/>
      <c r="C120" s="39"/>
      <c r="D120" s="39"/>
      <c r="E120" s="39"/>
      <c r="F120" s="39"/>
      <c r="G120" s="39"/>
      <c r="H120" s="39"/>
      <c r="I120" s="143"/>
      <c r="J120" s="39"/>
      <c r="K120" s="39"/>
      <c r="L120" s="62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</row>
    <row r="121" s="2" customFormat="1" ht="25.65" customHeight="1">
      <c r="A121" s="37"/>
      <c r="B121" s="38"/>
      <c r="C121" s="31" t="s">
        <v>24</v>
      </c>
      <c r="D121" s="39"/>
      <c r="E121" s="39"/>
      <c r="F121" s="26" t="str">
        <f>E15</f>
        <v xml:space="preserve">Město Hostinné </v>
      </c>
      <c r="G121" s="39"/>
      <c r="H121" s="39"/>
      <c r="I121" s="146" t="s">
        <v>32</v>
      </c>
      <c r="J121" s="35" t="str">
        <f>E21</f>
        <v>Ing. Gabriela Mlatečková Čížková</v>
      </c>
      <c r="K121" s="39"/>
      <c r="L121" s="62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</row>
    <row r="122" s="2" customFormat="1" ht="25.65" customHeight="1">
      <c r="A122" s="37"/>
      <c r="B122" s="38"/>
      <c r="C122" s="31" t="s">
        <v>30</v>
      </c>
      <c r="D122" s="39"/>
      <c r="E122" s="39"/>
      <c r="F122" s="26" t="str">
        <f>IF(E18="","",E18)</f>
        <v>Vyplň údaj</v>
      </c>
      <c r="G122" s="39"/>
      <c r="H122" s="39"/>
      <c r="I122" s="146" t="s">
        <v>37</v>
      </c>
      <c r="J122" s="35" t="str">
        <f>E24</f>
        <v>Ing. Gabriela Mlatečková Čížková</v>
      </c>
      <c r="K122" s="39"/>
      <c r="L122" s="62"/>
      <c r="S122" s="37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</row>
    <row r="123" s="2" customFormat="1" ht="10.32" customHeight="1">
      <c r="A123" s="37"/>
      <c r="B123" s="38"/>
      <c r="C123" s="39"/>
      <c r="D123" s="39"/>
      <c r="E123" s="39"/>
      <c r="F123" s="39"/>
      <c r="G123" s="39"/>
      <c r="H123" s="39"/>
      <c r="I123" s="143"/>
      <c r="J123" s="39"/>
      <c r="K123" s="39"/>
      <c r="L123" s="62"/>
      <c r="S123" s="37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</row>
    <row r="124" s="11" customFormat="1" ht="29.28" customHeight="1">
      <c r="A124" s="206"/>
      <c r="B124" s="207"/>
      <c r="C124" s="208" t="s">
        <v>123</v>
      </c>
      <c r="D124" s="209" t="s">
        <v>64</v>
      </c>
      <c r="E124" s="209" t="s">
        <v>60</v>
      </c>
      <c r="F124" s="209" t="s">
        <v>61</v>
      </c>
      <c r="G124" s="209" t="s">
        <v>124</v>
      </c>
      <c r="H124" s="209" t="s">
        <v>125</v>
      </c>
      <c r="I124" s="210" t="s">
        <v>126</v>
      </c>
      <c r="J124" s="211" t="s">
        <v>110</v>
      </c>
      <c r="K124" s="212" t="s">
        <v>127</v>
      </c>
      <c r="L124" s="213"/>
      <c r="M124" s="99" t="s">
        <v>1</v>
      </c>
      <c r="N124" s="100" t="s">
        <v>43</v>
      </c>
      <c r="O124" s="100" t="s">
        <v>128</v>
      </c>
      <c r="P124" s="100" t="s">
        <v>129</v>
      </c>
      <c r="Q124" s="100" t="s">
        <v>130</v>
      </c>
      <c r="R124" s="100" t="s">
        <v>131</v>
      </c>
      <c r="S124" s="100" t="s">
        <v>132</v>
      </c>
      <c r="T124" s="101" t="s">
        <v>133</v>
      </c>
      <c r="U124" s="206"/>
      <c r="V124" s="206"/>
      <c r="W124" s="206"/>
      <c r="X124" s="206"/>
      <c r="Y124" s="206"/>
      <c r="Z124" s="206"/>
      <c r="AA124" s="206"/>
      <c r="AB124" s="206"/>
      <c r="AC124" s="206"/>
      <c r="AD124" s="206"/>
      <c r="AE124" s="206"/>
    </row>
    <row r="125" s="2" customFormat="1" ht="22.8" customHeight="1">
      <c r="A125" s="37"/>
      <c r="B125" s="38"/>
      <c r="C125" s="106" t="s">
        <v>134</v>
      </c>
      <c r="D125" s="39"/>
      <c r="E125" s="39"/>
      <c r="F125" s="39"/>
      <c r="G125" s="39"/>
      <c r="H125" s="39"/>
      <c r="I125" s="143"/>
      <c r="J125" s="214">
        <f>BK125</f>
        <v>0</v>
      </c>
      <c r="K125" s="39"/>
      <c r="L125" s="43"/>
      <c r="M125" s="102"/>
      <c r="N125" s="215"/>
      <c r="O125" s="103"/>
      <c r="P125" s="216">
        <f>P126+P276</f>
        <v>0</v>
      </c>
      <c r="Q125" s="103"/>
      <c r="R125" s="216">
        <f>R126+R276</f>
        <v>75.393897999999993</v>
      </c>
      <c r="S125" s="103"/>
      <c r="T125" s="217">
        <f>T126+T276</f>
        <v>36.236699999999999</v>
      </c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T125" s="16" t="s">
        <v>78</v>
      </c>
      <c r="AU125" s="16" t="s">
        <v>112</v>
      </c>
      <c r="BK125" s="218">
        <f>BK126+BK276</f>
        <v>0</v>
      </c>
    </row>
    <row r="126" s="12" customFormat="1" ht="25.92" customHeight="1">
      <c r="A126" s="12"/>
      <c r="B126" s="219"/>
      <c r="C126" s="220"/>
      <c r="D126" s="221" t="s">
        <v>78</v>
      </c>
      <c r="E126" s="222" t="s">
        <v>135</v>
      </c>
      <c r="F126" s="222" t="s">
        <v>135</v>
      </c>
      <c r="G126" s="220"/>
      <c r="H126" s="220"/>
      <c r="I126" s="223"/>
      <c r="J126" s="224">
        <f>BK126</f>
        <v>0</v>
      </c>
      <c r="K126" s="220"/>
      <c r="L126" s="225"/>
      <c r="M126" s="226"/>
      <c r="N126" s="227"/>
      <c r="O126" s="227"/>
      <c r="P126" s="228">
        <f>P127+P208+P246</f>
        <v>0</v>
      </c>
      <c r="Q126" s="227"/>
      <c r="R126" s="228">
        <f>R127+R208+R246</f>
        <v>75.393897999999993</v>
      </c>
      <c r="S126" s="227"/>
      <c r="T126" s="229">
        <f>T127+T208+T246</f>
        <v>36.236699999999999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230" t="s">
        <v>87</v>
      </c>
      <c r="AT126" s="231" t="s">
        <v>78</v>
      </c>
      <c r="AU126" s="231" t="s">
        <v>79</v>
      </c>
      <c r="AY126" s="230" t="s">
        <v>136</v>
      </c>
      <c r="BK126" s="232">
        <f>BK127+BK208+BK246</f>
        <v>0</v>
      </c>
    </row>
    <row r="127" s="12" customFormat="1" ht="22.8" customHeight="1">
      <c r="A127" s="12"/>
      <c r="B127" s="219"/>
      <c r="C127" s="220"/>
      <c r="D127" s="221" t="s">
        <v>78</v>
      </c>
      <c r="E127" s="233" t="s">
        <v>302</v>
      </c>
      <c r="F127" s="233" t="s">
        <v>303</v>
      </c>
      <c r="G127" s="220"/>
      <c r="H127" s="220"/>
      <c r="I127" s="223"/>
      <c r="J127" s="234">
        <f>BK127</f>
        <v>0</v>
      </c>
      <c r="K127" s="220"/>
      <c r="L127" s="225"/>
      <c r="M127" s="226"/>
      <c r="N127" s="227"/>
      <c r="O127" s="227"/>
      <c r="P127" s="228">
        <f>SUM(P128:P207)</f>
        <v>0</v>
      </c>
      <c r="Q127" s="227"/>
      <c r="R127" s="228">
        <f>SUM(R128:R207)</f>
        <v>73.730351999999996</v>
      </c>
      <c r="S127" s="227"/>
      <c r="T127" s="229">
        <f>SUM(T128:T207)</f>
        <v>22.273199999999999</v>
      </c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R127" s="230" t="s">
        <v>87</v>
      </c>
      <c r="AT127" s="231" t="s">
        <v>78</v>
      </c>
      <c r="AU127" s="231" t="s">
        <v>87</v>
      </c>
      <c r="AY127" s="230" t="s">
        <v>136</v>
      </c>
      <c r="BK127" s="232">
        <f>SUM(BK128:BK207)</f>
        <v>0</v>
      </c>
    </row>
    <row r="128" s="2" customFormat="1" ht="16.5" customHeight="1">
      <c r="A128" s="37"/>
      <c r="B128" s="38"/>
      <c r="C128" s="235" t="s">
        <v>304</v>
      </c>
      <c r="D128" s="235" t="s">
        <v>139</v>
      </c>
      <c r="E128" s="236" t="s">
        <v>305</v>
      </c>
      <c r="F128" s="237" t="s">
        <v>306</v>
      </c>
      <c r="G128" s="238" t="s">
        <v>307</v>
      </c>
      <c r="H128" s="239">
        <v>21</v>
      </c>
      <c r="I128" s="240"/>
      <c r="J128" s="241">
        <f>ROUND(I128*H128,2)</f>
        <v>0</v>
      </c>
      <c r="K128" s="242"/>
      <c r="L128" s="43"/>
      <c r="M128" s="243" t="s">
        <v>1</v>
      </c>
      <c r="N128" s="244" t="s">
        <v>44</v>
      </c>
      <c r="O128" s="90"/>
      <c r="P128" s="245">
        <f>O128*H128</f>
        <v>0</v>
      </c>
      <c r="Q128" s="245">
        <v>0</v>
      </c>
      <c r="R128" s="245">
        <f>Q128*H128</f>
        <v>0</v>
      </c>
      <c r="S128" s="245">
        <v>0.255</v>
      </c>
      <c r="T128" s="246">
        <f>S128*H128</f>
        <v>5.3550000000000004</v>
      </c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R128" s="247" t="s">
        <v>143</v>
      </c>
      <c r="AT128" s="247" t="s">
        <v>139</v>
      </c>
      <c r="AU128" s="247" t="s">
        <v>89</v>
      </c>
      <c r="AY128" s="16" t="s">
        <v>136</v>
      </c>
      <c r="BE128" s="248">
        <f>IF(N128="základní",J128,0)</f>
        <v>0</v>
      </c>
      <c r="BF128" s="248">
        <f>IF(N128="snížená",J128,0)</f>
        <v>0</v>
      </c>
      <c r="BG128" s="248">
        <f>IF(N128="zákl. přenesená",J128,0)</f>
        <v>0</v>
      </c>
      <c r="BH128" s="248">
        <f>IF(N128="sníž. přenesená",J128,0)</f>
        <v>0</v>
      </c>
      <c r="BI128" s="248">
        <f>IF(N128="nulová",J128,0)</f>
        <v>0</v>
      </c>
      <c r="BJ128" s="16" t="s">
        <v>87</v>
      </c>
      <c r="BK128" s="248">
        <f>ROUND(I128*H128,2)</f>
        <v>0</v>
      </c>
      <c r="BL128" s="16" t="s">
        <v>143</v>
      </c>
      <c r="BM128" s="247" t="s">
        <v>308</v>
      </c>
    </row>
    <row r="129" s="13" customFormat="1">
      <c r="A129" s="13"/>
      <c r="B129" s="260"/>
      <c r="C129" s="261"/>
      <c r="D129" s="262" t="s">
        <v>201</v>
      </c>
      <c r="E129" s="263" t="s">
        <v>1</v>
      </c>
      <c r="F129" s="264" t="s">
        <v>309</v>
      </c>
      <c r="G129" s="261"/>
      <c r="H129" s="265">
        <v>16</v>
      </c>
      <c r="I129" s="266"/>
      <c r="J129" s="261"/>
      <c r="K129" s="261"/>
      <c r="L129" s="267"/>
      <c r="M129" s="268"/>
      <c r="N129" s="269"/>
      <c r="O129" s="269"/>
      <c r="P129" s="269"/>
      <c r="Q129" s="269"/>
      <c r="R129" s="269"/>
      <c r="S129" s="269"/>
      <c r="T129" s="270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271" t="s">
        <v>201</v>
      </c>
      <c r="AU129" s="271" t="s">
        <v>89</v>
      </c>
      <c r="AV129" s="13" t="s">
        <v>89</v>
      </c>
      <c r="AW129" s="13" t="s">
        <v>36</v>
      </c>
      <c r="AX129" s="13" t="s">
        <v>79</v>
      </c>
      <c r="AY129" s="271" t="s">
        <v>136</v>
      </c>
    </row>
    <row r="130" s="13" customFormat="1">
      <c r="A130" s="13"/>
      <c r="B130" s="260"/>
      <c r="C130" s="261"/>
      <c r="D130" s="262" t="s">
        <v>201</v>
      </c>
      <c r="E130" s="263" t="s">
        <v>1</v>
      </c>
      <c r="F130" s="264" t="s">
        <v>310</v>
      </c>
      <c r="G130" s="261"/>
      <c r="H130" s="265">
        <v>5</v>
      </c>
      <c r="I130" s="266"/>
      <c r="J130" s="261"/>
      <c r="K130" s="261"/>
      <c r="L130" s="267"/>
      <c r="M130" s="268"/>
      <c r="N130" s="269"/>
      <c r="O130" s="269"/>
      <c r="P130" s="269"/>
      <c r="Q130" s="269"/>
      <c r="R130" s="269"/>
      <c r="S130" s="269"/>
      <c r="T130" s="270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71" t="s">
        <v>201</v>
      </c>
      <c r="AU130" s="271" t="s">
        <v>89</v>
      </c>
      <c r="AV130" s="13" t="s">
        <v>89</v>
      </c>
      <c r="AW130" s="13" t="s">
        <v>36</v>
      </c>
      <c r="AX130" s="13" t="s">
        <v>79</v>
      </c>
      <c r="AY130" s="271" t="s">
        <v>136</v>
      </c>
    </row>
    <row r="131" s="14" customFormat="1">
      <c r="A131" s="14"/>
      <c r="B131" s="277"/>
      <c r="C131" s="278"/>
      <c r="D131" s="262" t="s">
        <v>201</v>
      </c>
      <c r="E131" s="279" t="s">
        <v>1</v>
      </c>
      <c r="F131" s="280" t="s">
        <v>311</v>
      </c>
      <c r="G131" s="278"/>
      <c r="H131" s="281">
        <v>21</v>
      </c>
      <c r="I131" s="282"/>
      <c r="J131" s="278"/>
      <c r="K131" s="278"/>
      <c r="L131" s="283"/>
      <c r="M131" s="284"/>
      <c r="N131" s="285"/>
      <c r="O131" s="285"/>
      <c r="P131" s="285"/>
      <c r="Q131" s="285"/>
      <c r="R131" s="285"/>
      <c r="S131" s="285"/>
      <c r="T131" s="286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T131" s="287" t="s">
        <v>201</v>
      </c>
      <c r="AU131" s="287" t="s">
        <v>89</v>
      </c>
      <c r="AV131" s="14" t="s">
        <v>143</v>
      </c>
      <c r="AW131" s="14" t="s">
        <v>36</v>
      </c>
      <c r="AX131" s="14" t="s">
        <v>87</v>
      </c>
      <c r="AY131" s="287" t="s">
        <v>136</v>
      </c>
    </row>
    <row r="132" s="2" customFormat="1" ht="21.75" customHeight="1">
      <c r="A132" s="37"/>
      <c r="B132" s="38"/>
      <c r="C132" s="235" t="s">
        <v>312</v>
      </c>
      <c r="D132" s="235" t="s">
        <v>139</v>
      </c>
      <c r="E132" s="236" t="s">
        <v>313</v>
      </c>
      <c r="F132" s="237" t="s">
        <v>314</v>
      </c>
      <c r="G132" s="238" t="s">
        <v>199</v>
      </c>
      <c r="H132" s="239">
        <v>7.0199999999999996</v>
      </c>
      <c r="I132" s="240"/>
      <c r="J132" s="241">
        <f>ROUND(I132*H132,2)</f>
        <v>0</v>
      </c>
      <c r="K132" s="242"/>
      <c r="L132" s="43"/>
      <c r="M132" s="243" t="s">
        <v>1</v>
      </c>
      <c r="N132" s="244" t="s">
        <v>44</v>
      </c>
      <c r="O132" s="90"/>
      <c r="P132" s="245">
        <f>O132*H132</f>
        <v>0</v>
      </c>
      <c r="Q132" s="245">
        <v>0.00010000000000000001</v>
      </c>
      <c r="R132" s="245">
        <f>Q132*H132</f>
        <v>0.00070200000000000004</v>
      </c>
      <c r="S132" s="245">
        <v>2.4100000000000001</v>
      </c>
      <c r="T132" s="246">
        <f>S132*H132</f>
        <v>16.918199999999999</v>
      </c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R132" s="247" t="s">
        <v>143</v>
      </c>
      <c r="AT132" s="247" t="s">
        <v>139</v>
      </c>
      <c r="AU132" s="247" t="s">
        <v>89</v>
      </c>
      <c r="AY132" s="16" t="s">
        <v>136</v>
      </c>
      <c r="BE132" s="248">
        <f>IF(N132="základní",J132,0)</f>
        <v>0</v>
      </c>
      <c r="BF132" s="248">
        <f>IF(N132="snížená",J132,0)</f>
        <v>0</v>
      </c>
      <c r="BG132" s="248">
        <f>IF(N132="zákl. přenesená",J132,0)</f>
        <v>0</v>
      </c>
      <c r="BH132" s="248">
        <f>IF(N132="sníž. přenesená",J132,0)</f>
        <v>0</v>
      </c>
      <c r="BI132" s="248">
        <f>IF(N132="nulová",J132,0)</f>
        <v>0</v>
      </c>
      <c r="BJ132" s="16" t="s">
        <v>87</v>
      </c>
      <c r="BK132" s="248">
        <f>ROUND(I132*H132,2)</f>
        <v>0</v>
      </c>
      <c r="BL132" s="16" t="s">
        <v>143</v>
      </c>
      <c r="BM132" s="247" t="s">
        <v>315</v>
      </c>
    </row>
    <row r="133" s="13" customFormat="1">
      <c r="A133" s="13"/>
      <c r="B133" s="260"/>
      <c r="C133" s="261"/>
      <c r="D133" s="262" t="s">
        <v>201</v>
      </c>
      <c r="E133" s="263" t="s">
        <v>1</v>
      </c>
      <c r="F133" s="264" t="s">
        <v>316</v>
      </c>
      <c r="G133" s="261"/>
      <c r="H133" s="265">
        <v>7.0199999999999996</v>
      </c>
      <c r="I133" s="266"/>
      <c r="J133" s="261"/>
      <c r="K133" s="261"/>
      <c r="L133" s="267"/>
      <c r="M133" s="268"/>
      <c r="N133" s="269"/>
      <c r="O133" s="269"/>
      <c r="P133" s="269"/>
      <c r="Q133" s="269"/>
      <c r="R133" s="269"/>
      <c r="S133" s="269"/>
      <c r="T133" s="270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71" t="s">
        <v>201</v>
      </c>
      <c r="AU133" s="271" t="s">
        <v>89</v>
      </c>
      <c r="AV133" s="13" t="s">
        <v>89</v>
      </c>
      <c r="AW133" s="13" t="s">
        <v>36</v>
      </c>
      <c r="AX133" s="13" t="s">
        <v>87</v>
      </c>
      <c r="AY133" s="271" t="s">
        <v>136</v>
      </c>
    </row>
    <row r="134" s="2" customFormat="1" ht="16.5" customHeight="1">
      <c r="A134" s="37"/>
      <c r="B134" s="38"/>
      <c r="C134" s="235" t="s">
        <v>317</v>
      </c>
      <c r="D134" s="235" t="s">
        <v>139</v>
      </c>
      <c r="E134" s="236" t="s">
        <v>318</v>
      </c>
      <c r="F134" s="237" t="s">
        <v>319</v>
      </c>
      <c r="G134" s="238" t="s">
        <v>220</v>
      </c>
      <c r="H134" s="239">
        <v>36.237000000000002</v>
      </c>
      <c r="I134" s="240"/>
      <c r="J134" s="241">
        <f>ROUND(I134*H134,2)</f>
        <v>0</v>
      </c>
      <c r="K134" s="242"/>
      <c r="L134" s="43"/>
      <c r="M134" s="243" t="s">
        <v>1</v>
      </c>
      <c r="N134" s="244" t="s">
        <v>44</v>
      </c>
      <c r="O134" s="90"/>
      <c r="P134" s="245">
        <f>O134*H134</f>
        <v>0</v>
      </c>
      <c r="Q134" s="245">
        <v>0</v>
      </c>
      <c r="R134" s="245">
        <f>Q134*H134</f>
        <v>0</v>
      </c>
      <c r="S134" s="245">
        <v>0</v>
      </c>
      <c r="T134" s="246">
        <f>S134*H134</f>
        <v>0</v>
      </c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R134" s="247" t="s">
        <v>143</v>
      </c>
      <c r="AT134" s="247" t="s">
        <v>139</v>
      </c>
      <c r="AU134" s="247" t="s">
        <v>89</v>
      </c>
      <c r="AY134" s="16" t="s">
        <v>136</v>
      </c>
      <c r="BE134" s="248">
        <f>IF(N134="základní",J134,0)</f>
        <v>0</v>
      </c>
      <c r="BF134" s="248">
        <f>IF(N134="snížená",J134,0)</f>
        <v>0</v>
      </c>
      <c r="BG134" s="248">
        <f>IF(N134="zákl. přenesená",J134,0)</f>
        <v>0</v>
      </c>
      <c r="BH134" s="248">
        <f>IF(N134="sníž. přenesená",J134,0)</f>
        <v>0</v>
      </c>
      <c r="BI134" s="248">
        <f>IF(N134="nulová",J134,0)</f>
        <v>0</v>
      </c>
      <c r="BJ134" s="16" t="s">
        <v>87</v>
      </c>
      <c r="BK134" s="248">
        <f>ROUND(I134*H134,2)</f>
        <v>0</v>
      </c>
      <c r="BL134" s="16" t="s">
        <v>143</v>
      </c>
      <c r="BM134" s="247" t="s">
        <v>320</v>
      </c>
    </row>
    <row r="135" s="2" customFormat="1" ht="21.75" customHeight="1">
      <c r="A135" s="37"/>
      <c r="B135" s="38"/>
      <c r="C135" s="235" t="s">
        <v>321</v>
      </c>
      <c r="D135" s="235" t="s">
        <v>139</v>
      </c>
      <c r="E135" s="236" t="s">
        <v>322</v>
      </c>
      <c r="F135" s="237" t="s">
        <v>323</v>
      </c>
      <c r="G135" s="238" t="s">
        <v>324</v>
      </c>
      <c r="H135" s="239">
        <v>10.5</v>
      </c>
      <c r="I135" s="240"/>
      <c r="J135" s="241">
        <f>ROUND(I135*H135,2)</f>
        <v>0</v>
      </c>
      <c r="K135" s="242"/>
      <c r="L135" s="43"/>
      <c r="M135" s="243" t="s">
        <v>1</v>
      </c>
      <c r="N135" s="244" t="s">
        <v>44</v>
      </c>
      <c r="O135" s="90"/>
      <c r="P135" s="245">
        <f>O135*H135</f>
        <v>0</v>
      </c>
      <c r="Q135" s="245">
        <v>0</v>
      </c>
      <c r="R135" s="245">
        <f>Q135*H135</f>
        <v>0</v>
      </c>
      <c r="S135" s="245">
        <v>0</v>
      </c>
      <c r="T135" s="246">
        <f>S135*H135</f>
        <v>0</v>
      </c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R135" s="247" t="s">
        <v>143</v>
      </c>
      <c r="AT135" s="247" t="s">
        <v>139</v>
      </c>
      <c r="AU135" s="247" t="s">
        <v>89</v>
      </c>
      <c r="AY135" s="16" t="s">
        <v>136</v>
      </c>
      <c r="BE135" s="248">
        <f>IF(N135="základní",J135,0)</f>
        <v>0</v>
      </c>
      <c r="BF135" s="248">
        <f>IF(N135="snížená",J135,0)</f>
        <v>0</v>
      </c>
      <c r="BG135" s="248">
        <f>IF(N135="zákl. přenesená",J135,0)</f>
        <v>0</v>
      </c>
      <c r="BH135" s="248">
        <f>IF(N135="sníž. přenesená",J135,0)</f>
        <v>0</v>
      </c>
      <c r="BI135" s="248">
        <f>IF(N135="nulová",J135,0)</f>
        <v>0</v>
      </c>
      <c r="BJ135" s="16" t="s">
        <v>87</v>
      </c>
      <c r="BK135" s="248">
        <f>ROUND(I135*H135,2)</f>
        <v>0</v>
      </c>
      <c r="BL135" s="16" t="s">
        <v>143</v>
      </c>
      <c r="BM135" s="247" t="s">
        <v>325</v>
      </c>
    </row>
    <row r="136" s="13" customFormat="1">
      <c r="A136" s="13"/>
      <c r="B136" s="260"/>
      <c r="C136" s="261"/>
      <c r="D136" s="262" t="s">
        <v>201</v>
      </c>
      <c r="E136" s="263" t="s">
        <v>1</v>
      </c>
      <c r="F136" s="264" t="s">
        <v>326</v>
      </c>
      <c r="G136" s="261"/>
      <c r="H136" s="265">
        <v>1.5</v>
      </c>
      <c r="I136" s="266"/>
      <c r="J136" s="261"/>
      <c r="K136" s="261"/>
      <c r="L136" s="267"/>
      <c r="M136" s="268"/>
      <c r="N136" s="269"/>
      <c r="O136" s="269"/>
      <c r="P136" s="269"/>
      <c r="Q136" s="269"/>
      <c r="R136" s="269"/>
      <c r="S136" s="269"/>
      <c r="T136" s="270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71" t="s">
        <v>201</v>
      </c>
      <c r="AU136" s="271" t="s">
        <v>89</v>
      </c>
      <c r="AV136" s="13" t="s">
        <v>89</v>
      </c>
      <c r="AW136" s="13" t="s">
        <v>36</v>
      </c>
      <c r="AX136" s="13" t="s">
        <v>79</v>
      </c>
      <c r="AY136" s="271" t="s">
        <v>136</v>
      </c>
    </row>
    <row r="137" s="13" customFormat="1">
      <c r="A137" s="13"/>
      <c r="B137" s="260"/>
      <c r="C137" s="261"/>
      <c r="D137" s="262" t="s">
        <v>201</v>
      </c>
      <c r="E137" s="263" t="s">
        <v>1</v>
      </c>
      <c r="F137" s="264" t="s">
        <v>327</v>
      </c>
      <c r="G137" s="261"/>
      <c r="H137" s="265">
        <v>9</v>
      </c>
      <c r="I137" s="266"/>
      <c r="J137" s="261"/>
      <c r="K137" s="261"/>
      <c r="L137" s="267"/>
      <c r="M137" s="268"/>
      <c r="N137" s="269"/>
      <c r="O137" s="269"/>
      <c r="P137" s="269"/>
      <c r="Q137" s="269"/>
      <c r="R137" s="269"/>
      <c r="S137" s="269"/>
      <c r="T137" s="270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71" t="s">
        <v>201</v>
      </c>
      <c r="AU137" s="271" t="s">
        <v>89</v>
      </c>
      <c r="AV137" s="13" t="s">
        <v>89</v>
      </c>
      <c r="AW137" s="13" t="s">
        <v>36</v>
      </c>
      <c r="AX137" s="13" t="s">
        <v>79</v>
      </c>
      <c r="AY137" s="271" t="s">
        <v>136</v>
      </c>
    </row>
    <row r="138" s="14" customFormat="1">
      <c r="A138" s="14"/>
      <c r="B138" s="277"/>
      <c r="C138" s="278"/>
      <c r="D138" s="262" t="s">
        <v>201</v>
      </c>
      <c r="E138" s="279" t="s">
        <v>1</v>
      </c>
      <c r="F138" s="280" t="s">
        <v>311</v>
      </c>
      <c r="G138" s="278"/>
      <c r="H138" s="281">
        <v>10.5</v>
      </c>
      <c r="I138" s="282"/>
      <c r="J138" s="278"/>
      <c r="K138" s="278"/>
      <c r="L138" s="283"/>
      <c r="M138" s="284"/>
      <c r="N138" s="285"/>
      <c r="O138" s="285"/>
      <c r="P138" s="285"/>
      <c r="Q138" s="285"/>
      <c r="R138" s="285"/>
      <c r="S138" s="285"/>
      <c r="T138" s="286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T138" s="287" t="s">
        <v>201</v>
      </c>
      <c r="AU138" s="287" t="s">
        <v>89</v>
      </c>
      <c r="AV138" s="14" t="s">
        <v>143</v>
      </c>
      <c r="AW138" s="14" t="s">
        <v>36</v>
      </c>
      <c r="AX138" s="14" t="s">
        <v>87</v>
      </c>
      <c r="AY138" s="287" t="s">
        <v>136</v>
      </c>
    </row>
    <row r="139" s="2" customFormat="1" ht="21.75" customHeight="1">
      <c r="A139" s="37"/>
      <c r="B139" s="38"/>
      <c r="C139" s="235" t="s">
        <v>328</v>
      </c>
      <c r="D139" s="235" t="s">
        <v>139</v>
      </c>
      <c r="E139" s="236" t="s">
        <v>329</v>
      </c>
      <c r="F139" s="237" t="s">
        <v>330</v>
      </c>
      <c r="G139" s="238" t="s">
        <v>324</v>
      </c>
      <c r="H139" s="239">
        <v>10.5</v>
      </c>
      <c r="I139" s="240"/>
      <c r="J139" s="241">
        <f>ROUND(I139*H139,2)</f>
        <v>0</v>
      </c>
      <c r="K139" s="242"/>
      <c r="L139" s="43"/>
      <c r="M139" s="243" t="s">
        <v>1</v>
      </c>
      <c r="N139" s="244" t="s">
        <v>44</v>
      </c>
      <c r="O139" s="90"/>
      <c r="P139" s="245">
        <f>O139*H139</f>
        <v>0</v>
      </c>
      <c r="Q139" s="245">
        <v>0</v>
      </c>
      <c r="R139" s="245">
        <f>Q139*H139</f>
        <v>0</v>
      </c>
      <c r="S139" s="245">
        <v>0</v>
      </c>
      <c r="T139" s="246">
        <f>S139*H139</f>
        <v>0</v>
      </c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R139" s="247" t="s">
        <v>143</v>
      </c>
      <c r="AT139" s="247" t="s">
        <v>139</v>
      </c>
      <c r="AU139" s="247" t="s">
        <v>89</v>
      </c>
      <c r="AY139" s="16" t="s">
        <v>136</v>
      </c>
      <c r="BE139" s="248">
        <f>IF(N139="základní",J139,0)</f>
        <v>0</v>
      </c>
      <c r="BF139" s="248">
        <f>IF(N139="snížená",J139,0)</f>
        <v>0</v>
      </c>
      <c r="BG139" s="248">
        <f>IF(N139="zákl. přenesená",J139,0)</f>
        <v>0</v>
      </c>
      <c r="BH139" s="248">
        <f>IF(N139="sníž. přenesená",J139,0)</f>
        <v>0</v>
      </c>
      <c r="BI139" s="248">
        <f>IF(N139="nulová",J139,0)</f>
        <v>0</v>
      </c>
      <c r="BJ139" s="16" t="s">
        <v>87</v>
      </c>
      <c r="BK139" s="248">
        <f>ROUND(I139*H139,2)</f>
        <v>0</v>
      </c>
      <c r="BL139" s="16" t="s">
        <v>143</v>
      </c>
      <c r="BM139" s="247" t="s">
        <v>331</v>
      </c>
    </row>
    <row r="140" s="2" customFormat="1" ht="16.5" customHeight="1">
      <c r="A140" s="37"/>
      <c r="B140" s="38"/>
      <c r="C140" s="249" t="s">
        <v>332</v>
      </c>
      <c r="D140" s="249" t="s">
        <v>152</v>
      </c>
      <c r="E140" s="250" t="s">
        <v>333</v>
      </c>
      <c r="F140" s="251" t="s">
        <v>334</v>
      </c>
      <c r="G140" s="252" t="s">
        <v>307</v>
      </c>
      <c r="H140" s="253">
        <v>25.199999999999999</v>
      </c>
      <c r="I140" s="254"/>
      <c r="J140" s="255">
        <f>ROUND(I140*H140,2)</f>
        <v>0</v>
      </c>
      <c r="K140" s="256"/>
      <c r="L140" s="257"/>
      <c r="M140" s="258" t="s">
        <v>1</v>
      </c>
      <c r="N140" s="259" t="s">
        <v>44</v>
      </c>
      <c r="O140" s="90"/>
      <c r="P140" s="245">
        <f>O140*H140</f>
        <v>0</v>
      </c>
      <c r="Q140" s="245">
        <v>0.00080000000000000004</v>
      </c>
      <c r="R140" s="245">
        <f>Q140*H140</f>
        <v>0.020160000000000001</v>
      </c>
      <c r="S140" s="245">
        <v>0</v>
      </c>
      <c r="T140" s="246">
        <f>S140*H140</f>
        <v>0</v>
      </c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R140" s="247" t="s">
        <v>156</v>
      </c>
      <c r="AT140" s="247" t="s">
        <v>152</v>
      </c>
      <c r="AU140" s="247" t="s">
        <v>89</v>
      </c>
      <c r="AY140" s="16" t="s">
        <v>136</v>
      </c>
      <c r="BE140" s="248">
        <f>IF(N140="základní",J140,0)</f>
        <v>0</v>
      </c>
      <c r="BF140" s="248">
        <f>IF(N140="snížená",J140,0)</f>
        <v>0</v>
      </c>
      <c r="BG140" s="248">
        <f>IF(N140="zákl. přenesená",J140,0)</f>
        <v>0</v>
      </c>
      <c r="BH140" s="248">
        <f>IF(N140="sníž. přenesená",J140,0)</f>
        <v>0</v>
      </c>
      <c r="BI140" s="248">
        <f>IF(N140="nulová",J140,0)</f>
        <v>0</v>
      </c>
      <c r="BJ140" s="16" t="s">
        <v>87</v>
      </c>
      <c r="BK140" s="248">
        <f>ROUND(I140*H140,2)</f>
        <v>0</v>
      </c>
      <c r="BL140" s="16" t="s">
        <v>143</v>
      </c>
      <c r="BM140" s="247" t="s">
        <v>335</v>
      </c>
    </row>
    <row r="141" s="13" customFormat="1">
      <c r="A141" s="13"/>
      <c r="B141" s="260"/>
      <c r="C141" s="261"/>
      <c r="D141" s="262" t="s">
        <v>201</v>
      </c>
      <c r="E141" s="261"/>
      <c r="F141" s="264" t="s">
        <v>336</v>
      </c>
      <c r="G141" s="261"/>
      <c r="H141" s="265">
        <v>25.199999999999999</v>
      </c>
      <c r="I141" s="266"/>
      <c r="J141" s="261"/>
      <c r="K141" s="261"/>
      <c r="L141" s="267"/>
      <c r="M141" s="268"/>
      <c r="N141" s="269"/>
      <c r="O141" s="269"/>
      <c r="P141" s="269"/>
      <c r="Q141" s="269"/>
      <c r="R141" s="269"/>
      <c r="S141" s="269"/>
      <c r="T141" s="270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71" t="s">
        <v>201</v>
      </c>
      <c r="AU141" s="271" t="s">
        <v>89</v>
      </c>
      <c r="AV141" s="13" t="s">
        <v>89</v>
      </c>
      <c r="AW141" s="13" t="s">
        <v>4</v>
      </c>
      <c r="AX141" s="13" t="s">
        <v>87</v>
      </c>
      <c r="AY141" s="271" t="s">
        <v>136</v>
      </c>
    </row>
    <row r="142" s="2" customFormat="1" ht="21.75" customHeight="1">
      <c r="A142" s="37"/>
      <c r="B142" s="38"/>
      <c r="C142" s="235" t="s">
        <v>337</v>
      </c>
      <c r="D142" s="235" t="s">
        <v>139</v>
      </c>
      <c r="E142" s="236" t="s">
        <v>338</v>
      </c>
      <c r="F142" s="237" t="s">
        <v>339</v>
      </c>
      <c r="G142" s="238" t="s">
        <v>307</v>
      </c>
      <c r="H142" s="239">
        <v>3750</v>
      </c>
      <c r="I142" s="240"/>
      <c r="J142" s="241">
        <f>ROUND(I142*H142,2)</f>
        <v>0</v>
      </c>
      <c r="K142" s="242"/>
      <c r="L142" s="43"/>
      <c r="M142" s="243" t="s">
        <v>1</v>
      </c>
      <c r="N142" s="244" t="s">
        <v>44</v>
      </c>
      <c r="O142" s="90"/>
      <c r="P142" s="245">
        <f>O142*H142</f>
        <v>0</v>
      </c>
      <c r="Q142" s="245">
        <v>0</v>
      </c>
      <c r="R142" s="245">
        <f>Q142*H142</f>
        <v>0</v>
      </c>
      <c r="S142" s="245">
        <v>0</v>
      </c>
      <c r="T142" s="246">
        <f>S142*H142</f>
        <v>0</v>
      </c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R142" s="247" t="s">
        <v>143</v>
      </c>
      <c r="AT142" s="247" t="s">
        <v>139</v>
      </c>
      <c r="AU142" s="247" t="s">
        <v>89</v>
      </c>
      <c r="AY142" s="16" t="s">
        <v>136</v>
      </c>
      <c r="BE142" s="248">
        <f>IF(N142="základní",J142,0)</f>
        <v>0</v>
      </c>
      <c r="BF142" s="248">
        <f>IF(N142="snížená",J142,0)</f>
        <v>0</v>
      </c>
      <c r="BG142" s="248">
        <f>IF(N142="zákl. přenesená",J142,0)</f>
        <v>0</v>
      </c>
      <c r="BH142" s="248">
        <f>IF(N142="sníž. přenesená",J142,0)</f>
        <v>0</v>
      </c>
      <c r="BI142" s="248">
        <f>IF(N142="nulová",J142,0)</f>
        <v>0</v>
      </c>
      <c r="BJ142" s="16" t="s">
        <v>87</v>
      </c>
      <c r="BK142" s="248">
        <f>ROUND(I142*H142,2)</f>
        <v>0</v>
      </c>
      <c r="BL142" s="16" t="s">
        <v>143</v>
      </c>
      <c r="BM142" s="247" t="s">
        <v>340</v>
      </c>
    </row>
    <row r="143" s="13" customFormat="1">
      <c r="A143" s="13"/>
      <c r="B143" s="260"/>
      <c r="C143" s="261"/>
      <c r="D143" s="262" t="s">
        <v>201</v>
      </c>
      <c r="E143" s="263" t="s">
        <v>1</v>
      </c>
      <c r="F143" s="264" t="s">
        <v>341</v>
      </c>
      <c r="G143" s="261"/>
      <c r="H143" s="265">
        <v>721</v>
      </c>
      <c r="I143" s="266"/>
      <c r="J143" s="261"/>
      <c r="K143" s="261"/>
      <c r="L143" s="267"/>
      <c r="M143" s="268"/>
      <c r="N143" s="269"/>
      <c r="O143" s="269"/>
      <c r="P143" s="269"/>
      <c r="Q143" s="269"/>
      <c r="R143" s="269"/>
      <c r="S143" s="269"/>
      <c r="T143" s="270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71" t="s">
        <v>201</v>
      </c>
      <c r="AU143" s="271" t="s">
        <v>89</v>
      </c>
      <c r="AV143" s="13" t="s">
        <v>89</v>
      </c>
      <c r="AW143" s="13" t="s">
        <v>36</v>
      </c>
      <c r="AX143" s="13" t="s">
        <v>79</v>
      </c>
      <c r="AY143" s="271" t="s">
        <v>136</v>
      </c>
    </row>
    <row r="144" s="13" customFormat="1">
      <c r="A144" s="13"/>
      <c r="B144" s="260"/>
      <c r="C144" s="261"/>
      <c r="D144" s="262" t="s">
        <v>201</v>
      </c>
      <c r="E144" s="263" t="s">
        <v>1</v>
      </c>
      <c r="F144" s="264" t="s">
        <v>342</v>
      </c>
      <c r="G144" s="261"/>
      <c r="H144" s="265">
        <v>255</v>
      </c>
      <c r="I144" s="266"/>
      <c r="J144" s="261"/>
      <c r="K144" s="261"/>
      <c r="L144" s="267"/>
      <c r="M144" s="268"/>
      <c r="N144" s="269"/>
      <c r="O144" s="269"/>
      <c r="P144" s="269"/>
      <c r="Q144" s="269"/>
      <c r="R144" s="269"/>
      <c r="S144" s="269"/>
      <c r="T144" s="270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71" t="s">
        <v>201</v>
      </c>
      <c r="AU144" s="271" t="s">
        <v>89</v>
      </c>
      <c r="AV144" s="13" t="s">
        <v>89</v>
      </c>
      <c r="AW144" s="13" t="s">
        <v>36</v>
      </c>
      <c r="AX144" s="13" t="s">
        <v>79</v>
      </c>
      <c r="AY144" s="271" t="s">
        <v>136</v>
      </c>
    </row>
    <row r="145" s="13" customFormat="1">
      <c r="A145" s="13"/>
      <c r="B145" s="260"/>
      <c r="C145" s="261"/>
      <c r="D145" s="262" t="s">
        <v>201</v>
      </c>
      <c r="E145" s="263" t="s">
        <v>1</v>
      </c>
      <c r="F145" s="264" t="s">
        <v>343</v>
      </c>
      <c r="G145" s="261"/>
      <c r="H145" s="265">
        <v>309</v>
      </c>
      <c r="I145" s="266"/>
      <c r="J145" s="261"/>
      <c r="K145" s="261"/>
      <c r="L145" s="267"/>
      <c r="M145" s="268"/>
      <c r="N145" s="269"/>
      <c r="O145" s="269"/>
      <c r="P145" s="269"/>
      <c r="Q145" s="269"/>
      <c r="R145" s="269"/>
      <c r="S145" s="269"/>
      <c r="T145" s="270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71" t="s">
        <v>201</v>
      </c>
      <c r="AU145" s="271" t="s">
        <v>89</v>
      </c>
      <c r="AV145" s="13" t="s">
        <v>89</v>
      </c>
      <c r="AW145" s="13" t="s">
        <v>36</v>
      </c>
      <c r="AX145" s="13" t="s">
        <v>79</v>
      </c>
      <c r="AY145" s="271" t="s">
        <v>136</v>
      </c>
    </row>
    <row r="146" s="13" customFormat="1">
      <c r="A146" s="13"/>
      <c r="B146" s="260"/>
      <c r="C146" s="261"/>
      <c r="D146" s="262" t="s">
        <v>201</v>
      </c>
      <c r="E146" s="263" t="s">
        <v>1</v>
      </c>
      <c r="F146" s="264" t="s">
        <v>344</v>
      </c>
      <c r="G146" s="261"/>
      <c r="H146" s="265">
        <v>169</v>
      </c>
      <c r="I146" s="266"/>
      <c r="J146" s="261"/>
      <c r="K146" s="261"/>
      <c r="L146" s="267"/>
      <c r="M146" s="268"/>
      <c r="N146" s="269"/>
      <c r="O146" s="269"/>
      <c r="P146" s="269"/>
      <c r="Q146" s="269"/>
      <c r="R146" s="269"/>
      <c r="S146" s="269"/>
      <c r="T146" s="270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71" t="s">
        <v>201</v>
      </c>
      <c r="AU146" s="271" t="s">
        <v>89</v>
      </c>
      <c r="AV146" s="13" t="s">
        <v>89</v>
      </c>
      <c r="AW146" s="13" t="s">
        <v>36</v>
      </c>
      <c r="AX146" s="13" t="s">
        <v>79</v>
      </c>
      <c r="AY146" s="271" t="s">
        <v>136</v>
      </c>
    </row>
    <row r="147" s="13" customFormat="1">
      <c r="A147" s="13"/>
      <c r="B147" s="260"/>
      <c r="C147" s="261"/>
      <c r="D147" s="262" t="s">
        <v>201</v>
      </c>
      <c r="E147" s="263" t="s">
        <v>1</v>
      </c>
      <c r="F147" s="264" t="s">
        <v>345</v>
      </c>
      <c r="G147" s="261"/>
      <c r="H147" s="265">
        <v>419</v>
      </c>
      <c r="I147" s="266"/>
      <c r="J147" s="261"/>
      <c r="K147" s="261"/>
      <c r="L147" s="267"/>
      <c r="M147" s="268"/>
      <c r="N147" s="269"/>
      <c r="O147" s="269"/>
      <c r="P147" s="269"/>
      <c r="Q147" s="269"/>
      <c r="R147" s="269"/>
      <c r="S147" s="269"/>
      <c r="T147" s="270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71" t="s">
        <v>201</v>
      </c>
      <c r="AU147" s="271" t="s">
        <v>89</v>
      </c>
      <c r="AV147" s="13" t="s">
        <v>89</v>
      </c>
      <c r="AW147" s="13" t="s">
        <v>36</v>
      </c>
      <c r="AX147" s="13" t="s">
        <v>79</v>
      </c>
      <c r="AY147" s="271" t="s">
        <v>136</v>
      </c>
    </row>
    <row r="148" s="13" customFormat="1">
      <c r="A148" s="13"/>
      <c r="B148" s="260"/>
      <c r="C148" s="261"/>
      <c r="D148" s="262" t="s">
        <v>201</v>
      </c>
      <c r="E148" s="263" t="s">
        <v>1</v>
      </c>
      <c r="F148" s="264" t="s">
        <v>346</v>
      </c>
      <c r="G148" s="261"/>
      <c r="H148" s="265">
        <v>191</v>
      </c>
      <c r="I148" s="266"/>
      <c r="J148" s="261"/>
      <c r="K148" s="261"/>
      <c r="L148" s="267"/>
      <c r="M148" s="268"/>
      <c r="N148" s="269"/>
      <c r="O148" s="269"/>
      <c r="P148" s="269"/>
      <c r="Q148" s="269"/>
      <c r="R148" s="269"/>
      <c r="S148" s="269"/>
      <c r="T148" s="270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71" t="s">
        <v>201</v>
      </c>
      <c r="AU148" s="271" t="s">
        <v>89</v>
      </c>
      <c r="AV148" s="13" t="s">
        <v>89</v>
      </c>
      <c r="AW148" s="13" t="s">
        <v>36</v>
      </c>
      <c r="AX148" s="13" t="s">
        <v>79</v>
      </c>
      <c r="AY148" s="271" t="s">
        <v>136</v>
      </c>
    </row>
    <row r="149" s="13" customFormat="1">
      <c r="A149" s="13"/>
      <c r="B149" s="260"/>
      <c r="C149" s="261"/>
      <c r="D149" s="262" t="s">
        <v>201</v>
      </c>
      <c r="E149" s="263" t="s">
        <v>1</v>
      </c>
      <c r="F149" s="264" t="s">
        <v>347</v>
      </c>
      <c r="G149" s="261"/>
      <c r="H149" s="265">
        <v>132</v>
      </c>
      <c r="I149" s="266"/>
      <c r="J149" s="261"/>
      <c r="K149" s="261"/>
      <c r="L149" s="267"/>
      <c r="M149" s="268"/>
      <c r="N149" s="269"/>
      <c r="O149" s="269"/>
      <c r="P149" s="269"/>
      <c r="Q149" s="269"/>
      <c r="R149" s="269"/>
      <c r="S149" s="269"/>
      <c r="T149" s="270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71" t="s">
        <v>201</v>
      </c>
      <c r="AU149" s="271" t="s">
        <v>89</v>
      </c>
      <c r="AV149" s="13" t="s">
        <v>89</v>
      </c>
      <c r="AW149" s="13" t="s">
        <v>36</v>
      </c>
      <c r="AX149" s="13" t="s">
        <v>79</v>
      </c>
      <c r="AY149" s="271" t="s">
        <v>136</v>
      </c>
    </row>
    <row r="150" s="13" customFormat="1">
      <c r="A150" s="13"/>
      <c r="B150" s="260"/>
      <c r="C150" s="261"/>
      <c r="D150" s="262" t="s">
        <v>201</v>
      </c>
      <c r="E150" s="263" t="s">
        <v>1</v>
      </c>
      <c r="F150" s="264" t="s">
        <v>348</v>
      </c>
      <c r="G150" s="261"/>
      <c r="H150" s="265">
        <v>1171</v>
      </c>
      <c r="I150" s="266"/>
      <c r="J150" s="261"/>
      <c r="K150" s="261"/>
      <c r="L150" s="267"/>
      <c r="M150" s="268"/>
      <c r="N150" s="269"/>
      <c r="O150" s="269"/>
      <c r="P150" s="269"/>
      <c r="Q150" s="269"/>
      <c r="R150" s="269"/>
      <c r="S150" s="269"/>
      <c r="T150" s="270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71" t="s">
        <v>201</v>
      </c>
      <c r="AU150" s="271" t="s">
        <v>89</v>
      </c>
      <c r="AV150" s="13" t="s">
        <v>89</v>
      </c>
      <c r="AW150" s="13" t="s">
        <v>36</v>
      </c>
      <c r="AX150" s="13" t="s">
        <v>79</v>
      </c>
      <c r="AY150" s="271" t="s">
        <v>136</v>
      </c>
    </row>
    <row r="151" s="13" customFormat="1">
      <c r="A151" s="13"/>
      <c r="B151" s="260"/>
      <c r="C151" s="261"/>
      <c r="D151" s="262" t="s">
        <v>201</v>
      </c>
      <c r="E151" s="263" t="s">
        <v>1</v>
      </c>
      <c r="F151" s="264" t="s">
        <v>349</v>
      </c>
      <c r="G151" s="261"/>
      <c r="H151" s="265">
        <v>383</v>
      </c>
      <c r="I151" s="266"/>
      <c r="J151" s="261"/>
      <c r="K151" s="261"/>
      <c r="L151" s="267"/>
      <c r="M151" s="268"/>
      <c r="N151" s="269"/>
      <c r="O151" s="269"/>
      <c r="P151" s="269"/>
      <c r="Q151" s="269"/>
      <c r="R151" s="269"/>
      <c r="S151" s="269"/>
      <c r="T151" s="270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71" t="s">
        <v>201</v>
      </c>
      <c r="AU151" s="271" t="s">
        <v>89</v>
      </c>
      <c r="AV151" s="13" t="s">
        <v>89</v>
      </c>
      <c r="AW151" s="13" t="s">
        <v>36</v>
      </c>
      <c r="AX151" s="13" t="s">
        <v>79</v>
      </c>
      <c r="AY151" s="271" t="s">
        <v>136</v>
      </c>
    </row>
    <row r="152" s="14" customFormat="1">
      <c r="A152" s="14"/>
      <c r="B152" s="277"/>
      <c r="C152" s="278"/>
      <c r="D152" s="262" t="s">
        <v>201</v>
      </c>
      <c r="E152" s="279" t="s">
        <v>1</v>
      </c>
      <c r="F152" s="280" t="s">
        <v>311</v>
      </c>
      <c r="G152" s="278"/>
      <c r="H152" s="281">
        <v>3750</v>
      </c>
      <c r="I152" s="282"/>
      <c r="J152" s="278"/>
      <c r="K152" s="278"/>
      <c r="L152" s="283"/>
      <c r="M152" s="284"/>
      <c r="N152" s="285"/>
      <c r="O152" s="285"/>
      <c r="P152" s="285"/>
      <c r="Q152" s="285"/>
      <c r="R152" s="285"/>
      <c r="S152" s="285"/>
      <c r="T152" s="286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T152" s="287" t="s">
        <v>201</v>
      </c>
      <c r="AU152" s="287" t="s">
        <v>89</v>
      </c>
      <c r="AV152" s="14" t="s">
        <v>143</v>
      </c>
      <c r="AW152" s="14" t="s">
        <v>36</v>
      </c>
      <c r="AX152" s="14" t="s">
        <v>87</v>
      </c>
      <c r="AY152" s="287" t="s">
        <v>136</v>
      </c>
    </row>
    <row r="153" s="2" customFormat="1" ht="21.75" customHeight="1">
      <c r="A153" s="37"/>
      <c r="B153" s="38"/>
      <c r="C153" s="235" t="s">
        <v>350</v>
      </c>
      <c r="D153" s="235" t="s">
        <v>139</v>
      </c>
      <c r="E153" s="236" t="s">
        <v>351</v>
      </c>
      <c r="F153" s="237" t="s">
        <v>352</v>
      </c>
      <c r="G153" s="238" t="s">
        <v>307</v>
      </c>
      <c r="H153" s="239">
        <v>162</v>
      </c>
      <c r="I153" s="240"/>
      <c r="J153" s="241">
        <f>ROUND(I153*H153,2)</f>
        <v>0</v>
      </c>
      <c r="K153" s="242"/>
      <c r="L153" s="43"/>
      <c r="M153" s="243" t="s">
        <v>1</v>
      </c>
      <c r="N153" s="244" t="s">
        <v>44</v>
      </c>
      <c r="O153" s="90"/>
      <c r="P153" s="245">
        <f>O153*H153</f>
        <v>0</v>
      </c>
      <c r="Q153" s="245">
        <v>0</v>
      </c>
      <c r="R153" s="245">
        <f>Q153*H153</f>
        <v>0</v>
      </c>
      <c r="S153" s="245">
        <v>0</v>
      </c>
      <c r="T153" s="246">
        <f>S153*H153</f>
        <v>0</v>
      </c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R153" s="247" t="s">
        <v>143</v>
      </c>
      <c r="AT153" s="247" t="s">
        <v>139</v>
      </c>
      <c r="AU153" s="247" t="s">
        <v>89</v>
      </c>
      <c r="AY153" s="16" t="s">
        <v>136</v>
      </c>
      <c r="BE153" s="248">
        <f>IF(N153="základní",J153,0)</f>
        <v>0</v>
      </c>
      <c r="BF153" s="248">
        <f>IF(N153="snížená",J153,0)</f>
        <v>0</v>
      </c>
      <c r="BG153" s="248">
        <f>IF(N153="zákl. přenesená",J153,0)</f>
        <v>0</v>
      </c>
      <c r="BH153" s="248">
        <f>IF(N153="sníž. přenesená",J153,0)</f>
        <v>0</v>
      </c>
      <c r="BI153" s="248">
        <f>IF(N153="nulová",J153,0)</f>
        <v>0</v>
      </c>
      <c r="BJ153" s="16" t="s">
        <v>87</v>
      </c>
      <c r="BK153" s="248">
        <f>ROUND(I153*H153,2)</f>
        <v>0</v>
      </c>
      <c r="BL153" s="16" t="s">
        <v>143</v>
      </c>
      <c r="BM153" s="247" t="s">
        <v>353</v>
      </c>
    </row>
    <row r="154" s="13" customFormat="1">
      <c r="A154" s="13"/>
      <c r="B154" s="260"/>
      <c r="C154" s="261"/>
      <c r="D154" s="262" t="s">
        <v>201</v>
      </c>
      <c r="E154" s="263" t="s">
        <v>1</v>
      </c>
      <c r="F154" s="264" t="s">
        <v>354</v>
      </c>
      <c r="G154" s="261"/>
      <c r="H154" s="265">
        <v>162</v>
      </c>
      <c r="I154" s="266"/>
      <c r="J154" s="261"/>
      <c r="K154" s="261"/>
      <c r="L154" s="267"/>
      <c r="M154" s="268"/>
      <c r="N154" s="269"/>
      <c r="O154" s="269"/>
      <c r="P154" s="269"/>
      <c r="Q154" s="269"/>
      <c r="R154" s="269"/>
      <c r="S154" s="269"/>
      <c r="T154" s="270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71" t="s">
        <v>201</v>
      </c>
      <c r="AU154" s="271" t="s">
        <v>89</v>
      </c>
      <c r="AV154" s="13" t="s">
        <v>89</v>
      </c>
      <c r="AW154" s="13" t="s">
        <v>36</v>
      </c>
      <c r="AX154" s="13" t="s">
        <v>79</v>
      </c>
      <c r="AY154" s="271" t="s">
        <v>136</v>
      </c>
    </row>
    <row r="155" s="14" customFormat="1">
      <c r="A155" s="14"/>
      <c r="B155" s="277"/>
      <c r="C155" s="278"/>
      <c r="D155" s="262" t="s">
        <v>201</v>
      </c>
      <c r="E155" s="279" t="s">
        <v>1</v>
      </c>
      <c r="F155" s="280" t="s">
        <v>311</v>
      </c>
      <c r="G155" s="278"/>
      <c r="H155" s="281">
        <v>162</v>
      </c>
      <c r="I155" s="282"/>
      <c r="J155" s="278"/>
      <c r="K155" s="278"/>
      <c r="L155" s="283"/>
      <c r="M155" s="284"/>
      <c r="N155" s="285"/>
      <c r="O155" s="285"/>
      <c r="P155" s="285"/>
      <c r="Q155" s="285"/>
      <c r="R155" s="285"/>
      <c r="S155" s="285"/>
      <c r="T155" s="286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T155" s="287" t="s">
        <v>201</v>
      </c>
      <c r="AU155" s="287" t="s">
        <v>89</v>
      </c>
      <c r="AV155" s="14" t="s">
        <v>143</v>
      </c>
      <c r="AW155" s="14" t="s">
        <v>36</v>
      </c>
      <c r="AX155" s="14" t="s">
        <v>87</v>
      </c>
      <c r="AY155" s="287" t="s">
        <v>136</v>
      </c>
    </row>
    <row r="156" s="2" customFormat="1" ht="21.75" customHeight="1">
      <c r="A156" s="37"/>
      <c r="B156" s="38"/>
      <c r="C156" s="235" t="s">
        <v>355</v>
      </c>
      <c r="D156" s="235" t="s">
        <v>139</v>
      </c>
      <c r="E156" s="236" t="s">
        <v>356</v>
      </c>
      <c r="F156" s="237" t="s">
        <v>357</v>
      </c>
      <c r="G156" s="238" t="s">
        <v>307</v>
      </c>
      <c r="H156" s="239">
        <v>98</v>
      </c>
      <c r="I156" s="240"/>
      <c r="J156" s="241">
        <f>ROUND(I156*H156,2)</f>
        <v>0</v>
      </c>
      <c r="K156" s="242"/>
      <c r="L156" s="43"/>
      <c r="M156" s="243" t="s">
        <v>1</v>
      </c>
      <c r="N156" s="244" t="s">
        <v>44</v>
      </c>
      <c r="O156" s="90"/>
      <c r="P156" s="245">
        <f>O156*H156</f>
        <v>0</v>
      </c>
      <c r="Q156" s="245">
        <v>0</v>
      </c>
      <c r="R156" s="245">
        <f>Q156*H156</f>
        <v>0</v>
      </c>
      <c r="S156" s="245">
        <v>0</v>
      </c>
      <c r="T156" s="246">
        <f>S156*H156</f>
        <v>0</v>
      </c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R156" s="247" t="s">
        <v>143</v>
      </c>
      <c r="AT156" s="247" t="s">
        <v>139</v>
      </c>
      <c r="AU156" s="247" t="s">
        <v>89</v>
      </c>
      <c r="AY156" s="16" t="s">
        <v>136</v>
      </c>
      <c r="BE156" s="248">
        <f>IF(N156="základní",J156,0)</f>
        <v>0</v>
      </c>
      <c r="BF156" s="248">
        <f>IF(N156="snížená",J156,0)</f>
        <v>0</v>
      </c>
      <c r="BG156" s="248">
        <f>IF(N156="zákl. přenesená",J156,0)</f>
        <v>0</v>
      </c>
      <c r="BH156" s="248">
        <f>IF(N156="sníž. přenesená",J156,0)</f>
        <v>0</v>
      </c>
      <c r="BI156" s="248">
        <f>IF(N156="nulová",J156,0)</f>
        <v>0</v>
      </c>
      <c r="BJ156" s="16" t="s">
        <v>87</v>
      </c>
      <c r="BK156" s="248">
        <f>ROUND(I156*H156,2)</f>
        <v>0</v>
      </c>
      <c r="BL156" s="16" t="s">
        <v>143</v>
      </c>
      <c r="BM156" s="247" t="s">
        <v>358</v>
      </c>
    </row>
    <row r="157" s="13" customFormat="1">
      <c r="A157" s="13"/>
      <c r="B157" s="260"/>
      <c r="C157" s="261"/>
      <c r="D157" s="262" t="s">
        <v>201</v>
      </c>
      <c r="E157" s="263" t="s">
        <v>1</v>
      </c>
      <c r="F157" s="264" t="s">
        <v>359</v>
      </c>
      <c r="G157" s="261"/>
      <c r="H157" s="265">
        <v>98</v>
      </c>
      <c r="I157" s="266"/>
      <c r="J157" s="261"/>
      <c r="K157" s="261"/>
      <c r="L157" s="267"/>
      <c r="M157" s="268"/>
      <c r="N157" s="269"/>
      <c r="O157" s="269"/>
      <c r="P157" s="269"/>
      <c r="Q157" s="269"/>
      <c r="R157" s="269"/>
      <c r="S157" s="269"/>
      <c r="T157" s="270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71" t="s">
        <v>201</v>
      </c>
      <c r="AU157" s="271" t="s">
        <v>89</v>
      </c>
      <c r="AV157" s="13" t="s">
        <v>89</v>
      </c>
      <c r="AW157" s="13" t="s">
        <v>36</v>
      </c>
      <c r="AX157" s="13" t="s">
        <v>87</v>
      </c>
      <c r="AY157" s="271" t="s">
        <v>136</v>
      </c>
    </row>
    <row r="158" s="2" customFormat="1" ht="21.75" customHeight="1">
      <c r="A158" s="37"/>
      <c r="B158" s="38"/>
      <c r="C158" s="235" t="s">
        <v>360</v>
      </c>
      <c r="D158" s="235" t="s">
        <v>139</v>
      </c>
      <c r="E158" s="236" t="s">
        <v>338</v>
      </c>
      <c r="F158" s="237" t="s">
        <v>339</v>
      </c>
      <c r="G158" s="238" t="s">
        <v>307</v>
      </c>
      <c r="H158" s="239">
        <v>3750</v>
      </c>
      <c r="I158" s="240"/>
      <c r="J158" s="241">
        <f>ROUND(I158*H158,2)</f>
        <v>0</v>
      </c>
      <c r="K158" s="242"/>
      <c r="L158" s="43"/>
      <c r="M158" s="243" t="s">
        <v>1</v>
      </c>
      <c r="N158" s="244" t="s">
        <v>44</v>
      </c>
      <c r="O158" s="90"/>
      <c r="P158" s="245">
        <f>O158*H158</f>
        <v>0</v>
      </c>
      <c r="Q158" s="245">
        <v>0</v>
      </c>
      <c r="R158" s="245">
        <f>Q158*H158</f>
        <v>0</v>
      </c>
      <c r="S158" s="245">
        <v>0</v>
      </c>
      <c r="T158" s="246">
        <f>S158*H158</f>
        <v>0</v>
      </c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R158" s="247" t="s">
        <v>143</v>
      </c>
      <c r="AT158" s="247" t="s">
        <v>139</v>
      </c>
      <c r="AU158" s="247" t="s">
        <v>89</v>
      </c>
      <c r="AY158" s="16" t="s">
        <v>136</v>
      </c>
      <c r="BE158" s="248">
        <f>IF(N158="základní",J158,0)</f>
        <v>0</v>
      </c>
      <c r="BF158" s="248">
        <f>IF(N158="snížená",J158,0)</f>
        <v>0</v>
      </c>
      <c r="BG158" s="248">
        <f>IF(N158="zákl. přenesená",J158,0)</f>
        <v>0</v>
      </c>
      <c r="BH158" s="248">
        <f>IF(N158="sníž. přenesená",J158,0)</f>
        <v>0</v>
      </c>
      <c r="BI158" s="248">
        <f>IF(N158="nulová",J158,0)</f>
        <v>0</v>
      </c>
      <c r="BJ158" s="16" t="s">
        <v>87</v>
      </c>
      <c r="BK158" s="248">
        <f>ROUND(I158*H158,2)</f>
        <v>0</v>
      </c>
      <c r="BL158" s="16" t="s">
        <v>143</v>
      </c>
      <c r="BM158" s="247" t="s">
        <v>361</v>
      </c>
    </row>
    <row r="159" s="2" customFormat="1" ht="21.75" customHeight="1">
      <c r="A159" s="37"/>
      <c r="B159" s="38"/>
      <c r="C159" s="235" t="s">
        <v>362</v>
      </c>
      <c r="D159" s="235" t="s">
        <v>139</v>
      </c>
      <c r="E159" s="236" t="s">
        <v>338</v>
      </c>
      <c r="F159" s="237" t="s">
        <v>339</v>
      </c>
      <c r="G159" s="238" t="s">
        <v>307</v>
      </c>
      <c r="H159" s="239">
        <v>3750</v>
      </c>
      <c r="I159" s="240"/>
      <c r="J159" s="241">
        <f>ROUND(I159*H159,2)</f>
        <v>0</v>
      </c>
      <c r="K159" s="242"/>
      <c r="L159" s="43"/>
      <c r="M159" s="243" t="s">
        <v>1</v>
      </c>
      <c r="N159" s="244" t="s">
        <v>44</v>
      </c>
      <c r="O159" s="90"/>
      <c r="P159" s="245">
        <f>O159*H159</f>
        <v>0</v>
      </c>
      <c r="Q159" s="245">
        <v>0</v>
      </c>
      <c r="R159" s="245">
        <f>Q159*H159</f>
        <v>0</v>
      </c>
      <c r="S159" s="245">
        <v>0</v>
      </c>
      <c r="T159" s="246">
        <f>S159*H159</f>
        <v>0</v>
      </c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R159" s="247" t="s">
        <v>143</v>
      </c>
      <c r="AT159" s="247" t="s">
        <v>139</v>
      </c>
      <c r="AU159" s="247" t="s">
        <v>89</v>
      </c>
      <c r="AY159" s="16" t="s">
        <v>136</v>
      </c>
      <c r="BE159" s="248">
        <f>IF(N159="základní",J159,0)</f>
        <v>0</v>
      </c>
      <c r="BF159" s="248">
        <f>IF(N159="snížená",J159,0)</f>
        <v>0</v>
      </c>
      <c r="BG159" s="248">
        <f>IF(N159="zákl. přenesená",J159,0)</f>
        <v>0</v>
      </c>
      <c r="BH159" s="248">
        <f>IF(N159="sníž. přenesená",J159,0)</f>
        <v>0</v>
      </c>
      <c r="BI159" s="248">
        <f>IF(N159="nulová",J159,0)</f>
        <v>0</v>
      </c>
      <c r="BJ159" s="16" t="s">
        <v>87</v>
      </c>
      <c r="BK159" s="248">
        <f>ROUND(I159*H159,2)</f>
        <v>0</v>
      </c>
      <c r="BL159" s="16" t="s">
        <v>143</v>
      </c>
      <c r="BM159" s="247" t="s">
        <v>363</v>
      </c>
    </row>
    <row r="160" s="2" customFormat="1" ht="16.5" customHeight="1">
      <c r="A160" s="37"/>
      <c r="B160" s="38"/>
      <c r="C160" s="235" t="s">
        <v>364</v>
      </c>
      <c r="D160" s="235" t="s">
        <v>139</v>
      </c>
      <c r="E160" s="236" t="s">
        <v>365</v>
      </c>
      <c r="F160" s="237" t="s">
        <v>366</v>
      </c>
      <c r="G160" s="238" t="s">
        <v>307</v>
      </c>
      <c r="H160" s="239">
        <v>3750</v>
      </c>
      <c r="I160" s="240"/>
      <c r="J160" s="241">
        <f>ROUND(I160*H160,2)</f>
        <v>0</v>
      </c>
      <c r="K160" s="242"/>
      <c r="L160" s="43"/>
      <c r="M160" s="243" t="s">
        <v>1</v>
      </c>
      <c r="N160" s="244" t="s">
        <v>44</v>
      </c>
      <c r="O160" s="90"/>
      <c r="P160" s="245">
        <f>O160*H160</f>
        <v>0</v>
      </c>
      <c r="Q160" s="245">
        <v>0</v>
      </c>
      <c r="R160" s="245">
        <f>Q160*H160</f>
        <v>0</v>
      </c>
      <c r="S160" s="245">
        <v>0</v>
      </c>
      <c r="T160" s="246">
        <f>S160*H160</f>
        <v>0</v>
      </c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R160" s="247" t="s">
        <v>143</v>
      </c>
      <c r="AT160" s="247" t="s">
        <v>139</v>
      </c>
      <c r="AU160" s="247" t="s">
        <v>89</v>
      </c>
      <c r="AY160" s="16" t="s">
        <v>136</v>
      </c>
      <c r="BE160" s="248">
        <f>IF(N160="základní",J160,0)</f>
        <v>0</v>
      </c>
      <c r="BF160" s="248">
        <f>IF(N160="snížená",J160,0)</f>
        <v>0</v>
      </c>
      <c r="BG160" s="248">
        <f>IF(N160="zákl. přenesená",J160,0)</f>
        <v>0</v>
      </c>
      <c r="BH160" s="248">
        <f>IF(N160="sníž. přenesená",J160,0)</f>
        <v>0</v>
      </c>
      <c r="BI160" s="248">
        <f>IF(N160="nulová",J160,0)</f>
        <v>0</v>
      </c>
      <c r="BJ160" s="16" t="s">
        <v>87</v>
      </c>
      <c r="BK160" s="248">
        <f>ROUND(I160*H160,2)</f>
        <v>0</v>
      </c>
      <c r="BL160" s="16" t="s">
        <v>143</v>
      </c>
      <c r="BM160" s="247" t="s">
        <v>367</v>
      </c>
    </row>
    <row r="161" s="2" customFormat="1" ht="16.5" customHeight="1">
      <c r="A161" s="37"/>
      <c r="B161" s="38"/>
      <c r="C161" s="235" t="s">
        <v>368</v>
      </c>
      <c r="D161" s="235" t="s">
        <v>139</v>
      </c>
      <c r="E161" s="236" t="s">
        <v>369</v>
      </c>
      <c r="F161" s="237" t="s">
        <v>370</v>
      </c>
      <c r="G161" s="238" t="s">
        <v>307</v>
      </c>
      <c r="H161" s="239">
        <v>3750</v>
      </c>
      <c r="I161" s="240"/>
      <c r="J161" s="241">
        <f>ROUND(I161*H161,2)</f>
        <v>0</v>
      </c>
      <c r="K161" s="242"/>
      <c r="L161" s="43"/>
      <c r="M161" s="243" t="s">
        <v>1</v>
      </c>
      <c r="N161" s="244" t="s">
        <v>44</v>
      </c>
      <c r="O161" s="90"/>
      <c r="P161" s="245">
        <f>O161*H161</f>
        <v>0</v>
      </c>
      <c r="Q161" s="245">
        <v>0</v>
      </c>
      <c r="R161" s="245">
        <f>Q161*H161</f>
        <v>0</v>
      </c>
      <c r="S161" s="245">
        <v>0</v>
      </c>
      <c r="T161" s="246">
        <f>S161*H161</f>
        <v>0</v>
      </c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R161" s="247" t="s">
        <v>143</v>
      </c>
      <c r="AT161" s="247" t="s">
        <v>139</v>
      </c>
      <c r="AU161" s="247" t="s">
        <v>89</v>
      </c>
      <c r="AY161" s="16" t="s">
        <v>136</v>
      </c>
      <c r="BE161" s="248">
        <f>IF(N161="základní",J161,0)</f>
        <v>0</v>
      </c>
      <c r="BF161" s="248">
        <f>IF(N161="snížená",J161,0)</f>
        <v>0</v>
      </c>
      <c r="BG161" s="248">
        <f>IF(N161="zákl. přenesená",J161,0)</f>
        <v>0</v>
      </c>
      <c r="BH161" s="248">
        <f>IF(N161="sníž. přenesená",J161,0)</f>
        <v>0</v>
      </c>
      <c r="BI161" s="248">
        <f>IF(N161="nulová",J161,0)</f>
        <v>0</v>
      </c>
      <c r="BJ161" s="16" t="s">
        <v>87</v>
      </c>
      <c r="BK161" s="248">
        <f>ROUND(I161*H161,2)</f>
        <v>0</v>
      </c>
      <c r="BL161" s="16" t="s">
        <v>143</v>
      </c>
      <c r="BM161" s="247" t="s">
        <v>371</v>
      </c>
    </row>
    <row r="162" s="2" customFormat="1" ht="16.5" customHeight="1">
      <c r="A162" s="37"/>
      <c r="B162" s="38"/>
      <c r="C162" s="235" t="s">
        <v>372</v>
      </c>
      <c r="D162" s="235" t="s">
        <v>139</v>
      </c>
      <c r="E162" s="236" t="s">
        <v>373</v>
      </c>
      <c r="F162" s="237" t="s">
        <v>374</v>
      </c>
      <c r="G162" s="238" t="s">
        <v>307</v>
      </c>
      <c r="H162" s="239">
        <v>3750</v>
      </c>
      <c r="I162" s="240"/>
      <c r="J162" s="241">
        <f>ROUND(I162*H162,2)</f>
        <v>0</v>
      </c>
      <c r="K162" s="242"/>
      <c r="L162" s="43"/>
      <c r="M162" s="243" t="s">
        <v>1</v>
      </c>
      <c r="N162" s="244" t="s">
        <v>44</v>
      </c>
      <c r="O162" s="90"/>
      <c r="P162" s="245">
        <f>O162*H162</f>
        <v>0</v>
      </c>
      <c r="Q162" s="245">
        <v>0</v>
      </c>
      <c r="R162" s="245">
        <f>Q162*H162</f>
        <v>0</v>
      </c>
      <c r="S162" s="245">
        <v>0</v>
      </c>
      <c r="T162" s="246">
        <f>S162*H162</f>
        <v>0</v>
      </c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R162" s="247" t="s">
        <v>143</v>
      </c>
      <c r="AT162" s="247" t="s">
        <v>139</v>
      </c>
      <c r="AU162" s="247" t="s">
        <v>89</v>
      </c>
      <c r="AY162" s="16" t="s">
        <v>136</v>
      </c>
      <c r="BE162" s="248">
        <f>IF(N162="základní",J162,0)</f>
        <v>0</v>
      </c>
      <c r="BF162" s="248">
        <f>IF(N162="snížená",J162,0)</f>
        <v>0</v>
      </c>
      <c r="BG162" s="248">
        <f>IF(N162="zákl. přenesená",J162,0)</f>
        <v>0</v>
      </c>
      <c r="BH162" s="248">
        <f>IF(N162="sníž. přenesená",J162,0)</f>
        <v>0</v>
      </c>
      <c r="BI162" s="248">
        <f>IF(N162="nulová",J162,0)</f>
        <v>0</v>
      </c>
      <c r="BJ162" s="16" t="s">
        <v>87</v>
      </c>
      <c r="BK162" s="248">
        <f>ROUND(I162*H162,2)</f>
        <v>0</v>
      </c>
      <c r="BL162" s="16" t="s">
        <v>143</v>
      </c>
      <c r="BM162" s="247" t="s">
        <v>375</v>
      </c>
    </row>
    <row r="163" s="2" customFormat="1" ht="16.5" customHeight="1">
      <c r="A163" s="37"/>
      <c r="B163" s="38"/>
      <c r="C163" s="249" t="s">
        <v>376</v>
      </c>
      <c r="D163" s="249" t="s">
        <v>152</v>
      </c>
      <c r="E163" s="250" t="s">
        <v>377</v>
      </c>
      <c r="F163" s="251" t="s">
        <v>378</v>
      </c>
      <c r="G163" s="252" t="s">
        <v>199</v>
      </c>
      <c r="H163" s="253">
        <v>368.5</v>
      </c>
      <c r="I163" s="254"/>
      <c r="J163" s="255">
        <f>ROUND(I163*H163,2)</f>
        <v>0</v>
      </c>
      <c r="K163" s="256"/>
      <c r="L163" s="257"/>
      <c r="M163" s="258" t="s">
        <v>1</v>
      </c>
      <c r="N163" s="259" t="s">
        <v>44</v>
      </c>
      <c r="O163" s="90"/>
      <c r="P163" s="245">
        <f>O163*H163</f>
        <v>0</v>
      </c>
      <c r="Q163" s="245">
        <v>0.20000000000000001</v>
      </c>
      <c r="R163" s="245">
        <f>Q163*H163</f>
        <v>73.700000000000003</v>
      </c>
      <c r="S163" s="245">
        <v>0</v>
      </c>
      <c r="T163" s="246">
        <f>S163*H163</f>
        <v>0</v>
      </c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R163" s="247" t="s">
        <v>156</v>
      </c>
      <c r="AT163" s="247" t="s">
        <v>152</v>
      </c>
      <c r="AU163" s="247" t="s">
        <v>89</v>
      </c>
      <c r="AY163" s="16" t="s">
        <v>136</v>
      </c>
      <c r="BE163" s="248">
        <f>IF(N163="základní",J163,0)</f>
        <v>0</v>
      </c>
      <c r="BF163" s="248">
        <f>IF(N163="snížená",J163,0)</f>
        <v>0</v>
      </c>
      <c r="BG163" s="248">
        <f>IF(N163="zákl. přenesená",J163,0)</f>
        <v>0</v>
      </c>
      <c r="BH163" s="248">
        <f>IF(N163="sníž. přenesená",J163,0)</f>
        <v>0</v>
      </c>
      <c r="BI163" s="248">
        <f>IF(N163="nulová",J163,0)</f>
        <v>0</v>
      </c>
      <c r="BJ163" s="16" t="s">
        <v>87</v>
      </c>
      <c r="BK163" s="248">
        <f>ROUND(I163*H163,2)</f>
        <v>0</v>
      </c>
      <c r="BL163" s="16" t="s">
        <v>143</v>
      </c>
      <c r="BM163" s="247" t="s">
        <v>379</v>
      </c>
    </row>
    <row r="164" s="13" customFormat="1">
      <c r="A164" s="13"/>
      <c r="B164" s="260"/>
      <c r="C164" s="261"/>
      <c r="D164" s="262" t="s">
        <v>201</v>
      </c>
      <c r="E164" s="263" t="s">
        <v>1</v>
      </c>
      <c r="F164" s="264" t="s">
        <v>380</v>
      </c>
      <c r="G164" s="261"/>
      <c r="H164" s="265">
        <v>-6.5</v>
      </c>
      <c r="I164" s="266"/>
      <c r="J164" s="261"/>
      <c r="K164" s="261"/>
      <c r="L164" s="267"/>
      <c r="M164" s="268"/>
      <c r="N164" s="269"/>
      <c r="O164" s="269"/>
      <c r="P164" s="269"/>
      <c r="Q164" s="269"/>
      <c r="R164" s="269"/>
      <c r="S164" s="269"/>
      <c r="T164" s="270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71" t="s">
        <v>201</v>
      </c>
      <c r="AU164" s="271" t="s">
        <v>89</v>
      </c>
      <c r="AV164" s="13" t="s">
        <v>89</v>
      </c>
      <c r="AW164" s="13" t="s">
        <v>36</v>
      </c>
      <c r="AX164" s="13" t="s">
        <v>79</v>
      </c>
      <c r="AY164" s="271" t="s">
        <v>136</v>
      </c>
    </row>
    <row r="165" s="13" customFormat="1">
      <c r="A165" s="13"/>
      <c r="B165" s="260"/>
      <c r="C165" s="261"/>
      <c r="D165" s="262" t="s">
        <v>201</v>
      </c>
      <c r="E165" s="263" t="s">
        <v>1</v>
      </c>
      <c r="F165" s="264" t="s">
        <v>381</v>
      </c>
      <c r="G165" s="261"/>
      <c r="H165" s="265">
        <v>375</v>
      </c>
      <c r="I165" s="266"/>
      <c r="J165" s="261"/>
      <c r="K165" s="261"/>
      <c r="L165" s="267"/>
      <c r="M165" s="268"/>
      <c r="N165" s="269"/>
      <c r="O165" s="269"/>
      <c r="P165" s="269"/>
      <c r="Q165" s="269"/>
      <c r="R165" s="269"/>
      <c r="S165" s="269"/>
      <c r="T165" s="270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71" t="s">
        <v>201</v>
      </c>
      <c r="AU165" s="271" t="s">
        <v>89</v>
      </c>
      <c r="AV165" s="13" t="s">
        <v>89</v>
      </c>
      <c r="AW165" s="13" t="s">
        <v>36</v>
      </c>
      <c r="AX165" s="13" t="s">
        <v>79</v>
      </c>
      <c r="AY165" s="271" t="s">
        <v>136</v>
      </c>
    </row>
    <row r="166" s="14" customFormat="1">
      <c r="A166" s="14"/>
      <c r="B166" s="277"/>
      <c r="C166" s="278"/>
      <c r="D166" s="262" t="s">
        <v>201</v>
      </c>
      <c r="E166" s="279" t="s">
        <v>1</v>
      </c>
      <c r="F166" s="280" t="s">
        <v>311</v>
      </c>
      <c r="G166" s="278"/>
      <c r="H166" s="281">
        <v>368.5</v>
      </c>
      <c r="I166" s="282"/>
      <c r="J166" s="278"/>
      <c r="K166" s="278"/>
      <c r="L166" s="283"/>
      <c r="M166" s="284"/>
      <c r="N166" s="285"/>
      <c r="O166" s="285"/>
      <c r="P166" s="285"/>
      <c r="Q166" s="285"/>
      <c r="R166" s="285"/>
      <c r="S166" s="285"/>
      <c r="T166" s="286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T166" s="287" t="s">
        <v>201</v>
      </c>
      <c r="AU166" s="287" t="s">
        <v>89</v>
      </c>
      <c r="AV166" s="14" t="s">
        <v>143</v>
      </c>
      <c r="AW166" s="14" t="s">
        <v>36</v>
      </c>
      <c r="AX166" s="14" t="s">
        <v>87</v>
      </c>
      <c r="AY166" s="287" t="s">
        <v>136</v>
      </c>
    </row>
    <row r="167" s="2" customFormat="1" ht="16.5" customHeight="1">
      <c r="A167" s="37"/>
      <c r="B167" s="38"/>
      <c r="C167" s="235" t="s">
        <v>382</v>
      </c>
      <c r="D167" s="235" t="s">
        <v>139</v>
      </c>
      <c r="E167" s="236" t="s">
        <v>383</v>
      </c>
      <c r="F167" s="237" t="s">
        <v>384</v>
      </c>
      <c r="G167" s="238" t="s">
        <v>142</v>
      </c>
      <c r="H167" s="239">
        <v>109</v>
      </c>
      <c r="I167" s="240"/>
      <c r="J167" s="241">
        <f>ROUND(I167*H167,2)</f>
        <v>0</v>
      </c>
      <c r="K167" s="242"/>
      <c r="L167" s="43"/>
      <c r="M167" s="243" t="s">
        <v>1</v>
      </c>
      <c r="N167" s="244" t="s">
        <v>44</v>
      </c>
      <c r="O167" s="90"/>
      <c r="P167" s="245">
        <f>O167*H167</f>
        <v>0</v>
      </c>
      <c r="Q167" s="245">
        <v>0</v>
      </c>
      <c r="R167" s="245">
        <f>Q167*H167</f>
        <v>0</v>
      </c>
      <c r="S167" s="245">
        <v>0</v>
      </c>
      <c r="T167" s="246">
        <f>S167*H167</f>
        <v>0</v>
      </c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R167" s="247" t="s">
        <v>143</v>
      </c>
      <c r="AT167" s="247" t="s">
        <v>139</v>
      </c>
      <c r="AU167" s="247" t="s">
        <v>89</v>
      </c>
      <c r="AY167" s="16" t="s">
        <v>136</v>
      </c>
      <c r="BE167" s="248">
        <f>IF(N167="základní",J167,0)</f>
        <v>0</v>
      </c>
      <c r="BF167" s="248">
        <f>IF(N167="snížená",J167,0)</f>
        <v>0</v>
      </c>
      <c r="BG167" s="248">
        <f>IF(N167="zákl. přenesená",J167,0)</f>
        <v>0</v>
      </c>
      <c r="BH167" s="248">
        <f>IF(N167="sníž. přenesená",J167,0)</f>
        <v>0</v>
      </c>
      <c r="BI167" s="248">
        <f>IF(N167="nulová",J167,0)</f>
        <v>0</v>
      </c>
      <c r="BJ167" s="16" t="s">
        <v>87</v>
      </c>
      <c r="BK167" s="248">
        <f>ROUND(I167*H167,2)</f>
        <v>0</v>
      </c>
      <c r="BL167" s="16" t="s">
        <v>143</v>
      </c>
      <c r="BM167" s="247" t="s">
        <v>385</v>
      </c>
    </row>
    <row r="168" s="2" customFormat="1" ht="16.5" customHeight="1">
      <c r="A168" s="37"/>
      <c r="B168" s="38"/>
      <c r="C168" s="235" t="s">
        <v>386</v>
      </c>
      <c r="D168" s="235" t="s">
        <v>139</v>
      </c>
      <c r="E168" s="236" t="s">
        <v>387</v>
      </c>
      <c r="F168" s="237" t="s">
        <v>388</v>
      </c>
      <c r="G168" s="238" t="s">
        <v>142</v>
      </c>
      <c r="H168" s="239">
        <v>109</v>
      </c>
      <c r="I168" s="240"/>
      <c r="J168" s="241">
        <f>ROUND(I168*H168,2)</f>
        <v>0</v>
      </c>
      <c r="K168" s="242"/>
      <c r="L168" s="43"/>
      <c r="M168" s="243" t="s">
        <v>1</v>
      </c>
      <c r="N168" s="244" t="s">
        <v>44</v>
      </c>
      <c r="O168" s="90"/>
      <c r="P168" s="245">
        <f>O168*H168</f>
        <v>0</v>
      </c>
      <c r="Q168" s="245">
        <v>0</v>
      </c>
      <c r="R168" s="245">
        <f>Q168*H168</f>
        <v>0</v>
      </c>
      <c r="S168" s="245">
        <v>0</v>
      </c>
      <c r="T168" s="246">
        <f>S168*H168</f>
        <v>0</v>
      </c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R168" s="247" t="s">
        <v>143</v>
      </c>
      <c r="AT168" s="247" t="s">
        <v>139</v>
      </c>
      <c r="AU168" s="247" t="s">
        <v>89</v>
      </c>
      <c r="AY168" s="16" t="s">
        <v>136</v>
      </c>
      <c r="BE168" s="248">
        <f>IF(N168="základní",J168,0)</f>
        <v>0</v>
      </c>
      <c r="BF168" s="248">
        <f>IF(N168="snížená",J168,0)</f>
        <v>0</v>
      </c>
      <c r="BG168" s="248">
        <f>IF(N168="zákl. přenesená",J168,0)</f>
        <v>0</v>
      </c>
      <c r="BH168" s="248">
        <f>IF(N168="sníž. přenesená",J168,0)</f>
        <v>0</v>
      </c>
      <c r="BI168" s="248">
        <f>IF(N168="nulová",J168,0)</f>
        <v>0</v>
      </c>
      <c r="BJ168" s="16" t="s">
        <v>87</v>
      </c>
      <c r="BK168" s="248">
        <f>ROUND(I168*H168,2)</f>
        <v>0</v>
      </c>
      <c r="BL168" s="16" t="s">
        <v>143</v>
      </c>
      <c r="BM168" s="247" t="s">
        <v>389</v>
      </c>
    </row>
    <row r="169" s="2" customFormat="1" ht="16.5" customHeight="1">
      <c r="A169" s="37"/>
      <c r="B169" s="38"/>
      <c r="C169" s="235" t="s">
        <v>390</v>
      </c>
      <c r="D169" s="235" t="s">
        <v>139</v>
      </c>
      <c r="E169" s="236" t="s">
        <v>391</v>
      </c>
      <c r="F169" s="237" t="s">
        <v>392</v>
      </c>
      <c r="G169" s="238" t="s">
        <v>142</v>
      </c>
      <c r="H169" s="239">
        <v>101</v>
      </c>
      <c r="I169" s="240"/>
      <c r="J169" s="241">
        <f>ROUND(I169*H169,2)</f>
        <v>0</v>
      </c>
      <c r="K169" s="242"/>
      <c r="L169" s="43"/>
      <c r="M169" s="243" t="s">
        <v>1</v>
      </c>
      <c r="N169" s="244" t="s">
        <v>44</v>
      </c>
      <c r="O169" s="90"/>
      <c r="P169" s="245">
        <f>O169*H169</f>
        <v>0</v>
      </c>
      <c r="Q169" s="245">
        <v>6.0000000000000002E-05</v>
      </c>
      <c r="R169" s="245">
        <f>Q169*H169</f>
        <v>0.0060600000000000003</v>
      </c>
      <c r="S169" s="245">
        <v>0</v>
      </c>
      <c r="T169" s="246">
        <f>S169*H169</f>
        <v>0</v>
      </c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R169" s="247" t="s">
        <v>143</v>
      </c>
      <c r="AT169" s="247" t="s">
        <v>139</v>
      </c>
      <c r="AU169" s="247" t="s">
        <v>89</v>
      </c>
      <c r="AY169" s="16" t="s">
        <v>136</v>
      </c>
      <c r="BE169" s="248">
        <f>IF(N169="základní",J169,0)</f>
        <v>0</v>
      </c>
      <c r="BF169" s="248">
        <f>IF(N169="snížená",J169,0)</f>
        <v>0</v>
      </c>
      <c r="BG169" s="248">
        <f>IF(N169="zákl. přenesená",J169,0)</f>
        <v>0</v>
      </c>
      <c r="BH169" s="248">
        <f>IF(N169="sníž. přenesená",J169,0)</f>
        <v>0</v>
      </c>
      <c r="BI169" s="248">
        <f>IF(N169="nulová",J169,0)</f>
        <v>0</v>
      </c>
      <c r="BJ169" s="16" t="s">
        <v>87</v>
      </c>
      <c r="BK169" s="248">
        <f>ROUND(I169*H169,2)</f>
        <v>0</v>
      </c>
      <c r="BL169" s="16" t="s">
        <v>143</v>
      </c>
      <c r="BM169" s="247" t="s">
        <v>393</v>
      </c>
    </row>
    <row r="170" s="2" customFormat="1" ht="16.5" customHeight="1">
      <c r="A170" s="37"/>
      <c r="B170" s="38"/>
      <c r="C170" s="235" t="s">
        <v>394</v>
      </c>
      <c r="D170" s="235" t="s">
        <v>139</v>
      </c>
      <c r="E170" s="236" t="s">
        <v>395</v>
      </c>
      <c r="F170" s="237" t="s">
        <v>396</v>
      </c>
      <c r="G170" s="238" t="s">
        <v>142</v>
      </c>
      <c r="H170" s="239">
        <v>8</v>
      </c>
      <c r="I170" s="240"/>
      <c r="J170" s="241">
        <f>ROUND(I170*H170,2)</f>
        <v>0</v>
      </c>
      <c r="K170" s="242"/>
      <c r="L170" s="43"/>
      <c r="M170" s="243" t="s">
        <v>1</v>
      </c>
      <c r="N170" s="244" t="s">
        <v>44</v>
      </c>
      <c r="O170" s="90"/>
      <c r="P170" s="245">
        <f>O170*H170</f>
        <v>0</v>
      </c>
      <c r="Q170" s="245">
        <v>5.0000000000000002E-05</v>
      </c>
      <c r="R170" s="245">
        <f>Q170*H170</f>
        <v>0.00040000000000000002</v>
      </c>
      <c r="S170" s="245">
        <v>0</v>
      </c>
      <c r="T170" s="246">
        <f>S170*H170</f>
        <v>0</v>
      </c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  <c r="AR170" s="247" t="s">
        <v>143</v>
      </c>
      <c r="AT170" s="247" t="s">
        <v>139</v>
      </c>
      <c r="AU170" s="247" t="s">
        <v>89</v>
      </c>
      <c r="AY170" s="16" t="s">
        <v>136</v>
      </c>
      <c r="BE170" s="248">
        <f>IF(N170="základní",J170,0)</f>
        <v>0</v>
      </c>
      <c r="BF170" s="248">
        <f>IF(N170="snížená",J170,0)</f>
        <v>0</v>
      </c>
      <c r="BG170" s="248">
        <f>IF(N170="zákl. přenesená",J170,0)</f>
        <v>0</v>
      </c>
      <c r="BH170" s="248">
        <f>IF(N170="sníž. přenesená",J170,0)</f>
        <v>0</v>
      </c>
      <c r="BI170" s="248">
        <f>IF(N170="nulová",J170,0)</f>
        <v>0</v>
      </c>
      <c r="BJ170" s="16" t="s">
        <v>87</v>
      </c>
      <c r="BK170" s="248">
        <f>ROUND(I170*H170,2)</f>
        <v>0</v>
      </c>
      <c r="BL170" s="16" t="s">
        <v>143</v>
      </c>
      <c r="BM170" s="247" t="s">
        <v>397</v>
      </c>
    </row>
    <row r="171" s="2" customFormat="1" ht="16.5" customHeight="1">
      <c r="A171" s="37"/>
      <c r="B171" s="38"/>
      <c r="C171" s="249" t="s">
        <v>398</v>
      </c>
      <c r="D171" s="249" t="s">
        <v>152</v>
      </c>
      <c r="E171" s="250" t="s">
        <v>399</v>
      </c>
      <c r="F171" s="251" t="s">
        <v>400</v>
      </c>
      <c r="G171" s="252" t="s">
        <v>142</v>
      </c>
      <c r="H171" s="253">
        <v>89</v>
      </c>
      <c r="I171" s="254"/>
      <c r="J171" s="255">
        <f>ROUND(I171*H171,2)</f>
        <v>0</v>
      </c>
      <c r="K171" s="256"/>
      <c r="L171" s="257"/>
      <c r="M171" s="258" t="s">
        <v>1</v>
      </c>
      <c r="N171" s="259" t="s">
        <v>44</v>
      </c>
      <c r="O171" s="90"/>
      <c r="P171" s="245">
        <f>O171*H171</f>
        <v>0</v>
      </c>
      <c r="Q171" s="245">
        <v>0</v>
      </c>
      <c r="R171" s="245">
        <f>Q171*H171</f>
        <v>0</v>
      </c>
      <c r="S171" s="245">
        <v>0</v>
      </c>
      <c r="T171" s="246">
        <f>S171*H171</f>
        <v>0</v>
      </c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R171" s="247" t="s">
        <v>156</v>
      </c>
      <c r="AT171" s="247" t="s">
        <v>152</v>
      </c>
      <c r="AU171" s="247" t="s">
        <v>89</v>
      </c>
      <c r="AY171" s="16" t="s">
        <v>136</v>
      </c>
      <c r="BE171" s="248">
        <f>IF(N171="základní",J171,0)</f>
        <v>0</v>
      </c>
      <c r="BF171" s="248">
        <f>IF(N171="snížená",J171,0)</f>
        <v>0</v>
      </c>
      <c r="BG171" s="248">
        <f>IF(N171="zákl. přenesená",J171,0)</f>
        <v>0</v>
      </c>
      <c r="BH171" s="248">
        <f>IF(N171="sníž. přenesená",J171,0)</f>
        <v>0</v>
      </c>
      <c r="BI171" s="248">
        <f>IF(N171="nulová",J171,0)</f>
        <v>0</v>
      </c>
      <c r="BJ171" s="16" t="s">
        <v>87</v>
      </c>
      <c r="BK171" s="248">
        <f>ROUND(I171*H171,2)</f>
        <v>0</v>
      </c>
      <c r="BL171" s="16" t="s">
        <v>143</v>
      </c>
      <c r="BM171" s="247" t="s">
        <v>401</v>
      </c>
    </row>
    <row r="172" s="2" customFormat="1" ht="16.5" customHeight="1">
      <c r="A172" s="37"/>
      <c r="B172" s="38"/>
      <c r="C172" s="249" t="s">
        <v>402</v>
      </c>
      <c r="D172" s="249" t="s">
        <v>152</v>
      </c>
      <c r="E172" s="250" t="s">
        <v>403</v>
      </c>
      <c r="F172" s="251" t="s">
        <v>404</v>
      </c>
      <c r="G172" s="252" t="s">
        <v>142</v>
      </c>
      <c r="H172" s="253">
        <v>48</v>
      </c>
      <c r="I172" s="254"/>
      <c r="J172" s="255">
        <f>ROUND(I172*H172,2)</f>
        <v>0</v>
      </c>
      <c r="K172" s="256"/>
      <c r="L172" s="257"/>
      <c r="M172" s="258" t="s">
        <v>1</v>
      </c>
      <c r="N172" s="259" t="s">
        <v>44</v>
      </c>
      <c r="O172" s="90"/>
      <c r="P172" s="245">
        <f>O172*H172</f>
        <v>0</v>
      </c>
      <c r="Q172" s="245">
        <v>0</v>
      </c>
      <c r="R172" s="245">
        <f>Q172*H172</f>
        <v>0</v>
      </c>
      <c r="S172" s="245">
        <v>0</v>
      </c>
      <c r="T172" s="246">
        <f>S172*H172</f>
        <v>0</v>
      </c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  <c r="AE172" s="37"/>
      <c r="AR172" s="247" t="s">
        <v>156</v>
      </c>
      <c r="AT172" s="247" t="s">
        <v>152</v>
      </c>
      <c r="AU172" s="247" t="s">
        <v>89</v>
      </c>
      <c r="AY172" s="16" t="s">
        <v>136</v>
      </c>
      <c r="BE172" s="248">
        <f>IF(N172="základní",J172,0)</f>
        <v>0</v>
      </c>
      <c r="BF172" s="248">
        <f>IF(N172="snížená",J172,0)</f>
        <v>0</v>
      </c>
      <c r="BG172" s="248">
        <f>IF(N172="zákl. přenesená",J172,0)</f>
        <v>0</v>
      </c>
      <c r="BH172" s="248">
        <f>IF(N172="sníž. přenesená",J172,0)</f>
        <v>0</v>
      </c>
      <c r="BI172" s="248">
        <f>IF(N172="nulová",J172,0)</f>
        <v>0</v>
      </c>
      <c r="BJ172" s="16" t="s">
        <v>87</v>
      </c>
      <c r="BK172" s="248">
        <f>ROUND(I172*H172,2)</f>
        <v>0</v>
      </c>
      <c r="BL172" s="16" t="s">
        <v>143</v>
      </c>
      <c r="BM172" s="247" t="s">
        <v>405</v>
      </c>
    </row>
    <row r="173" s="13" customFormat="1">
      <c r="A173" s="13"/>
      <c r="B173" s="260"/>
      <c r="C173" s="261"/>
      <c r="D173" s="262" t="s">
        <v>201</v>
      </c>
      <c r="E173" s="263" t="s">
        <v>1</v>
      </c>
      <c r="F173" s="264" t="s">
        <v>406</v>
      </c>
      <c r="G173" s="261"/>
      <c r="H173" s="265">
        <v>48</v>
      </c>
      <c r="I173" s="266"/>
      <c r="J173" s="261"/>
      <c r="K173" s="261"/>
      <c r="L173" s="267"/>
      <c r="M173" s="268"/>
      <c r="N173" s="269"/>
      <c r="O173" s="269"/>
      <c r="P173" s="269"/>
      <c r="Q173" s="269"/>
      <c r="R173" s="269"/>
      <c r="S173" s="269"/>
      <c r="T173" s="270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71" t="s">
        <v>201</v>
      </c>
      <c r="AU173" s="271" t="s">
        <v>89</v>
      </c>
      <c r="AV173" s="13" t="s">
        <v>89</v>
      </c>
      <c r="AW173" s="13" t="s">
        <v>36</v>
      </c>
      <c r="AX173" s="13" t="s">
        <v>87</v>
      </c>
      <c r="AY173" s="271" t="s">
        <v>136</v>
      </c>
    </row>
    <row r="174" s="2" customFormat="1" ht="16.5" customHeight="1">
      <c r="A174" s="37"/>
      <c r="B174" s="38"/>
      <c r="C174" s="249" t="s">
        <v>407</v>
      </c>
      <c r="D174" s="249" t="s">
        <v>152</v>
      </c>
      <c r="E174" s="250" t="s">
        <v>408</v>
      </c>
      <c r="F174" s="251" t="s">
        <v>409</v>
      </c>
      <c r="G174" s="252" t="s">
        <v>142</v>
      </c>
      <c r="H174" s="253">
        <v>311</v>
      </c>
      <c r="I174" s="254"/>
      <c r="J174" s="255">
        <f>ROUND(I174*H174,2)</f>
        <v>0</v>
      </c>
      <c r="K174" s="256"/>
      <c r="L174" s="257"/>
      <c r="M174" s="258" t="s">
        <v>1</v>
      </c>
      <c r="N174" s="259" t="s">
        <v>44</v>
      </c>
      <c r="O174" s="90"/>
      <c r="P174" s="245">
        <f>O174*H174</f>
        <v>0</v>
      </c>
      <c r="Q174" s="245">
        <v>0</v>
      </c>
      <c r="R174" s="245">
        <f>Q174*H174</f>
        <v>0</v>
      </c>
      <c r="S174" s="245">
        <v>0</v>
      </c>
      <c r="T174" s="246">
        <f>S174*H174</f>
        <v>0</v>
      </c>
      <c r="U174" s="37"/>
      <c r="V174" s="37"/>
      <c r="W174" s="37"/>
      <c r="X174" s="37"/>
      <c r="Y174" s="37"/>
      <c r="Z174" s="37"/>
      <c r="AA174" s="37"/>
      <c r="AB174" s="37"/>
      <c r="AC174" s="37"/>
      <c r="AD174" s="37"/>
      <c r="AE174" s="37"/>
      <c r="AR174" s="247" t="s">
        <v>156</v>
      </c>
      <c r="AT174" s="247" t="s">
        <v>152</v>
      </c>
      <c r="AU174" s="247" t="s">
        <v>89</v>
      </c>
      <c r="AY174" s="16" t="s">
        <v>136</v>
      </c>
      <c r="BE174" s="248">
        <f>IF(N174="základní",J174,0)</f>
        <v>0</v>
      </c>
      <c r="BF174" s="248">
        <f>IF(N174="snížená",J174,0)</f>
        <v>0</v>
      </c>
      <c r="BG174" s="248">
        <f>IF(N174="zákl. přenesená",J174,0)</f>
        <v>0</v>
      </c>
      <c r="BH174" s="248">
        <f>IF(N174="sníž. přenesená",J174,0)</f>
        <v>0</v>
      </c>
      <c r="BI174" s="248">
        <f>IF(N174="nulová",J174,0)</f>
        <v>0</v>
      </c>
      <c r="BJ174" s="16" t="s">
        <v>87</v>
      </c>
      <c r="BK174" s="248">
        <f>ROUND(I174*H174,2)</f>
        <v>0</v>
      </c>
      <c r="BL174" s="16" t="s">
        <v>143</v>
      </c>
      <c r="BM174" s="247" t="s">
        <v>410</v>
      </c>
    </row>
    <row r="175" s="13" customFormat="1">
      <c r="A175" s="13"/>
      <c r="B175" s="260"/>
      <c r="C175" s="261"/>
      <c r="D175" s="262" t="s">
        <v>201</v>
      </c>
      <c r="E175" s="263" t="s">
        <v>1</v>
      </c>
      <c r="F175" s="264" t="s">
        <v>411</v>
      </c>
      <c r="G175" s="261"/>
      <c r="H175" s="265">
        <v>8</v>
      </c>
      <c r="I175" s="266"/>
      <c r="J175" s="261"/>
      <c r="K175" s="261"/>
      <c r="L175" s="267"/>
      <c r="M175" s="268"/>
      <c r="N175" s="269"/>
      <c r="O175" s="269"/>
      <c r="P175" s="269"/>
      <c r="Q175" s="269"/>
      <c r="R175" s="269"/>
      <c r="S175" s="269"/>
      <c r="T175" s="270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71" t="s">
        <v>201</v>
      </c>
      <c r="AU175" s="271" t="s">
        <v>89</v>
      </c>
      <c r="AV175" s="13" t="s">
        <v>89</v>
      </c>
      <c r="AW175" s="13" t="s">
        <v>36</v>
      </c>
      <c r="AX175" s="13" t="s">
        <v>79</v>
      </c>
      <c r="AY175" s="271" t="s">
        <v>136</v>
      </c>
    </row>
    <row r="176" s="13" customFormat="1">
      <c r="A176" s="13"/>
      <c r="B176" s="260"/>
      <c r="C176" s="261"/>
      <c r="D176" s="262" t="s">
        <v>201</v>
      </c>
      <c r="E176" s="263" t="s">
        <v>1</v>
      </c>
      <c r="F176" s="264" t="s">
        <v>412</v>
      </c>
      <c r="G176" s="261"/>
      <c r="H176" s="265">
        <v>303</v>
      </c>
      <c r="I176" s="266"/>
      <c r="J176" s="261"/>
      <c r="K176" s="261"/>
      <c r="L176" s="267"/>
      <c r="M176" s="268"/>
      <c r="N176" s="269"/>
      <c r="O176" s="269"/>
      <c r="P176" s="269"/>
      <c r="Q176" s="269"/>
      <c r="R176" s="269"/>
      <c r="S176" s="269"/>
      <c r="T176" s="270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271" t="s">
        <v>201</v>
      </c>
      <c r="AU176" s="271" t="s">
        <v>89</v>
      </c>
      <c r="AV176" s="13" t="s">
        <v>89</v>
      </c>
      <c r="AW176" s="13" t="s">
        <v>36</v>
      </c>
      <c r="AX176" s="13" t="s">
        <v>79</v>
      </c>
      <c r="AY176" s="271" t="s">
        <v>136</v>
      </c>
    </row>
    <row r="177" s="14" customFormat="1">
      <c r="A177" s="14"/>
      <c r="B177" s="277"/>
      <c r="C177" s="278"/>
      <c r="D177" s="262" t="s">
        <v>201</v>
      </c>
      <c r="E177" s="279" t="s">
        <v>1</v>
      </c>
      <c r="F177" s="280" t="s">
        <v>311</v>
      </c>
      <c r="G177" s="278"/>
      <c r="H177" s="281">
        <v>311</v>
      </c>
      <c r="I177" s="282"/>
      <c r="J177" s="278"/>
      <c r="K177" s="278"/>
      <c r="L177" s="283"/>
      <c r="M177" s="284"/>
      <c r="N177" s="285"/>
      <c r="O177" s="285"/>
      <c r="P177" s="285"/>
      <c r="Q177" s="285"/>
      <c r="R177" s="285"/>
      <c r="S177" s="285"/>
      <c r="T177" s="286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T177" s="287" t="s">
        <v>201</v>
      </c>
      <c r="AU177" s="287" t="s">
        <v>89</v>
      </c>
      <c r="AV177" s="14" t="s">
        <v>143</v>
      </c>
      <c r="AW177" s="14" t="s">
        <v>36</v>
      </c>
      <c r="AX177" s="14" t="s">
        <v>87</v>
      </c>
      <c r="AY177" s="287" t="s">
        <v>136</v>
      </c>
    </row>
    <row r="178" s="2" customFormat="1" ht="16.5" customHeight="1">
      <c r="A178" s="37"/>
      <c r="B178" s="38"/>
      <c r="C178" s="235" t="s">
        <v>413</v>
      </c>
      <c r="D178" s="235" t="s">
        <v>139</v>
      </c>
      <c r="E178" s="236" t="s">
        <v>414</v>
      </c>
      <c r="F178" s="237" t="s">
        <v>415</v>
      </c>
      <c r="G178" s="238" t="s">
        <v>142</v>
      </c>
      <c r="H178" s="239">
        <v>101</v>
      </c>
      <c r="I178" s="240"/>
      <c r="J178" s="241">
        <f>ROUND(I178*H178,2)</f>
        <v>0</v>
      </c>
      <c r="K178" s="242"/>
      <c r="L178" s="43"/>
      <c r="M178" s="243" t="s">
        <v>1</v>
      </c>
      <c r="N178" s="244" t="s">
        <v>44</v>
      </c>
      <c r="O178" s="90"/>
      <c r="P178" s="245">
        <f>O178*H178</f>
        <v>0</v>
      </c>
      <c r="Q178" s="245">
        <v>0</v>
      </c>
      <c r="R178" s="245">
        <f>Q178*H178</f>
        <v>0</v>
      </c>
      <c r="S178" s="245">
        <v>0</v>
      </c>
      <c r="T178" s="246">
        <f>S178*H178</f>
        <v>0</v>
      </c>
      <c r="U178" s="37"/>
      <c r="V178" s="37"/>
      <c r="W178" s="37"/>
      <c r="X178" s="37"/>
      <c r="Y178" s="37"/>
      <c r="Z178" s="37"/>
      <c r="AA178" s="37"/>
      <c r="AB178" s="37"/>
      <c r="AC178" s="37"/>
      <c r="AD178" s="37"/>
      <c r="AE178" s="37"/>
      <c r="AR178" s="247" t="s">
        <v>143</v>
      </c>
      <c r="AT178" s="247" t="s">
        <v>139</v>
      </c>
      <c r="AU178" s="247" t="s">
        <v>89</v>
      </c>
      <c r="AY178" s="16" t="s">
        <v>136</v>
      </c>
      <c r="BE178" s="248">
        <f>IF(N178="základní",J178,0)</f>
        <v>0</v>
      </c>
      <c r="BF178" s="248">
        <f>IF(N178="snížená",J178,0)</f>
        <v>0</v>
      </c>
      <c r="BG178" s="248">
        <f>IF(N178="zákl. přenesená",J178,0)</f>
        <v>0</v>
      </c>
      <c r="BH178" s="248">
        <f>IF(N178="sníž. přenesená",J178,0)</f>
        <v>0</v>
      </c>
      <c r="BI178" s="248">
        <f>IF(N178="nulová",J178,0)</f>
        <v>0</v>
      </c>
      <c r="BJ178" s="16" t="s">
        <v>87</v>
      </c>
      <c r="BK178" s="248">
        <f>ROUND(I178*H178,2)</f>
        <v>0</v>
      </c>
      <c r="BL178" s="16" t="s">
        <v>143</v>
      </c>
      <c r="BM178" s="247" t="s">
        <v>416</v>
      </c>
    </row>
    <row r="179" s="2" customFormat="1" ht="16.5" customHeight="1">
      <c r="A179" s="37"/>
      <c r="B179" s="38"/>
      <c r="C179" s="235" t="s">
        <v>417</v>
      </c>
      <c r="D179" s="235" t="s">
        <v>139</v>
      </c>
      <c r="E179" s="236" t="s">
        <v>418</v>
      </c>
      <c r="F179" s="237" t="s">
        <v>419</v>
      </c>
      <c r="G179" s="238" t="s">
        <v>142</v>
      </c>
      <c r="H179" s="239">
        <v>109</v>
      </c>
      <c r="I179" s="240"/>
      <c r="J179" s="241">
        <f>ROUND(I179*H179,2)</f>
        <v>0</v>
      </c>
      <c r="K179" s="242"/>
      <c r="L179" s="43"/>
      <c r="M179" s="243" t="s">
        <v>1</v>
      </c>
      <c r="N179" s="244" t="s">
        <v>44</v>
      </c>
      <c r="O179" s="90"/>
      <c r="P179" s="245">
        <f>O179*H179</f>
        <v>0</v>
      </c>
      <c r="Q179" s="245">
        <v>0</v>
      </c>
      <c r="R179" s="245">
        <f>Q179*H179</f>
        <v>0</v>
      </c>
      <c r="S179" s="245">
        <v>0</v>
      </c>
      <c r="T179" s="246">
        <f>S179*H179</f>
        <v>0</v>
      </c>
      <c r="U179" s="37"/>
      <c r="V179" s="37"/>
      <c r="W179" s="37"/>
      <c r="X179" s="37"/>
      <c r="Y179" s="37"/>
      <c r="Z179" s="37"/>
      <c r="AA179" s="37"/>
      <c r="AB179" s="37"/>
      <c r="AC179" s="37"/>
      <c r="AD179" s="37"/>
      <c r="AE179" s="37"/>
      <c r="AR179" s="247" t="s">
        <v>143</v>
      </c>
      <c r="AT179" s="247" t="s">
        <v>139</v>
      </c>
      <c r="AU179" s="247" t="s">
        <v>89</v>
      </c>
      <c r="AY179" s="16" t="s">
        <v>136</v>
      </c>
      <c r="BE179" s="248">
        <f>IF(N179="základní",J179,0)</f>
        <v>0</v>
      </c>
      <c r="BF179" s="248">
        <f>IF(N179="snížená",J179,0)</f>
        <v>0</v>
      </c>
      <c r="BG179" s="248">
        <f>IF(N179="zákl. přenesená",J179,0)</f>
        <v>0</v>
      </c>
      <c r="BH179" s="248">
        <f>IF(N179="sníž. přenesená",J179,0)</f>
        <v>0</v>
      </c>
      <c r="BI179" s="248">
        <f>IF(N179="nulová",J179,0)</f>
        <v>0</v>
      </c>
      <c r="BJ179" s="16" t="s">
        <v>87</v>
      </c>
      <c r="BK179" s="248">
        <f>ROUND(I179*H179,2)</f>
        <v>0</v>
      </c>
      <c r="BL179" s="16" t="s">
        <v>143</v>
      </c>
      <c r="BM179" s="247" t="s">
        <v>420</v>
      </c>
    </row>
    <row r="180" s="2" customFormat="1" ht="16.5" customHeight="1">
      <c r="A180" s="37"/>
      <c r="B180" s="38"/>
      <c r="C180" s="249" t="s">
        <v>421</v>
      </c>
      <c r="D180" s="249" t="s">
        <v>152</v>
      </c>
      <c r="E180" s="250" t="s">
        <v>422</v>
      </c>
      <c r="F180" s="251" t="s">
        <v>423</v>
      </c>
      <c r="G180" s="252" t="s">
        <v>142</v>
      </c>
      <c r="H180" s="253">
        <v>1308</v>
      </c>
      <c r="I180" s="254"/>
      <c r="J180" s="255">
        <f>ROUND(I180*H180,2)</f>
        <v>0</v>
      </c>
      <c r="K180" s="256"/>
      <c r="L180" s="257"/>
      <c r="M180" s="258" t="s">
        <v>1</v>
      </c>
      <c r="N180" s="259" t="s">
        <v>44</v>
      </c>
      <c r="O180" s="90"/>
      <c r="P180" s="245">
        <f>O180*H180</f>
        <v>0</v>
      </c>
      <c r="Q180" s="245">
        <v>0</v>
      </c>
      <c r="R180" s="245">
        <f>Q180*H180</f>
        <v>0</v>
      </c>
      <c r="S180" s="245">
        <v>0</v>
      </c>
      <c r="T180" s="246">
        <f>S180*H180</f>
        <v>0</v>
      </c>
      <c r="U180" s="37"/>
      <c r="V180" s="37"/>
      <c r="W180" s="37"/>
      <c r="X180" s="37"/>
      <c r="Y180" s="37"/>
      <c r="Z180" s="37"/>
      <c r="AA180" s="37"/>
      <c r="AB180" s="37"/>
      <c r="AC180" s="37"/>
      <c r="AD180" s="37"/>
      <c r="AE180" s="37"/>
      <c r="AR180" s="247" t="s">
        <v>156</v>
      </c>
      <c r="AT180" s="247" t="s">
        <v>152</v>
      </c>
      <c r="AU180" s="247" t="s">
        <v>89</v>
      </c>
      <c r="AY180" s="16" t="s">
        <v>136</v>
      </c>
      <c r="BE180" s="248">
        <f>IF(N180="základní",J180,0)</f>
        <v>0</v>
      </c>
      <c r="BF180" s="248">
        <f>IF(N180="snížená",J180,0)</f>
        <v>0</v>
      </c>
      <c r="BG180" s="248">
        <f>IF(N180="zákl. přenesená",J180,0)</f>
        <v>0</v>
      </c>
      <c r="BH180" s="248">
        <f>IF(N180="sníž. přenesená",J180,0)</f>
        <v>0</v>
      </c>
      <c r="BI180" s="248">
        <f>IF(N180="nulová",J180,0)</f>
        <v>0</v>
      </c>
      <c r="BJ180" s="16" t="s">
        <v>87</v>
      </c>
      <c r="BK180" s="248">
        <f>ROUND(I180*H180,2)</f>
        <v>0</v>
      </c>
      <c r="BL180" s="16" t="s">
        <v>143</v>
      </c>
      <c r="BM180" s="247" t="s">
        <v>424</v>
      </c>
    </row>
    <row r="181" s="13" customFormat="1">
      <c r="A181" s="13"/>
      <c r="B181" s="260"/>
      <c r="C181" s="261"/>
      <c r="D181" s="262" t="s">
        <v>201</v>
      </c>
      <c r="E181" s="263" t="s">
        <v>1</v>
      </c>
      <c r="F181" s="264" t="s">
        <v>425</v>
      </c>
      <c r="G181" s="261"/>
      <c r="H181" s="265">
        <v>1308</v>
      </c>
      <c r="I181" s="266"/>
      <c r="J181" s="261"/>
      <c r="K181" s="261"/>
      <c r="L181" s="267"/>
      <c r="M181" s="268"/>
      <c r="N181" s="269"/>
      <c r="O181" s="269"/>
      <c r="P181" s="269"/>
      <c r="Q181" s="269"/>
      <c r="R181" s="269"/>
      <c r="S181" s="269"/>
      <c r="T181" s="270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271" t="s">
        <v>201</v>
      </c>
      <c r="AU181" s="271" t="s">
        <v>89</v>
      </c>
      <c r="AV181" s="13" t="s">
        <v>89</v>
      </c>
      <c r="AW181" s="13" t="s">
        <v>36</v>
      </c>
      <c r="AX181" s="13" t="s">
        <v>87</v>
      </c>
      <c r="AY181" s="271" t="s">
        <v>136</v>
      </c>
    </row>
    <row r="182" s="2" customFormat="1" ht="16.5" customHeight="1">
      <c r="A182" s="37"/>
      <c r="B182" s="38"/>
      <c r="C182" s="235" t="s">
        <v>426</v>
      </c>
      <c r="D182" s="235" t="s">
        <v>139</v>
      </c>
      <c r="E182" s="236" t="s">
        <v>427</v>
      </c>
      <c r="F182" s="237" t="s">
        <v>428</v>
      </c>
      <c r="G182" s="238" t="s">
        <v>199</v>
      </c>
      <c r="H182" s="239">
        <v>10.9</v>
      </c>
      <c r="I182" s="240"/>
      <c r="J182" s="241">
        <f>ROUND(I182*H182,2)</f>
        <v>0</v>
      </c>
      <c r="K182" s="242"/>
      <c r="L182" s="43"/>
      <c r="M182" s="243" t="s">
        <v>1</v>
      </c>
      <c r="N182" s="244" t="s">
        <v>44</v>
      </c>
      <c r="O182" s="90"/>
      <c r="P182" s="245">
        <f>O182*H182</f>
        <v>0</v>
      </c>
      <c r="Q182" s="245">
        <v>0</v>
      </c>
      <c r="R182" s="245">
        <f>Q182*H182</f>
        <v>0</v>
      </c>
      <c r="S182" s="245">
        <v>0</v>
      </c>
      <c r="T182" s="246">
        <f>S182*H182</f>
        <v>0</v>
      </c>
      <c r="U182" s="37"/>
      <c r="V182" s="37"/>
      <c r="W182" s="37"/>
      <c r="X182" s="37"/>
      <c r="Y182" s="37"/>
      <c r="Z182" s="37"/>
      <c r="AA182" s="37"/>
      <c r="AB182" s="37"/>
      <c r="AC182" s="37"/>
      <c r="AD182" s="37"/>
      <c r="AE182" s="37"/>
      <c r="AR182" s="247" t="s">
        <v>143</v>
      </c>
      <c r="AT182" s="247" t="s">
        <v>139</v>
      </c>
      <c r="AU182" s="247" t="s">
        <v>89</v>
      </c>
      <c r="AY182" s="16" t="s">
        <v>136</v>
      </c>
      <c r="BE182" s="248">
        <f>IF(N182="základní",J182,0)</f>
        <v>0</v>
      </c>
      <c r="BF182" s="248">
        <f>IF(N182="snížená",J182,0)</f>
        <v>0</v>
      </c>
      <c r="BG182" s="248">
        <f>IF(N182="zákl. přenesená",J182,0)</f>
        <v>0</v>
      </c>
      <c r="BH182" s="248">
        <f>IF(N182="sníž. přenesená",J182,0)</f>
        <v>0</v>
      </c>
      <c r="BI182" s="248">
        <f>IF(N182="nulová",J182,0)</f>
        <v>0</v>
      </c>
      <c r="BJ182" s="16" t="s">
        <v>87</v>
      </c>
      <c r="BK182" s="248">
        <f>ROUND(I182*H182,2)</f>
        <v>0</v>
      </c>
      <c r="BL182" s="16" t="s">
        <v>143</v>
      </c>
      <c r="BM182" s="247" t="s">
        <v>429</v>
      </c>
    </row>
    <row r="183" s="13" customFormat="1">
      <c r="A183" s="13"/>
      <c r="B183" s="260"/>
      <c r="C183" s="261"/>
      <c r="D183" s="262" t="s">
        <v>201</v>
      </c>
      <c r="E183" s="263" t="s">
        <v>1</v>
      </c>
      <c r="F183" s="264" t="s">
        <v>430</v>
      </c>
      <c r="G183" s="261"/>
      <c r="H183" s="265">
        <v>10.9</v>
      </c>
      <c r="I183" s="266"/>
      <c r="J183" s="261"/>
      <c r="K183" s="261"/>
      <c r="L183" s="267"/>
      <c r="M183" s="268"/>
      <c r="N183" s="269"/>
      <c r="O183" s="269"/>
      <c r="P183" s="269"/>
      <c r="Q183" s="269"/>
      <c r="R183" s="269"/>
      <c r="S183" s="269"/>
      <c r="T183" s="270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71" t="s">
        <v>201</v>
      </c>
      <c r="AU183" s="271" t="s">
        <v>89</v>
      </c>
      <c r="AV183" s="13" t="s">
        <v>89</v>
      </c>
      <c r="AW183" s="13" t="s">
        <v>36</v>
      </c>
      <c r="AX183" s="13" t="s">
        <v>87</v>
      </c>
      <c r="AY183" s="271" t="s">
        <v>136</v>
      </c>
    </row>
    <row r="184" s="2" customFormat="1" ht="16.5" customHeight="1">
      <c r="A184" s="37"/>
      <c r="B184" s="38"/>
      <c r="C184" s="235" t="s">
        <v>431</v>
      </c>
      <c r="D184" s="235" t="s">
        <v>139</v>
      </c>
      <c r="E184" s="236" t="s">
        <v>432</v>
      </c>
      <c r="F184" s="237" t="s">
        <v>433</v>
      </c>
      <c r="G184" s="238" t="s">
        <v>199</v>
      </c>
      <c r="H184" s="239">
        <v>10.9</v>
      </c>
      <c r="I184" s="240"/>
      <c r="J184" s="241">
        <f>ROUND(I184*H184,2)</f>
        <v>0</v>
      </c>
      <c r="K184" s="242"/>
      <c r="L184" s="43"/>
      <c r="M184" s="243" t="s">
        <v>1</v>
      </c>
      <c r="N184" s="244" t="s">
        <v>44</v>
      </c>
      <c r="O184" s="90"/>
      <c r="P184" s="245">
        <f>O184*H184</f>
        <v>0</v>
      </c>
      <c r="Q184" s="245">
        <v>0</v>
      </c>
      <c r="R184" s="245">
        <f>Q184*H184</f>
        <v>0</v>
      </c>
      <c r="S184" s="245">
        <v>0</v>
      </c>
      <c r="T184" s="246">
        <f>S184*H184</f>
        <v>0</v>
      </c>
      <c r="U184" s="37"/>
      <c r="V184" s="37"/>
      <c r="W184" s="37"/>
      <c r="X184" s="37"/>
      <c r="Y184" s="37"/>
      <c r="Z184" s="37"/>
      <c r="AA184" s="37"/>
      <c r="AB184" s="37"/>
      <c r="AC184" s="37"/>
      <c r="AD184" s="37"/>
      <c r="AE184" s="37"/>
      <c r="AR184" s="247" t="s">
        <v>143</v>
      </c>
      <c r="AT184" s="247" t="s">
        <v>139</v>
      </c>
      <c r="AU184" s="247" t="s">
        <v>89</v>
      </c>
      <c r="AY184" s="16" t="s">
        <v>136</v>
      </c>
      <c r="BE184" s="248">
        <f>IF(N184="základní",J184,0)</f>
        <v>0</v>
      </c>
      <c r="BF184" s="248">
        <f>IF(N184="snížená",J184,0)</f>
        <v>0</v>
      </c>
      <c r="BG184" s="248">
        <f>IF(N184="zákl. přenesená",J184,0)</f>
        <v>0</v>
      </c>
      <c r="BH184" s="248">
        <f>IF(N184="sníž. přenesená",J184,0)</f>
        <v>0</v>
      </c>
      <c r="BI184" s="248">
        <f>IF(N184="nulová",J184,0)</f>
        <v>0</v>
      </c>
      <c r="BJ184" s="16" t="s">
        <v>87</v>
      </c>
      <c r="BK184" s="248">
        <f>ROUND(I184*H184,2)</f>
        <v>0</v>
      </c>
      <c r="BL184" s="16" t="s">
        <v>143</v>
      </c>
      <c r="BM184" s="247" t="s">
        <v>434</v>
      </c>
    </row>
    <row r="185" s="2" customFormat="1" ht="16.5" customHeight="1">
      <c r="A185" s="37"/>
      <c r="B185" s="38"/>
      <c r="C185" s="235" t="s">
        <v>435</v>
      </c>
      <c r="D185" s="235" t="s">
        <v>139</v>
      </c>
      <c r="E185" s="236" t="s">
        <v>436</v>
      </c>
      <c r="F185" s="237" t="s">
        <v>437</v>
      </c>
      <c r="G185" s="238" t="s">
        <v>142</v>
      </c>
      <c r="H185" s="239">
        <v>101</v>
      </c>
      <c r="I185" s="240"/>
      <c r="J185" s="241">
        <f>ROUND(I185*H185,2)</f>
        <v>0</v>
      </c>
      <c r="K185" s="242"/>
      <c r="L185" s="43"/>
      <c r="M185" s="243" t="s">
        <v>1</v>
      </c>
      <c r="N185" s="244" t="s">
        <v>44</v>
      </c>
      <c r="O185" s="90"/>
      <c r="P185" s="245">
        <f>O185*H185</f>
        <v>0</v>
      </c>
      <c r="Q185" s="245">
        <v>3.0000000000000001E-05</v>
      </c>
      <c r="R185" s="245">
        <f>Q185*H185</f>
        <v>0.0030300000000000001</v>
      </c>
      <c r="S185" s="245">
        <v>0</v>
      </c>
      <c r="T185" s="246">
        <f>S185*H185</f>
        <v>0</v>
      </c>
      <c r="U185" s="37"/>
      <c r="V185" s="37"/>
      <c r="W185" s="37"/>
      <c r="X185" s="37"/>
      <c r="Y185" s="37"/>
      <c r="Z185" s="37"/>
      <c r="AA185" s="37"/>
      <c r="AB185" s="37"/>
      <c r="AC185" s="37"/>
      <c r="AD185" s="37"/>
      <c r="AE185" s="37"/>
      <c r="AR185" s="247" t="s">
        <v>143</v>
      </c>
      <c r="AT185" s="247" t="s">
        <v>139</v>
      </c>
      <c r="AU185" s="247" t="s">
        <v>89</v>
      </c>
      <c r="AY185" s="16" t="s">
        <v>136</v>
      </c>
      <c r="BE185" s="248">
        <f>IF(N185="základní",J185,0)</f>
        <v>0</v>
      </c>
      <c r="BF185" s="248">
        <f>IF(N185="snížená",J185,0)</f>
        <v>0</v>
      </c>
      <c r="BG185" s="248">
        <f>IF(N185="zákl. přenesená",J185,0)</f>
        <v>0</v>
      </c>
      <c r="BH185" s="248">
        <f>IF(N185="sníž. přenesená",J185,0)</f>
        <v>0</v>
      </c>
      <c r="BI185" s="248">
        <f>IF(N185="nulová",J185,0)</f>
        <v>0</v>
      </c>
      <c r="BJ185" s="16" t="s">
        <v>87</v>
      </c>
      <c r="BK185" s="248">
        <f>ROUND(I185*H185,2)</f>
        <v>0</v>
      </c>
      <c r="BL185" s="16" t="s">
        <v>143</v>
      </c>
      <c r="BM185" s="247" t="s">
        <v>438</v>
      </c>
    </row>
    <row r="186" s="2" customFormat="1" ht="16.5" customHeight="1">
      <c r="A186" s="37"/>
      <c r="B186" s="38"/>
      <c r="C186" s="249" t="s">
        <v>439</v>
      </c>
      <c r="D186" s="249" t="s">
        <v>152</v>
      </c>
      <c r="E186" s="250" t="s">
        <v>440</v>
      </c>
      <c r="F186" s="251" t="s">
        <v>441</v>
      </c>
      <c r="G186" s="252" t="s">
        <v>442</v>
      </c>
      <c r="H186" s="253">
        <v>50.5</v>
      </c>
      <c r="I186" s="254"/>
      <c r="J186" s="255">
        <f>ROUND(I186*H186,2)</f>
        <v>0</v>
      </c>
      <c r="K186" s="256"/>
      <c r="L186" s="257"/>
      <c r="M186" s="258" t="s">
        <v>1</v>
      </c>
      <c r="N186" s="259" t="s">
        <v>44</v>
      </c>
      <c r="O186" s="90"/>
      <c r="P186" s="245">
        <f>O186*H186</f>
        <v>0</v>
      </c>
      <c r="Q186" s="245">
        <v>0</v>
      </c>
      <c r="R186" s="245">
        <f>Q186*H186</f>
        <v>0</v>
      </c>
      <c r="S186" s="245">
        <v>0</v>
      </c>
      <c r="T186" s="246">
        <f>S186*H186</f>
        <v>0</v>
      </c>
      <c r="U186" s="37"/>
      <c r="V186" s="37"/>
      <c r="W186" s="37"/>
      <c r="X186" s="37"/>
      <c r="Y186" s="37"/>
      <c r="Z186" s="37"/>
      <c r="AA186" s="37"/>
      <c r="AB186" s="37"/>
      <c r="AC186" s="37"/>
      <c r="AD186" s="37"/>
      <c r="AE186" s="37"/>
      <c r="AR186" s="247" t="s">
        <v>156</v>
      </c>
      <c r="AT186" s="247" t="s">
        <v>152</v>
      </c>
      <c r="AU186" s="247" t="s">
        <v>89</v>
      </c>
      <c r="AY186" s="16" t="s">
        <v>136</v>
      </c>
      <c r="BE186" s="248">
        <f>IF(N186="základní",J186,0)</f>
        <v>0</v>
      </c>
      <c r="BF186" s="248">
        <f>IF(N186="snížená",J186,0)</f>
        <v>0</v>
      </c>
      <c r="BG186" s="248">
        <f>IF(N186="zákl. přenesená",J186,0)</f>
        <v>0</v>
      </c>
      <c r="BH186" s="248">
        <f>IF(N186="sníž. přenesená",J186,0)</f>
        <v>0</v>
      </c>
      <c r="BI186" s="248">
        <f>IF(N186="nulová",J186,0)</f>
        <v>0</v>
      </c>
      <c r="BJ186" s="16" t="s">
        <v>87</v>
      </c>
      <c r="BK186" s="248">
        <f>ROUND(I186*H186,2)</f>
        <v>0</v>
      </c>
      <c r="BL186" s="16" t="s">
        <v>143</v>
      </c>
      <c r="BM186" s="247" t="s">
        <v>443</v>
      </c>
    </row>
    <row r="187" s="13" customFormat="1">
      <c r="A187" s="13"/>
      <c r="B187" s="260"/>
      <c r="C187" s="261"/>
      <c r="D187" s="262" t="s">
        <v>201</v>
      </c>
      <c r="E187" s="263" t="s">
        <v>1</v>
      </c>
      <c r="F187" s="264" t="s">
        <v>444</v>
      </c>
      <c r="G187" s="261"/>
      <c r="H187" s="265">
        <v>50.5</v>
      </c>
      <c r="I187" s="266"/>
      <c r="J187" s="261"/>
      <c r="K187" s="261"/>
      <c r="L187" s="267"/>
      <c r="M187" s="268"/>
      <c r="N187" s="269"/>
      <c r="O187" s="269"/>
      <c r="P187" s="269"/>
      <c r="Q187" s="269"/>
      <c r="R187" s="269"/>
      <c r="S187" s="269"/>
      <c r="T187" s="270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71" t="s">
        <v>201</v>
      </c>
      <c r="AU187" s="271" t="s">
        <v>89</v>
      </c>
      <c r="AV187" s="13" t="s">
        <v>89</v>
      </c>
      <c r="AW187" s="13" t="s">
        <v>36</v>
      </c>
      <c r="AX187" s="13" t="s">
        <v>87</v>
      </c>
      <c r="AY187" s="271" t="s">
        <v>136</v>
      </c>
    </row>
    <row r="188" s="2" customFormat="1" ht="16.5" customHeight="1">
      <c r="A188" s="37"/>
      <c r="B188" s="38"/>
      <c r="C188" s="249" t="s">
        <v>445</v>
      </c>
      <c r="D188" s="249" t="s">
        <v>152</v>
      </c>
      <c r="E188" s="250" t="s">
        <v>446</v>
      </c>
      <c r="F188" s="251" t="s">
        <v>447</v>
      </c>
      <c r="G188" s="252" t="s">
        <v>448</v>
      </c>
      <c r="H188" s="253">
        <v>1</v>
      </c>
      <c r="I188" s="254"/>
      <c r="J188" s="255">
        <f>ROUND(I188*H188,2)</f>
        <v>0</v>
      </c>
      <c r="K188" s="256"/>
      <c r="L188" s="257"/>
      <c r="M188" s="258" t="s">
        <v>1</v>
      </c>
      <c r="N188" s="259" t="s">
        <v>44</v>
      </c>
      <c r="O188" s="90"/>
      <c r="P188" s="245">
        <f>O188*H188</f>
        <v>0</v>
      </c>
      <c r="Q188" s="245">
        <v>0</v>
      </c>
      <c r="R188" s="245">
        <f>Q188*H188</f>
        <v>0</v>
      </c>
      <c r="S188" s="245">
        <v>0</v>
      </c>
      <c r="T188" s="246">
        <f>S188*H188</f>
        <v>0</v>
      </c>
      <c r="U188" s="37"/>
      <c r="V188" s="37"/>
      <c r="W188" s="37"/>
      <c r="X188" s="37"/>
      <c r="Y188" s="37"/>
      <c r="Z188" s="37"/>
      <c r="AA188" s="37"/>
      <c r="AB188" s="37"/>
      <c r="AC188" s="37"/>
      <c r="AD188" s="37"/>
      <c r="AE188" s="37"/>
      <c r="AR188" s="247" t="s">
        <v>156</v>
      </c>
      <c r="AT188" s="247" t="s">
        <v>152</v>
      </c>
      <c r="AU188" s="247" t="s">
        <v>89</v>
      </c>
      <c r="AY188" s="16" t="s">
        <v>136</v>
      </c>
      <c r="BE188" s="248">
        <f>IF(N188="základní",J188,0)</f>
        <v>0</v>
      </c>
      <c r="BF188" s="248">
        <f>IF(N188="snížená",J188,0)</f>
        <v>0</v>
      </c>
      <c r="BG188" s="248">
        <f>IF(N188="zákl. přenesená",J188,0)</f>
        <v>0</v>
      </c>
      <c r="BH188" s="248">
        <f>IF(N188="sníž. přenesená",J188,0)</f>
        <v>0</v>
      </c>
      <c r="BI188" s="248">
        <f>IF(N188="nulová",J188,0)</f>
        <v>0</v>
      </c>
      <c r="BJ188" s="16" t="s">
        <v>87</v>
      </c>
      <c r="BK188" s="248">
        <f>ROUND(I188*H188,2)</f>
        <v>0</v>
      </c>
      <c r="BL188" s="16" t="s">
        <v>143</v>
      </c>
      <c r="BM188" s="247" t="s">
        <v>449</v>
      </c>
    </row>
    <row r="189" s="2" customFormat="1" ht="16.5" customHeight="1">
      <c r="A189" s="37"/>
      <c r="B189" s="38"/>
      <c r="C189" s="249" t="s">
        <v>450</v>
      </c>
      <c r="D189" s="249" t="s">
        <v>152</v>
      </c>
      <c r="E189" s="250" t="s">
        <v>451</v>
      </c>
      <c r="F189" s="251" t="s">
        <v>452</v>
      </c>
      <c r="G189" s="252" t="s">
        <v>142</v>
      </c>
      <c r="H189" s="253">
        <v>35</v>
      </c>
      <c r="I189" s="254"/>
      <c r="J189" s="255">
        <f>ROUND(I189*H189,2)</f>
        <v>0</v>
      </c>
      <c r="K189" s="256"/>
      <c r="L189" s="257"/>
      <c r="M189" s="258" t="s">
        <v>1</v>
      </c>
      <c r="N189" s="259" t="s">
        <v>44</v>
      </c>
      <c r="O189" s="90"/>
      <c r="P189" s="245">
        <f>O189*H189</f>
        <v>0</v>
      </c>
      <c r="Q189" s="245">
        <v>0</v>
      </c>
      <c r="R189" s="245">
        <f>Q189*H189</f>
        <v>0</v>
      </c>
      <c r="S189" s="245">
        <v>0</v>
      </c>
      <c r="T189" s="246">
        <f>S189*H189</f>
        <v>0</v>
      </c>
      <c r="U189" s="37"/>
      <c r="V189" s="37"/>
      <c r="W189" s="37"/>
      <c r="X189" s="37"/>
      <c r="Y189" s="37"/>
      <c r="Z189" s="37"/>
      <c r="AA189" s="37"/>
      <c r="AB189" s="37"/>
      <c r="AC189" s="37"/>
      <c r="AD189" s="37"/>
      <c r="AE189" s="37"/>
      <c r="AR189" s="247" t="s">
        <v>156</v>
      </c>
      <c r="AT189" s="247" t="s">
        <v>152</v>
      </c>
      <c r="AU189" s="247" t="s">
        <v>89</v>
      </c>
      <c r="AY189" s="16" t="s">
        <v>136</v>
      </c>
      <c r="BE189" s="248">
        <f>IF(N189="základní",J189,0)</f>
        <v>0</v>
      </c>
      <c r="BF189" s="248">
        <f>IF(N189="snížená",J189,0)</f>
        <v>0</v>
      </c>
      <c r="BG189" s="248">
        <f>IF(N189="zákl. přenesená",J189,0)</f>
        <v>0</v>
      </c>
      <c r="BH189" s="248">
        <f>IF(N189="sníž. přenesená",J189,0)</f>
        <v>0</v>
      </c>
      <c r="BI189" s="248">
        <f>IF(N189="nulová",J189,0)</f>
        <v>0</v>
      </c>
      <c r="BJ189" s="16" t="s">
        <v>87</v>
      </c>
      <c r="BK189" s="248">
        <f>ROUND(I189*H189,2)</f>
        <v>0</v>
      </c>
      <c r="BL189" s="16" t="s">
        <v>143</v>
      </c>
      <c r="BM189" s="247" t="s">
        <v>453</v>
      </c>
    </row>
    <row r="190" s="2" customFormat="1" ht="16.5" customHeight="1">
      <c r="A190" s="37"/>
      <c r="B190" s="38"/>
      <c r="C190" s="235" t="s">
        <v>7</v>
      </c>
      <c r="D190" s="235" t="s">
        <v>139</v>
      </c>
      <c r="E190" s="236" t="s">
        <v>454</v>
      </c>
      <c r="F190" s="237" t="s">
        <v>455</v>
      </c>
      <c r="G190" s="238" t="s">
        <v>142</v>
      </c>
      <c r="H190" s="239">
        <v>771</v>
      </c>
      <c r="I190" s="240"/>
      <c r="J190" s="241">
        <f>ROUND(I190*H190,2)</f>
        <v>0</v>
      </c>
      <c r="K190" s="242"/>
      <c r="L190" s="43"/>
      <c r="M190" s="243" t="s">
        <v>1</v>
      </c>
      <c r="N190" s="244" t="s">
        <v>44</v>
      </c>
      <c r="O190" s="90"/>
      <c r="P190" s="245">
        <f>O190*H190</f>
        <v>0</v>
      </c>
      <c r="Q190" s="245">
        <v>0</v>
      </c>
      <c r="R190" s="245">
        <f>Q190*H190</f>
        <v>0</v>
      </c>
      <c r="S190" s="245">
        <v>0</v>
      </c>
      <c r="T190" s="246">
        <f>S190*H190</f>
        <v>0</v>
      </c>
      <c r="U190" s="37"/>
      <c r="V190" s="37"/>
      <c r="W190" s="37"/>
      <c r="X190" s="37"/>
      <c r="Y190" s="37"/>
      <c r="Z190" s="37"/>
      <c r="AA190" s="37"/>
      <c r="AB190" s="37"/>
      <c r="AC190" s="37"/>
      <c r="AD190" s="37"/>
      <c r="AE190" s="37"/>
      <c r="AR190" s="247" t="s">
        <v>143</v>
      </c>
      <c r="AT190" s="247" t="s">
        <v>139</v>
      </c>
      <c r="AU190" s="247" t="s">
        <v>89</v>
      </c>
      <c r="AY190" s="16" t="s">
        <v>136</v>
      </c>
      <c r="BE190" s="248">
        <f>IF(N190="základní",J190,0)</f>
        <v>0</v>
      </c>
      <c r="BF190" s="248">
        <f>IF(N190="snížená",J190,0)</f>
        <v>0</v>
      </c>
      <c r="BG190" s="248">
        <f>IF(N190="zákl. přenesená",J190,0)</f>
        <v>0</v>
      </c>
      <c r="BH190" s="248">
        <f>IF(N190="sníž. přenesená",J190,0)</f>
        <v>0</v>
      </c>
      <c r="BI190" s="248">
        <f>IF(N190="nulová",J190,0)</f>
        <v>0</v>
      </c>
      <c r="BJ190" s="16" t="s">
        <v>87</v>
      </c>
      <c r="BK190" s="248">
        <f>ROUND(I190*H190,2)</f>
        <v>0</v>
      </c>
      <c r="BL190" s="16" t="s">
        <v>143</v>
      </c>
      <c r="BM190" s="247" t="s">
        <v>456</v>
      </c>
    </row>
    <row r="191" s="2" customFormat="1" ht="16.5" customHeight="1">
      <c r="A191" s="37"/>
      <c r="B191" s="38"/>
      <c r="C191" s="235" t="s">
        <v>292</v>
      </c>
      <c r="D191" s="235" t="s">
        <v>139</v>
      </c>
      <c r="E191" s="236" t="s">
        <v>457</v>
      </c>
      <c r="F191" s="237" t="s">
        <v>458</v>
      </c>
      <c r="G191" s="238" t="s">
        <v>142</v>
      </c>
      <c r="H191" s="239">
        <v>771</v>
      </c>
      <c r="I191" s="240"/>
      <c r="J191" s="241">
        <f>ROUND(I191*H191,2)</f>
        <v>0</v>
      </c>
      <c r="K191" s="242"/>
      <c r="L191" s="43"/>
      <c r="M191" s="243" t="s">
        <v>1</v>
      </c>
      <c r="N191" s="244" t="s">
        <v>44</v>
      </c>
      <c r="O191" s="90"/>
      <c r="P191" s="245">
        <f>O191*H191</f>
        <v>0</v>
      </c>
      <c r="Q191" s="245">
        <v>0</v>
      </c>
      <c r="R191" s="245">
        <f>Q191*H191</f>
        <v>0</v>
      </c>
      <c r="S191" s="245">
        <v>0</v>
      </c>
      <c r="T191" s="246">
        <f>S191*H191</f>
        <v>0</v>
      </c>
      <c r="U191" s="37"/>
      <c r="V191" s="37"/>
      <c r="W191" s="37"/>
      <c r="X191" s="37"/>
      <c r="Y191" s="37"/>
      <c r="Z191" s="37"/>
      <c r="AA191" s="37"/>
      <c r="AB191" s="37"/>
      <c r="AC191" s="37"/>
      <c r="AD191" s="37"/>
      <c r="AE191" s="37"/>
      <c r="AR191" s="247" t="s">
        <v>143</v>
      </c>
      <c r="AT191" s="247" t="s">
        <v>139</v>
      </c>
      <c r="AU191" s="247" t="s">
        <v>89</v>
      </c>
      <c r="AY191" s="16" t="s">
        <v>136</v>
      </c>
      <c r="BE191" s="248">
        <f>IF(N191="základní",J191,0)</f>
        <v>0</v>
      </c>
      <c r="BF191" s="248">
        <f>IF(N191="snížená",J191,0)</f>
        <v>0</v>
      </c>
      <c r="BG191" s="248">
        <f>IF(N191="zákl. přenesená",J191,0)</f>
        <v>0</v>
      </c>
      <c r="BH191" s="248">
        <f>IF(N191="sníž. přenesená",J191,0)</f>
        <v>0</v>
      </c>
      <c r="BI191" s="248">
        <f>IF(N191="nulová",J191,0)</f>
        <v>0</v>
      </c>
      <c r="BJ191" s="16" t="s">
        <v>87</v>
      </c>
      <c r="BK191" s="248">
        <f>ROUND(I191*H191,2)</f>
        <v>0</v>
      </c>
      <c r="BL191" s="16" t="s">
        <v>143</v>
      </c>
      <c r="BM191" s="247" t="s">
        <v>459</v>
      </c>
    </row>
    <row r="192" s="2" customFormat="1" ht="16.5" customHeight="1">
      <c r="A192" s="37"/>
      <c r="B192" s="38"/>
      <c r="C192" s="235" t="s">
        <v>294</v>
      </c>
      <c r="D192" s="235" t="s">
        <v>139</v>
      </c>
      <c r="E192" s="236" t="s">
        <v>460</v>
      </c>
      <c r="F192" s="237" t="s">
        <v>461</v>
      </c>
      <c r="G192" s="238" t="s">
        <v>142</v>
      </c>
      <c r="H192" s="239">
        <v>771</v>
      </c>
      <c r="I192" s="240"/>
      <c r="J192" s="241">
        <f>ROUND(I192*H192,2)</f>
        <v>0</v>
      </c>
      <c r="K192" s="242"/>
      <c r="L192" s="43"/>
      <c r="M192" s="243" t="s">
        <v>1</v>
      </c>
      <c r="N192" s="244" t="s">
        <v>44</v>
      </c>
      <c r="O192" s="90"/>
      <c r="P192" s="245">
        <f>O192*H192</f>
        <v>0</v>
      </c>
      <c r="Q192" s="245">
        <v>0</v>
      </c>
      <c r="R192" s="245">
        <f>Q192*H192</f>
        <v>0</v>
      </c>
      <c r="S192" s="245">
        <v>0</v>
      </c>
      <c r="T192" s="246">
        <f>S192*H192</f>
        <v>0</v>
      </c>
      <c r="U192" s="37"/>
      <c r="V192" s="37"/>
      <c r="W192" s="37"/>
      <c r="X192" s="37"/>
      <c r="Y192" s="37"/>
      <c r="Z192" s="37"/>
      <c r="AA192" s="37"/>
      <c r="AB192" s="37"/>
      <c r="AC192" s="37"/>
      <c r="AD192" s="37"/>
      <c r="AE192" s="37"/>
      <c r="AR192" s="247" t="s">
        <v>143</v>
      </c>
      <c r="AT192" s="247" t="s">
        <v>139</v>
      </c>
      <c r="AU192" s="247" t="s">
        <v>89</v>
      </c>
      <c r="AY192" s="16" t="s">
        <v>136</v>
      </c>
      <c r="BE192" s="248">
        <f>IF(N192="základní",J192,0)</f>
        <v>0</v>
      </c>
      <c r="BF192" s="248">
        <f>IF(N192="snížená",J192,0)</f>
        <v>0</v>
      </c>
      <c r="BG192" s="248">
        <f>IF(N192="zákl. přenesená",J192,0)</f>
        <v>0</v>
      </c>
      <c r="BH192" s="248">
        <f>IF(N192="sníž. přenesená",J192,0)</f>
        <v>0</v>
      </c>
      <c r="BI192" s="248">
        <f>IF(N192="nulová",J192,0)</f>
        <v>0</v>
      </c>
      <c r="BJ192" s="16" t="s">
        <v>87</v>
      </c>
      <c r="BK192" s="248">
        <f>ROUND(I192*H192,2)</f>
        <v>0</v>
      </c>
      <c r="BL192" s="16" t="s">
        <v>143</v>
      </c>
      <c r="BM192" s="247" t="s">
        <v>462</v>
      </c>
    </row>
    <row r="193" s="2" customFormat="1" ht="21.75" customHeight="1">
      <c r="A193" s="37"/>
      <c r="B193" s="38"/>
      <c r="C193" s="235" t="s">
        <v>296</v>
      </c>
      <c r="D193" s="235" t="s">
        <v>139</v>
      </c>
      <c r="E193" s="236" t="s">
        <v>463</v>
      </c>
      <c r="F193" s="237" t="s">
        <v>464</v>
      </c>
      <c r="G193" s="238" t="s">
        <v>142</v>
      </c>
      <c r="H193" s="239">
        <v>771</v>
      </c>
      <c r="I193" s="240"/>
      <c r="J193" s="241">
        <f>ROUND(I193*H193,2)</f>
        <v>0</v>
      </c>
      <c r="K193" s="242"/>
      <c r="L193" s="43"/>
      <c r="M193" s="243" t="s">
        <v>1</v>
      </c>
      <c r="N193" s="244" t="s">
        <v>44</v>
      </c>
      <c r="O193" s="90"/>
      <c r="P193" s="245">
        <f>O193*H193</f>
        <v>0</v>
      </c>
      <c r="Q193" s="245">
        <v>0</v>
      </c>
      <c r="R193" s="245">
        <f>Q193*H193</f>
        <v>0</v>
      </c>
      <c r="S193" s="245">
        <v>0</v>
      </c>
      <c r="T193" s="246">
        <f>S193*H193</f>
        <v>0</v>
      </c>
      <c r="U193" s="37"/>
      <c r="V193" s="37"/>
      <c r="W193" s="37"/>
      <c r="X193" s="37"/>
      <c r="Y193" s="37"/>
      <c r="Z193" s="37"/>
      <c r="AA193" s="37"/>
      <c r="AB193" s="37"/>
      <c r="AC193" s="37"/>
      <c r="AD193" s="37"/>
      <c r="AE193" s="37"/>
      <c r="AR193" s="247" t="s">
        <v>143</v>
      </c>
      <c r="AT193" s="247" t="s">
        <v>139</v>
      </c>
      <c r="AU193" s="247" t="s">
        <v>89</v>
      </c>
      <c r="AY193" s="16" t="s">
        <v>136</v>
      </c>
      <c r="BE193" s="248">
        <f>IF(N193="základní",J193,0)</f>
        <v>0</v>
      </c>
      <c r="BF193" s="248">
        <f>IF(N193="snížená",J193,0)</f>
        <v>0</v>
      </c>
      <c r="BG193" s="248">
        <f>IF(N193="zákl. přenesená",J193,0)</f>
        <v>0</v>
      </c>
      <c r="BH193" s="248">
        <f>IF(N193="sníž. přenesená",J193,0)</f>
        <v>0</v>
      </c>
      <c r="BI193" s="248">
        <f>IF(N193="nulová",J193,0)</f>
        <v>0</v>
      </c>
      <c r="BJ193" s="16" t="s">
        <v>87</v>
      </c>
      <c r="BK193" s="248">
        <f>ROUND(I193*H193,2)</f>
        <v>0</v>
      </c>
      <c r="BL193" s="16" t="s">
        <v>143</v>
      </c>
      <c r="BM193" s="247" t="s">
        <v>465</v>
      </c>
    </row>
    <row r="194" s="2" customFormat="1" ht="16.5" customHeight="1">
      <c r="A194" s="37"/>
      <c r="B194" s="38"/>
      <c r="C194" s="249" t="s">
        <v>466</v>
      </c>
      <c r="D194" s="249" t="s">
        <v>152</v>
      </c>
      <c r="E194" s="250" t="s">
        <v>467</v>
      </c>
      <c r="F194" s="251" t="s">
        <v>468</v>
      </c>
      <c r="G194" s="252" t="s">
        <v>142</v>
      </c>
      <c r="H194" s="253">
        <v>3084</v>
      </c>
      <c r="I194" s="254"/>
      <c r="J194" s="255">
        <f>ROUND(I194*H194,2)</f>
        <v>0</v>
      </c>
      <c r="K194" s="256"/>
      <c r="L194" s="257"/>
      <c r="M194" s="258" t="s">
        <v>1</v>
      </c>
      <c r="N194" s="259" t="s">
        <v>44</v>
      </c>
      <c r="O194" s="90"/>
      <c r="P194" s="245">
        <f>O194*H194</f>
        <v>0</v>
      </c>
      <c r="Q194" s="245">
        <v>0</v>
      </c>
      <c r="R194" s="245">
        <f>Q194*H194</f>
        <v>0</v>
      </c>
      <c r="S194" s="245">
        <v>0</v>
      </c>
      <c r="T194" s="246">
        <f>S194*H194</f>
        <v>0</v>
      </c>
      <c r="U194" s="37"/>
      <c r="V194" s="37"/>
      <c r="W194" s="37"/>
      <c r="X194" s="37"/>
      <c r="Y194" s="37"/>
      <c r="Z194" s="37"/>
      <c r="AA194" s="37"/>
      <c r="AB194" s="37"/>
      <c r="AC194" s="37"/>
      <c r="AD194" s="37"/>
      <c r="AE194" s="37"/>
      <c r="AR194" s="247" t="s">
        <v>156</v>
      </c>
      <c r="AT194" s="247" t="s">
        <v>152</v>
      </c>
      <c r="AU194" s="247" t="s">
        <v>89</v>
      </c>
      <c r="AY194" s="16" t="s">
        <v>136</v>
      </c>
      <c r="BE194" s="248">
        <f>IF(N194="základní",J194,0)</f>
        <v>0</v>
      </c>
      <c r="BF194" s="248">
        <f>IF(N194="snížená",J194,0)</f>
        <v>0</v>
      </c>
      <c r="BG194" s="248">
        <f>IF(N194="zákl. přenesená",J194,0)</f>
        <v>0</v>
      </c>
      <c r="BH194" s="248">
        <f>IF(N194="sníž. přenesená",J194,0)</f>
        <v>0</v>
      </c>
      <c r="BI194" s="248">
        <f>IF(N194="nulová",J194,0)</f>
        <v>0</v>
      </c>
      <c r="BJ194" s="16" t="s">
        <v>87</v>
      </c>
      <c r="BK194" s="248">
        <f>ROUND(I194*H194,2)</f>
        <v>0</v>
      </c>
      <c r="BL194" s="16" t="s">
        <v>143</v>
      </c>
      <c r="BM194" s="247" t="s">
        <v>469</v>
      </c>
    </row>
    <row r="195" s="13" customFormat="1">
      <c r="A195" s="13"/>
      <c r="B195" s="260"/>
      <c r="C195" s="261"/>
      <c r="D195" s="262" t="s">
        <v>201</v>
      </c>
      <c r="E195" s="263" t="s">
        <v>1</v>
      </c>
      <c r="F195" s="264" t="s">
        <v>470</v>
      </c>
      <c r="G195" s="261"/>
      <c r="H195" s="265">
        <v>3084</v>
      </c>
      <c r="I195" s="266"/>
      <c r="J195" s="261"/>
      <c r="K195" s="261"/>
      <c r="L195" s="267"/>
      <c r="M195" s="268"/>
      <c r="N195" s="269"/>
      <c r="O195" s="269"/>
      <c r="P195" s="269"/>
      <c r="Q195" s="269"/>
      <c r="R195" s="269"/>
      <c r="S195" s="269"/>
      <c r="T195" s="270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271" t="s">
        <v>201</v>
      </c>
      <c r="AU195" s="271" t="s">
        <v>89</v>
      </c>
      <c r="AV195" s="13" t="s">
        <v>89</v>
      </c>
      <c r="AW195" s="13" t="s">
        <v>36</v>
      </c>
      <c r="AX195" s="13" t="s">
        <v>87</v>
      </c>
      <c r="AY195" s="271" t="s">
        <v>136</v>
      </c>
    </row>
    <row r="196" s="2" customFormat="1" ht="16.5" customHeight="1">
      <c r="A196" s="37"/>
      <c r="B196" s="38"/>
      <c r="C196" s="235" t="s">
        <v>471</v>
      </c>
      <c r="D196" s="235" t="s">
        <v>139</v>
      </c>
      <c r="E196" s="236" t="s">
        <v>472</v>
      </c>
      <c r="F196" s="237" t="s">
        <v>473</v>
      </c>
      <c r="G196" s="238" t="s">
        <v>199</v>
      </c>
      <c r="H196" s="239">
        <v>7.71</v>
      </c>
      <c r="I196" s="240"/>
      <c r="J196" s="241">
        <f>ROUND(I196*H196,2)</f>
        <v>0</v>
      </c>
      <c r="K196" s="242"/>
      <c r="L196" s="43"/>
      <c r="M196" s="243" t="s">
        <v>1</v>
      </c>
      <c r="N196" s="244" t="s">
        <v>44</v>
      </c>
      <c r="O196" s="90"/>
      <c r="P196" s="245">
        <f>O196*H196</f>
        <v>0</v>
      </c>
      <c r="Q196" s="245">
        <v>0</v>
      </c>
      <c r="R196" s="245">
        <f>Q196*H196</f>
        <v>0</v>
      </c>
      <c r="S196" s="245">
        <v>0</v>
      </c>
      <c r="T196" s="246">
        <f>S196*H196</f>
        <v>0</v>
      </c>
      <c r="U196" s="37"/>
      <c r="V196" s="37"/>
      <c r="W196" s="37"/>
      <c r="X196" s="37"/>
      <c r="Y196" s="37"/>
      <c r="Z196" s="37"/>
      <c r="AA196" s="37"/>
      <c r="AB196" s="37"/>
      <c r="AC196" s="37"/>
      <c r="AD196" s="37"/>
      <c r="AE196" s="37"/>
      <c r="AR196" s="247" t="s">
        <v>143</v>
      </c>
      <c r="AT196" s="247" t="s">
        <v>139</v>
      </c>
      <c r="AU196" s="247" t="s">
        <v>89</v>
      </c>
      <c r="AY196" s="16" t="s">
        <v>136</v>
      </c>
      <c r="BE196" s="248">
        <f>IF(N196="základní",J196,0)</f>
        <v>0</v>
      </c>
      <c r="BF196" s="248">
        <f>IF(N196="snížená",J196,0)</f>
        <v>0</v>
      </c>
      <c r="BG196" s="248">
        <f>IF(N196="zákl. přenesená",J196,0)</f>
        <v>0</v>
      </c>
      <c r="BH196" s="248">
        <f>IF(N196="sníž. přenesená",J196,0)</f>
        <v>0</v>
      </c>
      <c r="BI196" s="248">
        <f>IF(N196="nulová",J196,0)</f>
        <v>0</v>
      </c>
      <c r="BJ196" s="16" t="s">
        <v>87</v>
      </c>
      <c r="BK196" s="248">
        <f>ROUND(I196*H196,2)</f>
        <v>0</v>
      </c>
      <c r="BL196" s="16" t="s">
        <v>143</v>
      </c>
      <c r="BM196" s="247" t="s">
        <v>474</v>
      </c>
    </row>
    <row r="197" s="13" customFormat="1">
      <c r="A197" s="13"/>
      <c r="B197" s="260"/>
      <c r="C197" s="261"/>
      <c r="D197" s="262" t="s">
        <v>201</v>
      </c>
      <c r="E197" s="263" t="s">
        <v>1</v>
      </c>
      <c r="F197" s="264" t="s">
        <v>475</v>
      </c>
      <c r="G197" s="261"/>
      <c r="H197" s="265">
        <v>7.71</v>
      </c>
      <c r="I197" s="266"/>
      <c r="J197" s="261"/>
      <c r="K197" s="261"/>
      <c r="L197" s="267"/>
      <c r="M197" s="268"/>
      <c r="N197" s="269"/>
      <c r="O197" s="269"/>
      <c r="P197" s="269"/>
      <c r="Q197" s="269"/>
      <c r="R197" s="269"/>
      <c r="S197" s="269"/>
      <c r="T197" s="270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271" t="s">
        <v>201</v>
      </c>
      <c r="AU197" s="271" t="s">
        <v>89</v>
      </c>
      <c r="AV197" s="13" t="s">
        <v>89</v>
      </c>
      <c r="AW197" s="13" t="s">
        <v>36</v>
      </c>
      <c r="AX197" s="13" t="s">
        <v>87</v>
      </c>
      <c r="AY197" s="271" t="s">
        <v>136</v>
      </c>
    </row>
    <row r="198" s="2" customFormat="1" ht="16.5" customHeight="1">
      <c r="A198" s="37"/>
      <c r="B198" s="38"/>
      <c r="C198" s="235" t="s">
        <v>196</v>
      </c>
      <c r="D198" s="235" t="s">
        <v>139</v>
      </c>
      <c r="E198" s="236" t="s">
        <v>476</v>
      </c>
      <c r="F198" s="237" t="s">
        <v>477</v>
      </c>
      <c r="G198" s="238" t="s">
        <v>199</v>
      </c>
      <c r="H198" s="239">
        <v>7.7000000000000002</v>
      </c>
      <c r="I198" s="240"/>
      <c r="J198" s="241">
        <f>ROUND(I198*H198,2)</f>
        <v>0</v>
      </c>
      <c r="K198" s="242"/>
      <c r="L198" s="43"/>
      <c r="M198" s="243" t="s">
        <v>1</v>
      </c>
      <c r="N198" s="244" t="s">
        <v>44</v>
      </c>
      <c r="O198" s="90"/>
      <c r="P198" s="245">
        <f>O198*H198</f>
        <v>0</v>
      </c>
      <c r="Q198" s="245">
        <v>0</v>
      </c>
      <c r="R198" s="245">
        <f>Q198*H198</f>
        <v>0</v>
      </c>
      <c r="S198" s="245">
        <v>0</v>
      </c>
      <c r="T198" s="246">
        <f>S198*H198</f>
        <v>0</v>
      </c>
      <c r="U198" s="37"/>
      <c r="V198" s="37"/>
      <c r="W198" s="37"/>
      <c r="X198" s="37"/>
      <c r="Y198" s="37"/>
      <c r="Z198" s="37"/>
      <c r="AA198" s="37"/>
      <c r="AB198" s="37"/>
      <c r="AC198" s="37"/>
      <c r="AD198" s="37"/>
      <c r="AE198" s="37"/>
      <c r="AR198" s="247" t="s">
        <v>143</v>
      </c>
      <c r="AT198" s="247" t="s">
        <v>139</v>
      </c>
      <c r="AU198" s="247" t="s">
        <v>89</v>
      </c>
      <c r="AY198" s="16" t="s">
        <v>136</v>
      </c>
      <c r="BE198" s="248">
        <f>IF(N198="základní",J198,0)</f>
        <v>0</v>
      </c>
      <c r="BF198" s="248">
        <f>IF(N198="snížená",J198,0)</f>
        <v>0</v>
      </c>
      <c r="BG198" s="248">
        <f>IF(N198="zákl. přenesená",J198,0)</f>
        <v>0</v>
      </c>
      <c r="BH198" s="248">
        <f>IF(N198="sníž. přenesená",J198,0)</f>
        <v>0</v>
      </c>
      <c r="BI198" s="248">
        <f>IF(N198="nulová",J198,0)</f>
        <v>0</v>
      </c>
      <c r="BJ198" s="16" t="s">
        <v>87</v>
      </c>
      <c r="BK198" s="248">
        <f>ROUND(I198*H198,2)</f>
        <v>0</v>
      </c>
      <c r="BL198" s="16" t="s">
        <v>143</v>
      </c>
      <c r="BM198" s="247" t="s">
        <v>478</v>
      </c>
    </row>
    <row r="199" s="2" customFormat="1" ht="16.5" customHeight="1">
      <c r="A199" s="37"/>
      <c r="B199" s="38"/>
      <c r="C199" s="249" t="s">
        <v>479</v>
      </c>
      <c r="D199" s="249" t="s">
        <v>152</v>
      </c>
      <c r="E199" s="250" t="s">
        <v>480</v>
      </c>
      <c r="F199" s="251" t="s">
        <v>481</v>
      </c>
      <c r="G199" s="252" t="s">
        <v>448</v>
      </c>
      <c r="H199" s="253">
        <v>1</v>
      </c>
      <c r="I199" s="254"/>
      <c r="J199" s="255">
        <f>ROUND(I199*H199,2)</f>
        <v>0</v>
      </c>
      <c r="K199" s="256"/>
      <c r="L199" s="257"/>
      <c r="M199" s="258" t="s">
        <v>1</v>
      </c>
      <c r="N199" s="259" t="s">
        <v>44</v>
      </c>
      <c r="O199" s="90"/>
      <c r="P199" s="245">
        <f>O199*H199</f>
        <v>0</v>
      </c>
      <c r="Q199" s="245">
        <v>0</v>
      </c>
      <c r="R199" s="245">
        <f>Q199*H199</f>
        <v>0</v>
      </c>
      <c r="S199" s="245">
        <v>0</v>
      </c>
      <c r="T199" s="246">
        <f>S199*H199</f>
        <v>0</v>
      </c>
      <c r="U199" s="37"/>
      <c r="V199" s="37"/>
      <c r="W199" s="37"/>
      <c r="X199" s="37"/>
      <c r="Y199" s="37"/>
      <c r="Z199" s="37"/>
      <c r="AA199" s="37"/>
      <c r="AB199" s="37"/>
      <c r="AC199" s="37"/>
      <c r="AD199" s="37"/>
      <c r="AE199" s="37"/>
      <c r="AR199" s="247" t="s">
        <v>156</v>
      </c>
      <c r="AT199" s="247" t="s">
        <v>152</v>
      </c>
      <c r="AU199" s="247" t="s">
        <v>89</v>
      </c>
      <c r="AY199" s="16" t="s">
        <v>136</v>
      </c>
      <c r="BE199" s="248">
        <f>IF(N199="základní",J199,0)</f>
        <v>0</v>
      </c>
      <c r="BF199" s="248">
        <f>IF(N199="snížená",J199,0)</f>
        <v>0</v>
      </c>
      <c r="BG199" s="248">
        <f>IF(N199="zákl. přenesená",J199,0)</f>
        <v>0</v>
      </c>
      <c r="BH199" s="248">
        <f>IF(N199="sníž. přenesená",J199,0)</f>
        <v>0</v>
      </c>
      <c r="BI199" s="248">
        <f>IF(N199="nulová",J199,0)</f>
        <v>0</v>
      </c>
      <c r="BJ199" s="16" t="s">
        <v>87</v>
      </c>
      <c r="BK199" s="248">
        <f>ROUND(I199*H199,2)</f>
        <v>0</v>
      </c>
      <c r="BL199" s="16" t="s">
        <v>143</v>
      </c>
      <c r="BM199" s="247" t="s">
        <v>482</v>
      </c>
    </row>
    <row r="200" s="2" customFormat="1" ht="21.75" customHeight="1">
      <c r="A200" s="37"/>
      <c r="B200" s="38"/>
      <c r="C200" s="235" t="s">
        <v>165</v>
      </c>
      <c r="D200" s="235" t="s">
        <v>139</v>
      </c>
      <c r="E200" s="236" t="s">
        <v>483</v>
      </c>
      <c r="F200" s="237" t="s">
        <v>484</v>
      </c>
      <c r="G200" s="238" t="s">
        <v>142</v>
      </c>
      <c r="H200" s="239">
        <v>2027</v>
      </c>
      <c r="I200" s="240"/>
      <c r="J200" s="241">
        <f>ROUND(I200*H200,2)</f>
        <v>0</v>
      </c>
      <c r="K200" s="242"/>
      <c r="L200" s="43"/>
      <c r="M200" s="243" t="s">
        <v>1</v>
      </c>
      <c r="N200" s="244" t="s">
        <v>44</v>
      </c>
      <c r="O200" s="90"/>
      <c r="P200" s="245">
        <f>O200*H200</f>
        <v>0</v>
      </c>
      <c r="Q200" s="245">
        <v>0</v>
      </c>
      <c r="R200" s="245">
        <f>Q200*H200</f>
        <v>0</v>
      </c>
      <c r="S200" s="245">
        <v>0</v>
      </c>
      <c r="T200" s="246">
        <f>S200*H200</f>
        <v>0</v>
      </c>
      <c r="U200" s="37"/>
      <c r="V200" s="37"/>
      <c r="W200" s="37"/>
      <c r="X200" s="37"/>
      <c r="Y200" s="37"/>
      <c r="Z200" s="37"/>
      <c r="AA200" s="37"/>
      <c r="AB200" s="37"/>
      <c r="AC200" s="37"/>
      <c r="AD200" s="37"/>
      <c r="AE200" s="37"/>
      <c r="AR200" s="247" t="s">
        <v>143</v>
      </c>
      <c r="AT200" s="247" t="s">
        <v>139</v>
      </c>
      <c r="AU200" s="247" t="s">
        <v>89</v>
      </c>
      <c r="AY200" s="16" t="s">
        <v>136</v>
      </c>
      <c r="BE200" s="248">
        <f>IF(N200="základní",J200,0)</f>
        <v>0</v>
      </c>
      <c r="BF200" s="248">
        <f>IF(N200="snížená",J200,0)</f>
        <v>0</v>
      </c>
      <c r="BG200" s="248">
        <f>IF(N200="zákl. přenesená",J200,0)</f>
        <v>0</v>
      </c>
      <c r="BH200" s="248">
        <f>IF(N200="sníž. přenesená",J200,0)</f>
        <v>0</v>
      </c>
      <c r="BI200" s="248">
        <f>IF(N200="nulová",J200,0)</f>
        <v>0</v>
      </c>
      <c r="BJ200" s="16" t="s">
        <v>87</v>
      </c>
      <c r="BK200" s="248">
        <f>ROUND(I200*H200,2)</f>
        <v>0</v>
      </c>
      <c r="BL200" s="16" t="s">
        <v>143</v>
      </c>
      <c r="BM200" s="247" t="s">
        <v>485</v>
      </c>
    </row>
    <row r="201" s="2" customFormat="1" ht="21.75" customHeight="1">
      <c r="A201" s="37"/>
      <c r="B201" s="38"/>
      <c r="C201" s="235" t="s">
        <v>169</v>
      </c>
      <c r="D201" s="235" t="s">
        <v>139</v>
      </c>
      <c r="E201" s="236" t="s">
        <v>486</v>
      </c>
      <c r="F201" s="237" t="s">
        <v>487</v>
      </c>
      <c r="G201" s="238" t="s">
        <v>142</v>
      </c>
      <c r="H201" s="239">
        <v>2027</v>
      </c>
      <c r="I201" s="240"/>
      <c r="J201" s="241">
        <f>ROUND(I201*H201,2)</f>
        <v>0</v>
      </c>
      <c r="K201" s="242"/>
      <c r="L201" s="43"/>
      <c r="M201" s="243" t="s">
        <v>1</v>
      </c>
      <c r="N201" s="244" t="s">
        <v>44</v>
      </c>
      <c r="O201" s="90"/>
      <c r="P201" s="245">
        <f>O201*H201</f>
        <v>0</v>
      </c>
      <c r="Q201" s="245">
        <v>0</v>
      </c>
      <c r="R201" s="245">
        <f>Q201*H201</f>
        <v>0</v>
      </c>
      <c r="S201" s="245">
        <v>0</v>
      </c>
      <c r="T201" s="246">
        <f>S201*H201</f>
        <v>0</v>
      </c>
      <c r="U201" s="37"/>
      <c r="V201" s="37"/>
      <c r="W201" s="37"/>
      <c r="X201" s="37"/>
      <c r="Y201" s="37"/>
      <c r="Z201" s="37"/>
      <c r="AA201" s="37"/>
      <c r="AB201" s="37"/>
      <c r="AC201" s="37"/>
      <c r="AD201" s="37"/>
      <c r="AE201" s="37"/>
      <c r="AR201" s="247" t="s">
        <v>143</v>
      </c>
      <c r="AT201" s="247" t="s">
        <v>139</v>
      </c>
      <c r="AU201" s="247" t="s">
        <v>89</v>
      </c>
      <c r="AY201" s="16" t="s">
        <v>136</v>
      </c>
      <c r="BE201" s="248">
        <f>IF(N201="základní",J201,0)</f>
        <v>0</v>
      </c>
      <c r="BF201" s="248">
        <f>IF(N201="snížená",J201,0)</f>
        <v>0</v>
      </c>
      <c r="BG201" s="248">
        <f>IF(N201="zákl. přenesená",J201,0)</f>
        <v>0</v>
      </c>
      <c r="BH201" s="248">
        <f>IF(N201="sníž. přenesená",J201,0)</f>
        <v>0</v>
      </c>
      <c r="BI201" s="248">
        <f>IF(N201="nulová",J201,0)</f>
        <v>0</v>
      </c>
      <c r="BJ201" s="16" t="s">
        <v>87</v>
      </c>
      <c r="BK201" s="248">
        <f>ROUND(I201*H201,2)</f>
        <v>0</v>
      </c>
      <c r="BL201" s="16" t="s">
        <v>143</v>
      </c>
      <c r="BM201" s="247" t="s">
        <v>488</v>
      </c>
    </row>
    <row r="202" s="2" customFormat="1" ht="21.75" customHeight="1">
      <c r="A202" s="37"/>
      <c r="B202" s="38"/>
      <c r="C202" s="235" t="s">
        <v>161</v>
      </c>
      <c r="D202" s="235" t="s">
        <v>139</v>
      </c>
      <c r="E202" s="236" t="s">
        <v>489</v>
      </c>
      <c r="F202" s="237" t="s">
        <v>490</v>
      </c>
      <c r="G202" s="238" t="s">
        <v>142</v>
      </c>
      <c r="H202" s="239">
        <v>2027</v>
      </c>
      <c r="I202" s="240"/>
      <c r="J202" s="241">
        <f>ROUND(I202*H202,2)</f>
        <v>0</v>
      </c>
      <c r="K202" s="242"/>
      <c r="L202" s="43"/>
      <c r="M202" s="243" t="s">
        <v>1</v>
      </c>
      <c r="N202" s="244" t="s">
        <v>44</v>
      </c>
      <c r="O202" s="90"/>
      <c r="P202" s="245">
        <f>O202*H202</f>
        <v>0</v>
      </c>
      <c r="Q202" s="245">
        <v>0</v>
      </c>
      <c r="R202" s="245">
        <f>Q202*H202</f>
        <v>0</v>
      </c>
      <c r="S202" s="245">
        <v>0</v>
      </c>
      <c r="T202" s="246">
        <f>S202*H202</f>
        <v>0</v>
      </c>
      <c r="U202" s="37"/>
      <c r="V202" s="37"/>
      <c r="W202" s="37"/>
      <c r="X202" s="37"/>
      <c r="Y202" s="37"/>
      <c r="Z202" s="37"/>
      <c r="AA202" s="37"/>
      <c r="AB202" s="37"/>
      <c r="AC202" s="37"/>
      <c r="AD202" s="37"/>
      <c r="AE202" s="37"/>
      <c r="AR202" s="247" t="s">
        <v>143</v>
      </c>
      <c r="AT202" s="247" t="s">
        <v>139</v>
      </c>
      <c r="AU202" s="247" t="s">
        <v>89</v>
      </c>
      <c r="AY202" s="16" t="s">
        <v>136</v>
      </c>
      <c r="BE202" s="248">
        <f>IF(N202="základní",J202,0)</f>
        <v>0</v>
      </c>
      <c r="BF202" s="248">
        <f>IF(N202="snížená",J202,0)</f>
        <v>0</v>
      </c>
      <c r="BG202" s="248">
        <f>IF(N202="zákl. přenesená",J202,0)</f>
        <v>0</v>
      </c>
      <c r="BH202" s="248">
        <f>IF(N202="sníž. přenesená",J202,0)</f>
        <v>0</v>
      </c>
      <c r="BI202" s="248">
        <f>IF(N202="nulová",J202,0)</f>
        <v>0</v>
      </c>
      <c r="BJ202" s="16" t="s">
        <v>87</v>
      </c>
      <c r="BK202" s="248">
        <f>ROUND(I202*H202,2)</f>
        <v>0</v>
      </c>
      <c r="BL202" s="16" t="s">
        <v>143</v>
      </c>
      <c r="BM202" s="247" t="s">
        <v>491</v>
      </c>
    </row>
    <row r="203" s="2" customFormat="1" ht="16.5" customHeight="1">
      <c r="A203" s="37"/>
      <c r="B203" s="38"/>
      <c r="C203" s="249" t="s">
        <v>492</v>
      </c>
      <c r="D203" s="249" t="s">
        <v>152</v>
      </c>
      <c r="E203" s="250" t="s">
        <v>493</v>
      </c>
      <c r="F203" s="251" t="s">
        <v>494</v>
      </c>
      <c r="G203" s="252" t="s">
        <v>142</v>
      </c>
      <c r="H203" s="253">
        <v>2027</v>
      </c>
      <c r="I203" s="254"/>
      <c r="J203" s="255">
        <f>ROUND(I203*H203,2)</f>
        <v>0</v>
      </c>
      <c r="K203" s="256"/>
      <c r="L203" s="257"/>
      <c r="M203" s="258" t="s">
        <v>1</v>
      </c>
      <c r="N203" s="259" t="s">
        <v>44</v>
      </c>
      <c r="O203" s="90"/>
      <c r="P203" s="245">
        <f>O203*H203</f>
        <v>0</v>
      </c>
      <c r="Q203" s="245">
        <v>0</v>
      </c>
      <c r="R203" s="245">
        <f>Q203*H203</f>
        <v>0</v>
      </c>
      <c r="S203" s="245">
        <v>0</v>
      </c>
      <c r="T203" s="246">
        <f>S203*H203</f>
        <v>0</v>
      </c>
      <c r="U203" s="37"/>
      <c r="V203" s="37"/>
      <c r="W203" s="37"/>
      <c r="X203" s="37"/>
      <c r="Y203" s="37"/>
      <c r="Z203" s="37"/>
      <c r="AA203" s="37"/>
      <c r="AB203" s="37"/>
      <c r="AC203" s="37"/>
      <c r="AD203" s="37"/>
      <c r="AE203" s="37"/>
      <c r="AR203" s="247" t="s">
        <v>156</v>
      </c>
      <c r="AT203" s="247" t="s">
        <v>152</v>
      </c>
      <c r="AU203" s="247" t="s">
        <v>89</v>
      </c>
      <c r="AY203" s="16" t="s">
        <v>136</v>
      </c>
      <c r="BE203" s="248">
        <f>IF(N203="základní",J203,0)</f>
        <v>0</v>
      </c>
      <c r="BF203" s="248">
        <f>IF(N203="snížená",J203,0)</f>
        <v>0</v>
      </c>
      <c r="BG203" s="248">
        <f>IF(N203="zákl. přenesená",J203,0)</f>
        <v>0</v>
      </c>
      <c r="BH203" s="248">
        <f>IF(N203="sníž. přenesená",J203,0)</f>
        <v>0</v>
      </c>
      <c r="BI203" s="248">
        <f>IF(N203="nulová",J203,0)</f>
        <v>0</v>
      </c>
      <c r="BJ203" s="16" t="s">
        <v>87</v>
      </c>
      <c r="BK203" s="248">
        <f>ROUND(I203*H203,2)</f>
        <v>0</v>
      </c>
      <c r="BL203" s="16" t="s">
        <v>143</v>
      </c>
      <c r="BM203" s="247" t="s">
        <v>495</v>
      </c>
    </row>
    <row r="204" s="2" customFormat="1" ht="16.5" customHeight="1">
      <c r="A204" s="37"/>
      <c r="B204" s="38"/>
      <c r="C204" s="235" t="s">
        <v>209</v>
      </c>
      <c r="D204" s="235" t="s">
        <v>139</v>
      </c>
      <c r="E204" s="236" t="s">
        <v>496</v>
      </c>
      <c r="F204" s="237" t="s">
        <v>497</v>
      </c>
      <c r="G204" s="238" t="s">
        <v>199</v>
      </c>
      <c r="H204" s="239">
        <v>2.0270000000000001</v>
      </c>
      <c r="I204" s="240"/>
      <c r="J204" s="241">
        <f>ROUND(I204*H204,2)</f>
        <v>0</v>
      </c>
      <c r="K204" s="242"/>
      <c r="L204" s="43"/>
      <c r="M204" s="243" t="s">
        <v>1</v>
      </c>
      <c r="N204" s="244" t="s">
        <v>44</v>
      </c>
      <c r="O204" s="90"/>
      <c r="P204" s="245">
        <f>O204*H204</f>
        <v>0</v>
      </c>
      <c r="Q204" s="245">
        <v>0</v>
      </c>
      <c r="R204" s="245">
        <f>Q204*H204</f>
        <v>0</v>
      </c>
      <c r="S204" s="245">
        <v>0</v>
      </c>
      <c r="T204" s="246">
        <f>S204*H204</f>
        <v>0</v>
      </c>
      <c r="U204" s="37"/>
      <c r="V204" s="37"/>
      <c r="W204" s="37"/>
      <c r="X204" s="37"/>
      <c r="Y204" s="37"/>
      <c r="Z204" s="37"/>
      <c r="AA204" s="37"/>
      <c r="AB204" s="37"/>
      <c r="AC204" s="37"/>
      <c r="AD204" s="37"/>
      <c r="AE204" s="37"/>
      <c r="AR204" s="247" t="s">
        <v>143</v>
      </c>
      <c r="AT204" s="247" t="s">
        <v>139</v>
      </c>
      <c r="AU204" s="247" t="s">
        <v>89</v>
      </c>
      <c r="AY204" s="16" t="s">
        <v>136</v>
      </c>
      <c r="BE204" s="248">
        <f>IF(N204="základní",J204,0)</f>
        <v>0</v>
      </c>
      <c r="BF204" s="248">
        <f>IF(N204="snížená",J204,0)</f>
        <v>0</v>
      </c>
      <c r="BG204" s="248">
        <f>IF(N204="zákl. přenesená",J204,0)</f>
        <v>0</v>
      </c>
      <c r="BH204" s="248">
        <f>IF(N204="sníž. přenesená",J204,0)</f>
        <v>0</v>
      </c>
      <c r="BI204" s="248">
        <f>IF(N204="nulová",J204,0)</f>
        <v>0</v>
      </c>
      <c r="BJ204" s="16" t="s">
        <v>87</v>
      </c>
      <c r="BK204" s="248">
        <f>ROUND(I204*H204,2)</f>
        <v>0</v>
      </c>
      <c r="BL204" s="16" t="s">
        <v>143</v>
      </c>
      <c r="BM204" s="247" t="s">
        <v>498</v>
      </c>
    </row>
    <row r="205" s="13" customFormat="1">
      <c r="A205" s="13"/>
      <c r="B205" s="260"/>
      <c r="C205" s="261"/>
      <c r="D205" s="262" t="s">
        <v>201</v>
      </c>
      <c r="E205" s="263" t="s">
        <v>1</v>
      </c>
      <c r="F205" s="264" t="s">
        <v>499</v>
      </c>
      <c r="G205" s="261"/>
      <c r="H205" s="265">
        <v>2.0270000000000001</v>
      </c>
      <c r="I205" s="266"/>
      <c r="J205" s="261"/>
      <c r="K205" s="261"/>
      <c r="L205" s="267"/>
      <c r="M205" s="268"/>
      <c r="N205" s="269"/>
      <c r="O205" s="269"/>
      <c r="P205" s="269"/>
      <c r="Q205" s="269"/>
      <c r="R205" s="269"/>
      <c r="S205" s="269"/>
      <c r="T205" s="270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T205" s="271" t="s">
        <v>201</v>
      </c>
      <c r="AU205" s="271" t="s">
        <v>89</v>
      </c>
      <c r="AV205" s="13" t="s">
        <v>89</v>
      </c>
      <c r="AW205" s="13" t="s">
        <v>36</v>
      </c>
      <c r="AX205" s="13" t="s">
        <v>87</v>
      </c>
      <c r="AY205" s="271" t="s">
        <v>136</v>
      </c>
    </row>
    <row r="206" s="2" customFormat="1" ht="16.5" customHeight="1">
      <c r="A206" s="37"/>
      <c r="B206" s="38"/>
      <c r="C206" s="235" t="s">
        <v>205</v>
      </c>
      <c r="D206" s="235" t="s">
        <v>139</v>
      </c>
      <c r="E206" s="236" t="s">
        <v>500</v>
      </c>
      <c r="F206" s="237" t="s">
        <v>501</v>
      </c>
      <c r="G206" s="238" t="s">
        <v>199</v>
      </c>
      <c r="H206" s="239">
        <v>2</v>
      </c>
      <c r="I206" s="240"/>
      <c r="J206" s="241">
        <f>ROUND(I206*H206,2)</f>
        <v>0</v>
      </c>
      <c r="K206" s="242"/>
      <c r="L206" s="43"/>
      <c r="M206" s="243" t="s">
        <v>1</v>
      </c>
      <c r="N206" s="244" t="s">
        <v>44</v>
      </c>
      <c r="O206" s="90"/>
      <c r="P206" s="245">
        <f>O206*H206</f>
        <v>0</v>
      </c>
      <c r="Q206" s="245">
        <v>0</v>
      </c>
      <c r="R206" s="245">
        <f>Q206*H206</f>
        <v>0</v>
      </c>
      <c r="S206" s="245">
        <v>0</v>
      </c>
      <c r="T206" s="246">
        <f>S206*H206</f>
        <v>0</v>
      </c>
      <c r="U206" s="37"/>
      <c r="V206" s="37"/>
      <c r="W206" s="37"/>
      <c r="X206" s="37"/>
      <c r="Y206" s="37"/>
      <c r="Z206" s="37"/>
      <c r="AA206" s="37"/>
      <c r="AB206" s="37"/>
      <c r="AC206" s="37"/>
      <c r="AD206" s="37"/>
      <c r="AE206" s="37"/>
      <c r="AR206" s="247" t="s">
        <v>143</v>
      </c>
      <c r="AT206" s="247" t="s">
        <v>139</v>
      </c>
      <c r="AU206" s="247" t="s">
        <v>89</v>
      </c>
      <c r="AY206" s="16" t="s">
        <v>136</v>
      </c>
      <c r="BE206" s="248">
        <f>IF(N206="základní",J206,0)</f>
        <v>0</v>
      </c>
      <c r="BF206" s="248">
        <f>IF(N206="snížená",J206,0)</f>
        <v>0</v>
      </c>
      <c r="BG206" s="248">
        <f>IF(N206="zákl. přenesená",J206,0)</f>
        <v>0</v>
      </c>
      <c r="BH206" s="248">
        <f>IF(N206="sníž. přenesená",J206,0)</f>
        <v>0</v>
      </c>
      <c r="BI206" s="248">
        <f>IF(N206="nulová",J206,0)</f>
        <v>0</v>
      </c>
      <c r="BJ206" s="16" t="s">
        <v>87</v>
      </c>
      <c r="BK206" s="248">
        <f>ROUND(I206*H206,2)</f>
        <v>0</v>
      </c>
      <c r="BL206" s="16" t="s">
        <v>143</v>
      </c>
      <c r="BM206" s="247" t="s">
        <v>502</v>
      </c>
    </row>
    <row r="207" s="2" customFormat="1" ht="16.5" customHeight="1">
      <c r="A207" s="37"/>
      <c r="B207" s="38"/>
      <c r="C207" s="249" t="s">
        <v>269</v>
      </c>
      <c r="D207" s="249" t="s">
        <v>152</v>
      </c>
      <c r="E207" s="250" t="s">
        <v>503</v>
      </c>
      <c r="F207" s="251" t="s">
        <v>504</v>
      </c>
      <c r="G207" s="252" t="s">
        <v>448</v>
      </c>
      <c r="H207" s="253">
        <v>1</v>
      </c>
      <c r="I207" s="254"/>
      <c r="J207" s="255">
        <f>ROUND(I207*H207,2)</f>
        <v>0</v>
      </c>
      <c r="K207" s="256"/>
      <c r="L207" s="257"/>
      <c r="M207" s="258" t="s">
        <v>1</v>
      </c>
      <c r="N207" s="259" t="s">
        <v>44</v>
      </c>
      <c r="O207" s="90"/>
      <c r="P207" s="245">
        <f>O207*H207</f>
        <v>0</v>
      </c>
      <c r="Q207" s="245">
        <v>0</v>
      </c>
      <c r="R207" s="245">
        <f>Q207*H207</f>
        <v>0</v>
      </c>
      <c r="S207" s="245">
        <v>0</v>
      </c>
      <c r="T207" s="246">
        <f>S207*H207</f>
        <v>0</v>
      </c>
      <c r="U207" s="37"/>
      <c r="V207" s="37"/>
      <c r="W207" s="37"/>
      <c r="X207" s="37"/>
      <c r="Y207" s="37"/>
      <c r="Z207" s="37"/>
      <c r="AA207" s="37"/>
      <c r="AB207" s="37"/>
      <c r="AC207" s="37"/>
      <c r="AD207" s="37"/>
      <c r="AE207" s="37"/>
      <c r="AR207" s="247" t="s">
        <v>156</v>
      </c>
      <c r="AT207" s="247" t="s">
        <v>152</v>
      </c>
      <c r="AU207" s="247" t="s">
        <v>89</v>
      </c>
      <c r="AY207" s="16" t="s">
        <v>136</v>
      </c>
      <c r="BE207" s="248">
        <f>IF(N207="základní",J207,0)</f>
        <v>0</v>
      </c>
      <c r="BF207" s="248">
        <f>IF(N207="snížená",J207,0)</f>
        <v>0</v>
      </c>
      <c r="BG207" s="248">
        <f>IF(N207="zákl. přenesená",J207,0)</f>
        <v>0</v>
      </c>
      <c r="BH207" s="248">
        <f>IF(N207="sníž. přenesená",J207,0)</f>
        <v>0</v>
      </c>
      <c r="BI207" s="248">
        <f>IF(N207="nulová",J207,0)</f>
        <v>0</v>
      </c>
      <c r="BJ207" s="16" t="s">
        <v>87</v>
      </c>
      <c r="BK207" s="248">
        <f>ROUND(I207*H207,2)</f>
        <v>0</v>
      </c>
      <c r="BL207" s="16" t="s">
        <v>143</v>
      </c>
      <c r="BM207" s="247" t="s">
        <v>505</v>
      </c>
    </row>
    <row r="208" s="12" customFormat="1" ht="22.8" customHeight="1">
      <c r="A208" s="12"/>
      <c r="B208" s="219"/>
      <c r="C208" s="220"/>
      <c r="D208" s="221" t="s">
        <v>78</v>
      </c>
      <c r="E208" s="233" t="s">
        <v>506</v>
      </c>
      <c r="F208" s="233" t="s">
        <v>507</v>
      </c>
      <c r="G208" s="220"/>
      <c r="H208" s="220"/>
      <c r="I208" s="223"/>
      <c r="J208" s="234">
        <f>BK208</f>
        <v>0</v>
      </c>
      <c r="K208" s="220"/>
      <c r="L208" s="225"/>
      <c r="M208" s="226"/>
      <c r="N208" s="227"/>
      <c r="O208" s="227"/>
      <c r="P208" s="228">
        <f>SUM(P209:P245)</f>
        <v>0</v>
      </c>
      <c r="Q208" s="227"/>
      <c r="R208" s="228">
        <f>SUM(R209:R245)</f>
        <v>1.4400000000000002</v>
      </c>
      <c r="S208" s="227"/>
      <c r="T208" s="229">
        <f>SUM(T209:T245)</f>
        <v>0</v>
      </c>
      <c r="U208" s="12"/>
      <c r="V208" s="12"/>
      <c r="W208" s="12"/>
      <c r="X208" s="12"/>
      <c r="Y208" s="12"/>
      <c r="Z208" s="12"/>
      <c r="AA208" s="12"/>
      <c r="AB208" s="12"/>
      <c r="AC208" s="12"/>
      <c r="AD208" s="12"/>
      <c r="AE208" s="12"/>
      <c r="AR208" s="230" t="s">
        <v>87</v>
      </c>
      <c r="AT208" s="231" t="s">
        <v>78</v>
      </c>
      <c r="AU208" s="231" t="s">
        <v>87</v>
      </c>
      <c r="AY208" s="230" t="s">
        <v>136</v>
      </c>
      <c r="BK208" s="232">
        <f>SUM(BK209:BK245)</f>
        <v>0</v>
      </c>
    </row>
    <row r="209" s="2" customFormat="1" ht="21.75" customHeight="1">
      <c r="A209" s="37"/>
      <c r="B209" s="38"/>
      <c r="C209" s="235" t="s">
        <v>508</v>
      </c>
      <c r="D209" s="235" t="s">
        <v>139</v>
      </c>
      <c r="E209" s="236" t="s">
        <v>338</v>
      </c>
      <c r="F209" s="237" t="s">
        <v>339</v>
      </c>
      <c r="G209" s="238" t="s">
        <v>307</v>
      </c>
      <c r="H209" s="239">
        <v>72</v>
      </c>
      <c r="I209" s="240"/>
      <c r="J209" s="241">
        <f>ROUND(I209*H209,2)</f>
        <v>0</v>
      </c>
      <c r="K209" s="242"/>
      <c r="L209" s="43"/>
      <c r="M209" s="243" t="s">
        <v>1</v>
      </c>
      <c r="N209" s="244" t="s">
        <v>44</v>
      </c>
      <c r="O209" s="90"/>
      <c r="P209" s="245">
        <f>O209*H209</f>
        <v>0</v>
      </c>
      <c r="Q209" s="245">
        <v>0</v>
      </c>
      <c r="R209" s="245">
        <f>Q209*H209</f>
        <v>0</v>
      </c>
      <c r="S209" s="245">
        <v>0</v>
      </c>
      <c r="T209" s="246">
        <f>S209*H209</f>
        <v>0</v>
      </c>
      <c r="U209" s="37"/>
      <c r="V209" s="37"/>
      <c r="W209" s="37"/>
      <c r="X209" s="37"/>
      <c r="Y209" s="37"/>
      <c r="Z209" s="37"/>
      <c r="AA209" s="37"/>
      <c r="AB209" s="37"/>
      <c r="AC209" s="37"/>
      <c r="AD209" s="37"/>
      <c r="AE209" s="37"/>
      <c r="AR209" s="247" t="s">
        <v>143</v>
      </c>
      <c r="AT209" s="247" t="s">
        <v>139</v>
      </c>
      <c r="AU209" s="247" t="s">
        <v>89</v>
      </c>
      <c r="AY209" s="16" t="s">
        <v>136</v>
      </c>
      <c r="BE209" s="248">
        <f>IF(N209="základní",J209,0)</f>
        <v>0</v>
      </c>
      <c r="BF209" s="248">
        <f>IF(N209="snížená",J209,0)</f>
        <v>0</v>
      </c>
      <c r="BG209" s="248">
        <f>IF(N209="zákl. přenesená",J209,0)</f>
        <v>0</v>
      </c>
      <c r="BH209" s="248">
        <f>IF(N209="sníž. přenesená",J209,0)</f>
        <v>0</v>
      </c>
      <c r="BI209" s="248">
        <f>IF(N209="nulová",J209,0)</f>
        <v>0</v>
      </c>
      <c r="BJ209" s="16" t="s">
        <v>87</v>
      </c>
      <c r="BK209" s="248">
        <f>ROUND(I209*H209,2)</f>
        <v>0</v>
      </c>
      <c r="BL209" s="16" t="s">
        <v>143</v>
      </c>
      <c r="BM209" s="247" t="s">
        <v>509</v>
      </c>
    </row>
    <row r="210" s="13" customFormat="1">
      <c r="A210" s="13"/>
      <c r="B210" s="260"/>
      <c r="C210" s="261"/>
      <c r="D210" s="262" t="s">
        <v>201</v>
      </c>
      <c r="E210" s="263" t="s">
        <v>1</v>
      </c>
      <c r="F210" s="264" t="s">
        <v>510</v>
      </c>
      <c r="G210" s="261"/>
      <c r="H210" s="265">
        <v>40</v>
      </c>
      <c r="I210" s="266"/>
      <c r="J210" s="261"/>
      <c r="K210" s="261"/>
      <c r="L210" s="267"/>
      <c r="M210" s="268"/>
      <c r="N210" s="269"/>
      <c r="O210" s="269"/>
      <c r="P210" s="269"/>
      <c r="Q210" s="269"/>
      <c r="R210" s="269"/>
      <c r="S210" s="269"/>
      <c r="T210" s="270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T210" s="271" t="s">
        <v>201</v>
      </c>
      <c r="AU210" s="271" t="s">
        <v>89</v>
      </c>
      <c r="AV210" s="13" t="s">
        <v>89</v>
      </c>
      <c r="AW210" s="13" t="s">
        <v>36</v>
      </c>
      <c r="AX210" s="13" t="s">
        <v>79</v>
      </c>
      <c r="AY210" s="271" t="s">
        <v>136</v>
      </c>
    </row>
    <row r="211" s="13" customFormat="1">
      <c r="A211" s="13"/>
      <c r="B211" s="260"/>
      <c r="C211" s="261"/>
      <c r="D211" s="262" t="s">
        <v>201</v>
      </c>
      <c r="E211" s="263" t="s">
        <v>1</v>
      </c>
      <c r="F211" s="264" t="s">
        <v>511</v>
      </c>
      <c r="G211" s="261"/>
      <c r="H211" s="265">
        <v>32</v>
      </c>
      <c r="I211" s="266"/>
      <c r="J211" s="261"/>
      <c r="K211" s="261"/>
      <c r="L211" s="267"/>
      <c r="M211" s="268"/>
      <c r="N211" s="269"/>
      <c r="O211" s="269"/>
      <c r="P211" s="269"/>
      <c r="Q211" s="269"/>
      <c r="R211" s="269"/>
      <c r="S211" s="269"/>
      <c r="T211" s="270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T211" s="271" t="s">
        <v>201</v>
      </c>
      <c r="AU211" s="271" t="s">
        <v>89</v>
      </c>
      <c r="AV211" s="13" t="s">
        <v>89</v>
      </c>
      <c r="AW211" s="13" t="s">
        <v>36</v>
      </c>
      <c r="AX211" s="13" t="s">
        <v>79</v>
      </c>
      <c r="AY211" s="271" t="s">
        <v>136</v>
      </c>
    </row>
    <row r="212" s="14" customFormat="1">
      <c r="A212" s="14"/>
      <c r="B212" s="277"/>
      <c r="C212" s="278"/>
      <c r="D212" s="262" t="s">
        <v>201</v>
      </c>
      <c r="E212" s="279" t="s">
        <v>1</v>
      </c>
      <c r="F212" s="280" t="s">
        <v>311</v>
      </c>
      <c r="G212" s="278"/>
      <c r="H212" s="281">
        <v>72</v>
      </c>
      <c r="I212" s="282"/>
      <c r="J212" s="278"/>
      <c r="K212" s="278"/>
      <c r="L212" s="283"/>
      <c r="M212" s="284"/>
      <c r="N212" s="285"/>
      <c r="O212" s="285"/>
      <c r="P212" s="285"/>
      <c r="Q212" s="285"/>
      <c r="R212" s="285"/>
      <c r="S212" s="285"/>
      <c r="T212" s="286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  <c r="AT212" s="287" t="s">
        <v>201</v>
      </c>
      <c r="AU212" s="287" t="s">
        <v>89</v>
      </c>
      <c r="AV212" s="14" t="s">
        <v>143</v>
      </c>
      <c r="AW212" s="14" t="s">
        <v>36</v>
      </c>
      <c r="AX212" s="14" t="s">
        <v>87</v>
      </c>
      <c r="AY212" s="287" t="s">
        <v>136</v>
      </c>
    </row>
    <row r="213" s="2" customFormat="1" ht="21.75" customHeight="1">
      <c r="A213" s="37"/>
      <c r="B213" s="38"/>
      <c r="C213" s="235" t="s">
        <v>512</v>
      </c>
      <c r="D213" s="235" t="s">
        <v>139</v>
      </c>
      <c r="E213" s="236" t="s">
        <v>513</v>
      </c>
      <c r="F213" s="237" t="s">
        <v>514</v>
      </c>
      <c r="G213" s="238" t="s">
        <v>307</v>
      </c>
      <c r="H213" s="239">
        <v>72</v>
      </c>
      <c r="I213" s="240"/>
      <c r="J213" s="241">
        <f>ROUND(I213*H213,2)</f>
        <v>0</v>
      </c>
      <c r="K213" s="242"/>
      <c r="L213" s="43"/>
      <c r="M213" s="243" t="s">
        <v>1</v>
      </c>
      <c r="N213" s="244" t="s">
        <v>44</v>
      </c>
      <c r="O213" s="90"/>
      <c r="P213" s="245">
        <f>O213*H213</f>
        <v>0</v>
      </c>
      <c r="Q213" s="245">
        <v>0</v>
      </c>
      <c r="R213" s="245">
        <f>Q213*H213</f>
        <v>0</v>
      </c>
      <c r="S213" s="245">
        <v>0</v>
      </c>
      <c r="T213" s="246">
        <f>S213*H213</f>
        <v>0</v>
      </c>
      <c r="U213" s="37"/>
      <c r="V213" s="37"/>
      <c r="W213" s="37"/>
      <c r="X213" s="37"/>
      <c r="Y213" s="37"/>
      <c r="Z213" s="37"/>
      <c r="AA213" s="37"/>
      <c r="AB213" s="37"/>
      <c r="AC213" s="37"/>
      <c r="AD213" s="37"/>
      <c r="AE213" s="37"/>
      <c r="AR213" s="247" t="s">
        <v>143</v>
      </c>
      <c r="AT213" s="247" t="s">
        <v>139</v>
      </c>
      <c r="AU213" s="247" t="s">
        <v>89</v>
      </c>
      <c r="AY213" s="16" t="s">
        <v>136</v>
      </c>
      <c r="BE213" s="248">
        <f>IF(N213="základní",J213,0)</f>
        <v>0</v>
      </c>
      <c r="BF213" s="248">
        <f>IF(N213="snížená",J213,0)</f>
        <v>0</v>
      </c>
      <c r="BG213" s="248">
        <f>IF(N213="zákl. přenesená",J213,0)</f>
        <v>0</v>
      </c>
      <c r="BH213" s="248">
        <f>IF(N213="sníž. přenesená",J213,0)</f>
        <v>0</v>
      </c>
      <c r="BI213" s="248">
        <f>IF(N213="nulová",J213,0)</f>
        <v>0</v>
      </c>
      <c r="BJ213" s="16" t="s">
        <v>87</v>
      </c>
      <c r="BK213" s="248">
        <f>ROUND(I213*H213,2)</f>
        <v>0</v>
      </c>
      <c r="BL213" s="16" t="s">
        <v>143</v>
      </c>
      <c r="BM213" s="247" t="s">
        <v>515</v>
      </c>
    </row>
    <row r="214" s="13" customFormat="1">
      <c r="A214" s="13"/>
      <c r="B214" s="260"/>
      <c r="C214" s="261"/>
      <c r="D214" s="262" t="s">
        <v>201</v>
      </c>
      <c r="E214" s="263" t="s">
        <v>1</v>
      </c>
      <c r="F214" s="264" t="s">
        <v>516</v>
      </c>
      <c r="G214" s="261"/>
      <c r="H214" s="265">
        <v>40</v>
      </c>
      <c r="I214" s="266"/>
      <c r="J214" s="261"/>
      <c r="K214" s="261"/>
      <c r="L214" s="267"/>
      <c r="M214" s="268"/>
      <c r="N214" s="269"/>
      <c r="O214" s="269"/>
      <c r="P214" s="269"/>
      <c r="Q214" s="269"/>
      <c r="R214" s="269"/>
      <c r="S214" s="269"/>
      <c r="T214" s="270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T214" s="271" t="s">
        <v>201</v>
      </c>
      <c r="AU214" s="271" t="s">
        <v>89</v>
      </c>
      <c r="AV214" s="13" t="s">
        <v>89</v>
      </c>
      <c r="AW214" s="13" t="s">
        <v>36</v>
      </c>
      <c r="AX214" s="13" t="s">
        <v>79</v>
      </c>
      <c r="AY214" s="271" t="s">
        <v>136</v>
      </c>
    </row>
    <row r="215" s="13" customFormat="1">
      <c r="A215" s="13"/>
      <c r="B215" s="260"/>
      <c r="C215" s="261"/>
      <c r="D215" s="262" t="s">
        <v>201</v>
      </c>
      <c r="E215" s="263" t="s">
        <v>1</v>
      </c>
      <c r="F215" s="264" t="s">
        <v>517</v>
      </c>
      <c r="G215" s="261"/>
      <c r="H215" s="265">
        <v>32</v>
      </c>
      <c r="I215" s="266"/>
      <c r="J215" s="261"/>
      <c r="K215" s="261"/>
      <c r="L215" s="267"/>
      <c r="M215" s="268"/>
      <c r="N215" s="269"/>
      <c r="O215" s="269"/>
      <c r="P215" s="269"/>
      <c r="Q215" s="269"/>
      <c r="R215" s="269"/>
      <c r="S215" s="269"/>
      <c r="T215" s="270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T215" s="271" t="s">
        <v>201</v>
      </c>
      <c r="AU215" s="271" t="s">
        <v>89</v>
      </c>
      <c r="AV215" s="13" t="s">
        <v>89</v>
      </c>
      <c r="AW215" s="13" t="s">
        <v>36</v>
      </c>
      <c r="AX215" s="13" t="s">
        <v>79</v>
      </c>
      <c r="AY215" s="271" t="s">
        <v>136</v>
      </c>
    </row>
    <row r="216" s="14" customFormat="1">
      <c r="A216" s="14"/>
      <c r="B216" s="277"/>
      <c r="C216" s="278"/>
      <c r="D216" s="262" t="s">
        <v>201</v>
      </c>
      <c r="E216" s="279" t="s">
        <v>1</v>
      </c>
      <c r="F216" s="280" t="s">
        <v>311</v>
      </c>
      <c r="G216" s="278"/>
      <c r="H216" s="281">
        <v>72</v>
      </c>
      <c r="I216" s="282"/>
      <c r="J216" s="278"/>
      <c r="K216" s="278"/>
      <c r="L216" s="283"/>
      <c r="M216" s="284"/>
      <c r="N216" s="285"/>
      <c r="O216" s="285"/>
      <c r="P216" s="285"/>
      <c r="Q216" s="285"/>
      <c r="R216" s="285"/>
      <c r="S216" s="285"/>
      <c r="T216" s="286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T216" s="287" t="s">
        <v>201</v>
      </c>
      <c r="AU216" s="287" t="s">
        <v>89</v>
      </c>
      <c r="AV216" s="14" t="s">
        <v>143</v>
      </c>
      <c r="AW216" s="14" t="s">
        <v>36</v>
      </c>
      <c r="AX216" s="14" t="s">
        <v>87</v>
      </c>
      <c r="AY216" s="287" t="s">
        <v>136</v>
      </c>
    </row>
    <row r="217" s="2" customFormat="1" ht="16.5" customHeight="1">
      <c r="A217" s="37"/>
      <c r="B217" s="38"/>
      <c r="C217" s="249" t="s">
        <v>518</v>
      </c>
      <c r="D217" s="249" t="s">
        <v>152</v>
      </c>
      <c r="E217" s="250" t="s">
        <v>519</v>
      </c>
      <c r="F217" s="251" t="s">
        <v>520</v>
      </c>
      <c r="G217" s="252" t="s">
        <v>220</v>
      </c>
      <c r="H217" s="253">
        <v>8.6400000000000006</v>
      </c>
      <c r="I217" s="254"/>
      <c r="J217" s="255">
        <f>ROUND(I217*H217,2)</f>
        <v>0</v>
      </c>
      <c r="K217" s="256"/>
      <c r="L217" s="257"/>
      <c r="M217" s="258" t="s">
        <v>1</v>
      </c>
      <c r="N217" s="259" t="s">
        <v>44</v>
      </c>
      <c r="O217" s="90"/>
      <c r="P217" s="245">
        <f>O217*H217</f>
        <v>0</v>
      </c>
      <c r="Q217" s="245">
        <v>0</v>
      </c>
      <c r="R217" s="245">
        <f>Q217*H217</f>
        <v>0</v>
      </c>
      <c r="S217" s="245">
        <v>0</v>
      </c>
      <c r="T217" s="246">
        <f>S217*H217</f>
        <v>0</v>
      </c>
      <c r="U217" s="37"/>
      <c r="V217" s="37"/>
      <c r="W217" s="37"/>
      <c r="X217" s="37"/>
      <c r="Y217" s="37"/>
      <c r="Z217" s="37"/>
      <c r="AA217" s="37"/>
      <c r="AB217" s="37"/>
      <c r="AC217" s="37"/>
      <c r="AD217" s="37"/>
      <c r="AE217" s="37"/>
      <c r="AR217" s="247" t="s">
        <v>156</v>
      </c>
      <c r="AT217" s="247" t="s">
        <v>152</v>
      </c>
      <c r="AU217" s="247" t="s">
        <v>89</v>
      </c>
      <c r="AY217" s="16" t="s">
        <v>136</v>
      </c>
      <c r="BE217" s="248">
        <f>IF(N217="základní",J217,0)</f>
        <v>0</v>
      </c>
      <c r="BF217" s="248">
        <f>IF(N217="snížená",J217,0)</f>
        <v>0</v>
      </c>
      <c r="BG217" s="248">
        <f>IF(N217="zákl. přenesená",J217,0)</f>
        <v>0</v>
      </c>
      <c r="BH217" s="248">
        <f>IF(N217="sníž. přenesená",J217,0)</f>
        <v>0</v>
      </c>
      <c r="BI217" s="248">
        <f>IF(N217="nulová",J217,0)</f>
        <v>0</v>
      </c>
      <c r="BJ217" s="16" t="s">
        <v>87</v>
      </c>
      <c r="BK217" s="248">
        <f>ROUND(I217*H217,2)</f>
        <v>0</v>
      </c>
      <c r="BL217" s="16" t="s">
        <v>143</v>
      </c>
      <c r="BM217" s="247" t="s">
        <v>521</v>
      </c>
    </row>
    <row r="218" s="13" customFormat="1">
      <c r="A218" s="13"/>
      <c r="B218" s="260"/>
      <c r="C218" s="261"/>
      <c r="D218" s="262" t="s">
        <v>201</v>
      </c>
      <c r="E218" s="263" t="s">
        <v>1</v>
      </c>
      <c r="F218" s="264" t="s">
        <v>522</v>
      </c>
      <c r="G218" s="261"/>
      <c r="H218" s="265">
        <v>8.6400000000000006</v>
      </c>
      <c r="I218" s="266"/>
      <c r="J218" s="261"/>
      <c r="K218" s="261"/>
      <c r="L218" s="267"/>
      <c r="M218" s="268"/>
      <c r="N218" s="269"/>
      <c r="O218" s="269"/>
      <c r="P218" s="269"/>
      <c r="Q218" s="269"/>
      <c r="R218" s="269"/>
      <c r="S218" s="269"/>
      <c r="T218" s="270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T218" s="271" t="s">
        <v>201</v>
      </c>
      <c r="AU218" s="271" t="s">
        <v>89</v>
      </c>
      <c r="AV218" s="13" t="s">
        <v>89</v>
      </c>
      <c r="AW218" s="13" t="s">
        <v>36</v>
      </c>
      <c r="AX218" s="13" t="s">
        <v>87</v>
      </c>
      <c r="AY218" s="271" t="s">
        <v>136</v>
      </c>
    </row>
    <row r="219" s="2" customFormat="1" ht="16.5" customHeight="1">
      <c r="A219" s="37"/>
      <c r="B219" s="38"/>
      <c r="C219" s="235" t="s">
        <v>523</v>
      </c>
      <c r="D219" s="235" t="s">
        <v>139</v>
      </c>
      <c r="E219" s="236" t="s">
        <v>524</v>
      </c>
      <c r="F219" s="237" t="s">
        <v>525</v>
      </c>
      <c r="G219" s="238" t="s">
        <v>307</v>
      </c>
      <c r="H219" s="239">
        <v>72</v>
      </c>
      <c r="I219" s="240"/>
      <c r="J219" s="241">
        <f>ROUND(I219*H219,2)</f>
        <v>0</v>
      </c>
      <c r="K219" s="242"/>
      <c r="L219" s="43"/>
      <c r="M219" s="243" t="s">
        <v>1</v>
      </c>
      <c r="N219" s="244" t="s">
        <v>44</v>
      </c>
      <c r="O219" s="90"/>
      <c r="P219" s="245">
        <f>O219*H219</f>
        <v>0</v>
      </c>
      <c r="Q219" s="245">
        <v>0</v>
      </c>
      <c r="R219" s="245">
        <f>Q219*H219</f>
        <v>0</v>
      </c>
      <c r="S219" s="245">
        <v>0</v>
      </c>
      <c r="T219" s="246">
        <f>S219*H219</f>
        <v>0</v>
      </c>
      <c r="U219" s="37"/>
      <c r="V219" s="37"/>
      <c r="W219" s="37"/>
      <c r="X219" s="37"/>
      <c r="Y219" s="37"/>
      <c r="Z219" s="37"/>
      <c r="AA219" s="37"/>
      <c r="AB219" s="37"/>
      <c r="AC219" s="37"/>
      <c r="AD219" s="37"/>
      <c r="AE219" s="37"/>
      <c r="AR219" s="247" t="s">
        <v>143</v>
      </c>
      <c r="AT219" s="247" t="s">
        <v>139</v>
      </c>
      <c r="AU219" s="247" t="s">
        <v>89</v>
      </c>
      <c r="AY219" s="16" t="s">
        <v>136</v>
      </c>
      <c r="BE219" s="248">
        <f>IF(N219="základní",J219,0)</f>
        <v>0</v>
      </c>
      <c r="BF219" s="248">
        <f>IF(N219="snížená",J219,0)</f>
        <v>0</v>
      </c>
      <c r="BG219" s="248">
        <f>IF(N219="zákl. přenesená",J219,0)</f>
        <v>0</v>
      </c>
      <c r="BH219" s="248">
        <f>IF(N219="sníž. přenesená",J219,0)</f>
        <v>0</v>
      </c>
      <c r="BI219" s="248">
        <f>IF(N219="nulová",J219,0)</f>
        <v>0</v>
      </c>
      <c r="BJ219" s="16" t="s">
        <v>87</v>
      </c>
      <c r="BK219" s="248">
        <f>ROUND(I219*H219,2)</f>
        <v>0</v>
      </c>
      <c r="BL219" s="16" t="s">
        <v>143</v>
      </c>
      <c r="BM219" s="247" t="s">
        <v>526</v>
      </c>
    </row>
    <row r="220" s="2" customFormat="1" ht="16.5" customHeight="1">
      <c r="A220" s="37"/>
      <c r="B220" s="38"/>
      <c r="C220" s="235" t="s">
        <v>527</v>
      </c>
      <c r="D220" s="235" t="s">
        <v>139</v>
      </c>
      <c r="E220" s="236" t="s">
        <v>369</v>
      </c>
      <c r="F220" s="237" t="s">
        <v>370</v>
      </c>
      <c r="G220" s="238" t="s">
        <v>307</v>
      </c>
      <c r="H220" s="239">
        <v>72</v>
      </c>
      <c r="I220" s="240"/>
      <c r="J220" s="241">
        <f>ROUND(I220*H220,2)</f>
        <v>0</v>
      </c>
      <c r="K220" s="242"/>
      <c r="L220" s="43"/>
      <c r="M220" s="243" t="s">
        <v>1</v>
      </c>
      <c r="N220" s="244" t="s">
        <v>44</v>
      </c>
      <c r="O220" s="90"/>
      <c r="P220" s="245">
        <f>O220*H220</f>
        <v>0</v>
      </c>
      <c r="Q220" s="245">
        <v>0</v>
      </c>
      <c r="R220" s="245">
        <f>Q220*H220</f>
        <v>0</v>
      </c>
      <c r="S220" s="245">
        <v>0</v>
      </c>
      <c r="T220" s="246">
        <f>S220*H220</f>
        <v>0</v>
      </c>
      <c r="U220" s="37"/>
      <c r="V220" s="37"/>
      <c r="W220" s="37"/>
      <c r="X220" s="37"/>
      <c r="Y220" s="37"/>
      <c r="Z220" s="37"/>
      <c r="AA220" s="37"/>
      <c r="AB220" s="37"/>
      <c r="AC220" s="37"/>
      <c r="AD220" s="37"/>
      <c r="AE220" s="37"/>
      <c r="AR220" s="247" t="s">
        <v>143</v>
      </c>
      <c r="AT220" s="247" t="s">
        <v>139</v>
      </c>
      <c r="AU220" s="247" t="s">
        <v>89</v>
      </c>
      <c r="AY220" s="16" t="s">
        <v>136</v>
      </c>
      <c r="BE220" s="248">
        <f>IF(N220="základní",J220,0)</f>
        <v>0</v>
      </c>
      <c r="BF220" s="248">
        <f>IF(N220="snížená",J220,0)</f>
        <v>0</v>
      </c>
      <c r="BG220" s="248">
        <f>IF(N220="zákl. přenesená",J220,0)</f>
        <v>0</v>
      </c>
      <c r="BH220" s="248">
        <f>IF(N220="sníž. přenesená",J220,0)</f>
        <v>0</v>
      </c>
      <c r="BI220" s="248">
        <f>IF(N220="nulová",J220,0)</f>
        <v>0</v>
      </c>
      <c r="BJ220" s="16" t="s">
        <v>87</v>
      </c>
      <c r="BK220" s="248">
        <f>ROUND(I220*H220,2)</f>
        <v>0</v>
      </c>
      <c r="BL220" s="16" t="s">
        <v>143</v>
      </c>
      <c r="BM220" s="247" t="s">
        <v>528</v>
      </c>
    </row>
    <row r="221" s="2" customFormat="1" ht="21.75" customHeight="1">
      <c r="A221" s="37"/>
      <c r="B221" s="38"/>
      <c r="C221" s="235" t="s">
        <v>529</v>
      </c>
      <c r="D221" s="235" t="s">
        <v>139</v>
      </c>
      <c r="E221" s="236" t="s">
        <v>338</v>
      </c>
      <c r="F221" s="237" t="s">
        <v>339</v>
      </c>
      <c r="G221" s="238" t="s">
        <v>307</v>
      </c>
      <c r="H221" s="239">
        <v>72</v>
      </c>
      <c r="I221" s="240"/>
      <c r="J221" s="241">
        <f>ROUND(I221*H221,2)</f>
        <v>0</v>
      </c>
      <c r="K221" s="242"/>
      <c r="L221" s="43"/>
      <c r="M221" s="243" t="s">
        <v>1</v>
      </c>
      <c r="N221" s="244" t="s">
        <v>44</v>
      </c>
      <c r="O221" s="90"/>
      <c r="P221" s="245">
        <f>O221*H221</f>
        <v>0</v>
      </c>
      <c r="Q221" s="245">
        <v>0</v>
      </c>
      <c r="R221" s="245">
        <f>Q221*H221</f>
        <v>0</v>
      </c>
      <c r="S221" s="245">
        <v>0</v>
      </c>
      <c r="T221" s="246">
        <f>S221*H221</f>
        <v>0</v>
      </c>
      <c r="U221" s="37"/>
      <c r="V221" s="37"/>
      <c r="W221" s="37"/>
      <c r="X221" s="37"/>
      <c r="Y221" s="37"/>
      <c r="Z221" s="37"/>
      <c r="AA221" s="37"/>
      <c r="AB221" s="37"/>
      <c r="AC221" s="37"/>
      <c r="AD221" s="37"/>
      <c r="AE221" s="37"/>
      <c r="AR221" s="247" t="s">
        <v>143</v>
      </c>
      <c r="AT221" s="247" t="s">
        <v>139</v>
      </c>
      <c r="AU221" s="247" t="s">
        <v>89</v>
      </c>
      <c r="AY221" s="16" t="s">
        <v>136</v>
      </c>
      <c r="BE221" s="248">
        <f>IF(N221="základní",J221,0)</f>
        <v>0</v>
      </c>
      <c r="BF221" s="248">
        <f>IF(N221="snížená",J221,0)</f>
        <v>0</v>
      </c>
      <c r="BG221" s="248">
        <f>IF(N221="zákl. přenesená",J221,0)</f>
        <v>0</v>
      </c>
      <c r="BH221" s="248">
        <f>IF(N221="sníž. přenesená",J221,0)</f>
        <v>0</v>
      </c>
      <c r="BI221" s="248">
        <f>IF(N221="nulová",J221,0)</f>
        <v>0</v>
      </c>
      <c r="BJ221" s="16" t="s">
        <v>87</v>
      </c>
      <c r="BK221" s="248">
        <f>ROUND(I221*H221,2)</f>
        <v>0</v>
      </c>
      <c r="BL221" s="16" t="s">
        <v>143</v>
      </c>
      <c r="BM221" s="247" t="s">
        <v>530</v>
      </c>
    </row>
    <row r="222" s="13" customFormat="1">
      <c r="A222" s="13"/>
      <c r="B222" s="260"/>
      <c r="C222" s="261"/>
      <c r="D222" s="262" t="s">
        <v>201</v>
      </c>
      <c r="E222" s="263" t="s">
        <v>1</v>
      </c>
      <c r="F222" s="264" t="s">
        <v>510</v>
      </c>
      <c r="G222" s="261"/>
      <c r="H222" s="265">
        <v>40</v>
      </c>
      <c r="I222" s="266"/>
      <c r="J222" s="261"/>
      <c r="K222" s="261"/>
      <c r="L222" s="267"/>
      <c r="M222" s="268"/>
      <c r="N222" s="269"/>
      <c r="O222" s="269"/>
      <c r="P222" s="269"/>
      <c r="Q222" s="269"/>
      <c r="R222" s="269"/>
      <c r="S222" s="269"/>
      <c r="T222" s="270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T222" s="271" t="s">
        <v>201</v>
      </c>
      <c r="AU222" s="271" t="s">
        <v>89</v>
      </c>
      <c r="AV222" s="13" t="s">
        <v>89</v>
      </c>
      <c r="AW222" s="13" t="s">
        <v>36</v>
      </c>
      <c r="AX222" s="13" t="s">
        <v>79</v>
      </c>
      <c r="AY222" s="271" t="s">
        <v>136</v>
      </c>
    </row>
    <row r="223" s="13" customFormat="1">
      <c r="A223" s="13"/>
      <c r="B223" s="260"/>
      <c r="C223" s="261"/>
      <c r="D223" s="262" t="s">
        <v>201</v>
      </c>
      <c r="E223" s="263" t="s">
        <v>1</v>
      </c>
      <c r="F223" s="264" t="s">
        <v>511</v>
      </c>
      <c r="G223" s="261"/>
      <c r="H223" s="265">
        <v>32</v>
      </c>
      <c r="I223" s="266"/>
      <c r="J223" s="261"/>
      <c r="K223" s="261"/>
      <c r="L223" s="267"/>
      <c r="M223" s="268"/>
      <c r="N223" s="269"/>
      <c r="O223" s="269"/>
      <c r="P223" s="269"/>
      <c r="Q223" s="269"/>
      <c r="R223" s="269"/>
      <c r="S223" s="269"/>
      <c r="T223" s="270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T223" s="271" t="s">
        <v>201</v>
      </c>
      <c r="AU223" s="271" t="s">
        <v>89</v>
      </c>
      <c r="AV223" s="13" t="s">
        <v>89</v>
      </c>
      <c r="AW223" s="13" t="s">
        <v>36</v>
      </c>
      <c r="AX223" s="13" t="s">
        <v>79</v>
      </c>
      <c r="AY223" s="271" t="s">
        <v>136</v>
      </c>
    </row>
    <row r="224" s="14" customFormat="1">
      <c r="A224" s="14"/>
      <c r="B224" s="277"/>
      <c r="C224" s="278"/>
      <c r="D224" s="262" t="s">
        <v>201</v>
      </c>
      <c r="E224" s="279" t="s">
        <v>1</v>
      </c>
      <c r="F224" s="280" t="s">
        <v>311</v>
      </c>
      <c r="G224" s="278"/>
      <c r="H224" s="281">
        <v>72</v>
      </c>
      <c r="I224" s="282"/>
      <c r="J224" s="278"/>
      <c r="K224" s="278"/>
      <c r="L224" s="283"/>
      <c r="M224" s="284"/>
      <c r="N224" s="285"/>
      <c r="O224" s="285"/>
      <c r="P224" s="285"/>
      <c r="Q224" s="285"/>
      <c r="R224" s="285"/>
      <c r="S224" s="285"/>
      <c r="T224" s="286"/>
      <c r="U224" s="14"/>
      <c r="V224" s="14"/>
      <c r="W224" s="14"/>
      <c r="X224" s="14"/>
      <c r="Y224" s="14"/>
      <c r="Z224" s="14"/>
      <c r="AA224" s="14"/>
      <c r="AB224" s="14"/>
      <c r="AC224" s="14"/>
      <c r="AD224" s="14"/>
      <c r="AE224" s="14"/>
      <c r="AT224" s="287" t="s">
        <v>201</v>
      </c>
      <c r="AU224" s="287" t="s">
        <v>89</v>
      </c>
      <c r="AV224" s="14" t="s">
        <v>143</v>
      </c>
      <c r="AW224" s="14" t="s">
        <v>36</v>
      </c>
      <c r="AX224" s="14" t="s">
        <v>87</v>
      </c>
      <c r="AY224" s="287" t="s">
        <v>136</v>
      </c>
    </row>
    <row r="225" s="2" customFormat="1" ht="21.75" customHeight="1">
      <c r="A225" s="37"/>
      <c r="B225" s="38"/>
      <c r="C225" s="235" t="s">
        <v>531</v>
      </c>
      <c r="D225" s="235" t="s">
        <v>139</v>
      </c>
      <c r="E225" s="236" t="s">
        <v>338</v>
      </c>
      <c r="F225" s="237" t="s">
        <v>339</v>
      </c>
      <c r="G225" s="238" t="s">
        <v>307</v>
      </c>
      <c r="H225" s="239">
        <v>72</v>
      </c>
      <c r="I225" s="240"/>
      <c r="J225" s="241">
        <f>ROUND(I225*H225,2)</f>
        <v>0</v>
      </c>
      <c r="K225" s="242"/>
      <c r="L225" s="43"/>
      <c r="M225" s="243" t="s">
        <v>1</v>
      </c>
      <c r="N225" s="244" t="s">
        <v>44</v>
      </c>
      <c r="O225" s="90"/>
      <c r="P225" s="245">
        <f>O225*H225</f>
        <v>0</v>
      </c>
      <c r="Q225" s="245">
        <v>0</v>
      </c>
      <c r="R225" s="245">
        <f>Q225*H225</f>
        <v>0</v>
      </c>
      <c r="S225" s="245">
        <v>0</v>
      </c>
      <c r="T225" s="246">
        <f>S225*H225</f>
        <v>0</v>
      </c>
      <c r="U225" s="37"/>
      <c r="V225" s="37"/>
      <c r="W225" s="37"/>
      <c r="X225" s="37"/>
      <c r="Y225" s="37"/>
      <c r="Z225" s="37"/>
      <c r="AA225" s="37"/>
      <c r="AB225" s="37"/>
      <c r="AC225" s="37"/>
      <c r="AD225" s="37"/>
      <c r="AE225" s="37"/>
      <c r="AR225" s="247" t="s">
        <v>143</v>
      </c>
      <c r="AT225" s="247" t="s">
        <v>139</v>
      </c>
      <c r="AU225" s="247" t="s">
        <v>89</v>
      </c>
      <c r="AY225" s="16" t="s">
        <v>136</v>
      </c>
      <c r="BE225" s="248">
        <f>IF(N225="základní",J225,0)</f>
        <v>0</v>
      </c>
      <c r="BF225" s="248">
        <f>IF(N225="snížená",J225,0)</f>
        <v>0</v>
      </c>
      <c r="BG225" s="248">
        <f>IF(N225="zákl. přenesená",J225,0)</f>
        <v>0</v>
      </c>
      <c r="BH225" s="248">
        <f>IF(N225="sníž. přenesená",J225,0)</f>
        <v>0</v>
      </c>
      <c r="BI225" s="248">
        <f>IF(N225="nulová",J225,0)</f>
        <v>0</v>
      </c>
      <c r="BJ225" s="16" t="s">
        <v>87</v>
      </c>
      <c r="BK225" s="248">
        <f>ROUND(I225*H225,2)</f>
        <v>0</v>
      </c>
      <c r="BL225" s="16" t="s">
        <v>143</v>
      </c>
      <c r="BM225" s="247" t="s">
        <v>532</v>
      </c>
    </row>
    <row r="226" s="13" customFormat="1">
      <c r="A226" s="13"/>
      <c r="B226" s="260"/>
      <c r="C226" s="261"/>
      <c r="D226" s="262" t="s">
        <v>201</v>
      </c>
      <c r="E226" s="263" t="s">
        <v>1</v>
      </c>
      <c r="F226" s="264" t="s">
        <v>510</v>
      </c>
      <c r="G226" s="261"/>
      <c r="H226" s="265">
        <v>40</v>
      </c>
      <c r="I226" s="266"/>
      <c r="J226" s="261"/>
      <c r="K226" s="261"/>
      <c r="L226" s="267"/>
      <c r="M226" s="268"/>
      <c r="N226" s="269"/>
      <c r="O226" s="269"/>
      <c r="P226" s="269"/>
      <c r="Q226" s="269"/>
      <c r="R226" s="269"/>
      <c r="S226" s="269"/>
      <c r="T226" s="270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T226" s="271" t="s">
        <v>201</v>
      </c>
      <c r="AU226" s="271" t="s">
        <v>89</v>
      </c>
      <c r="AV226" s="13" t="s">
        <v>89</v>
      </c>
      <c r="AW226" s="13" t="s">
        <v>36</v>
      </c>
      <c r="AX226" s="13" t="s">
        <v>79</v>
      </c>
      <c r="AY226" s="271" t="s">
        <v>136</v>
      </c>
    </row>
    <row r="227" s="13" customFormat="1">
      <c r="A227" s="13"/>
      <c r="B227" s="260"/>
      <c r="C227" s="261"/>
      <c r="D227" s="262" t="s">
        <v>201</v>
      </c>
      <c r="E227" s="263" t="s">
        <v>1</v>
      </c>
      <c r="F227" s="264" t="s">
        <v>511</v>
      </c>
      <c r="G227" s="261"/>
      <c r="H227" s="265">
        <v>32</v>
      </c>
      <c r="I227" s="266"/>
      <c r="J227" s="261"/>
      <c r="K227" s="261"/>
      <c r="L227" s="267"/>
      <c r="M227" s="268"/>
      <c r="N227" s="269"/>
      <c r="O227" s="269"/>
      <c r="P227" s="269"/>
      <c r="Q227" s="269"/>
      <c r="R227" s="269"/>
      <c r="S227" s="269"/>
      <c r="T227" s="270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T227" s="271" t="s">
        <v>201</v>
      </c>
      <c r="AU227" s="271" t="s">
        <v>89</v>
      </c>
      <c r="AV227" s="13" t="s">
        <v>89</v>
      </c>
      <c r="AW227" s="13" t="s">
        <v>36</v>
      </c>
      <c r="AX227" s="13" t="s">
        <v>79</v>
      </c>
      <c r="AY227" s="271" t="s">
        <v>136</v>
      </c>
    </row>
    <row r="228" s="14" customFormat="1">
      <c r="A228" s="14"/>
      <c r="B228" s="277"/>
      <c r="C228" s="278"/>
      <c r="D228" s="262" t="s">
        <v>201</v>
      </c>
      <c r="E228" s="279" t="s">
        <v>1</v>
      </c>
      <c r="F228" s="280" t="s">
        <v>311</v>
      </c>
      <c r="G228" s="278"/>
      <c r="H228" s="281">
        <v>72</v>
      </c>
      <c r="I228" s="282"/>
      <c r="J228" s="278"/>
      <c r="K228" s="278"/>
      <c r="L228" s="283"/>
      <c r="M228" s="284"/>
      <c r="N228" s="285"/>
      <c r="O228" s="285"/>
      <c r="P228" s="285"/>
      <c r="Q228" s="285"/>
      <c r="R228" s="285"/>
      <c r="S228" s="285"/>
      <c r="T228" s="286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  <c r="AT228" s="287" t="s">
        <v>201</v>
      </c>
      <c r="AU228" s="287" t="s">
        <v>89</v>
      </c>
      <c r="AV228" s="14" t="s">
        <v>143</v>
      </c>
      <c r="AW228" s="14" t="s">
        <v>36</v>
      </c>
      <c r="AX228" s="14" t="s">
        <v>87</v>
      </c>
      <c r="AY228" s="287" t="s">
        <v>136</v>
      </c>
    </row>
    <row r="229" s="2" customFormat="1" ht="16.5" customHeight="1">
      <c r="A229" s="37"/>
      <c r="B229" s="38"/>
      <c r="C229" s="235" t="s">
        <v>533</v>
      </c>
      <c r="D229" s="235" t="s">
        <v>139</v>
      </c>
      <c r="E229" s="236" t="s">
        <v>534</v>
      </c>
      <c r="F229" s="237" t="s">
        <v>535</v>
      </c>
      <c r="G229" s="238" t="s">
        <v>142</v>
      </c>
      <c r="H229" s="239">
        <v>594</v>
      </c>
      <c r="I229" s="240"/>
      <c r="J229" s="241">
        <f>ROUND(I229*H229,2)</f>
        <v>0</v>
      </c>
      <c r="K229" s="242"/>
      <c r="L229" s="43"/>
      <c r="M229" s="243" t="s">
        <v>1</v>
      </c>
      <c r="N229" s="244" t="s">
        <v>44</v>
      </c>
      <c r="O229" s="90"/>
      <c r="P229" s="245">
        <f>O229*H229</f>
        <v>0</v>
      </c>
      <c r="Q229" s="245">
        <v>0</v>
      </c>
      <c r="R229" s="245">
        <f>Q229*H229</f>
        <v>0</v>
      </c>
      <c r="S229" s="245">
        <v>0</v>
      </c>
      <c r="T229" s="246">
        <f>S229*H229</f>
        <v>0</v>
      </c>
      <c r="U229" s="37"/>
      <c r="V229" s="37"/>
      <c r="W229" s="37"/>
      <c r="X229" s="37"/>
      <c r="Y229" s="37"/>
      <c r="Z229" s="37"/>
      <c r="AA229" s="37"/>
      <c r="AB229" s="37"/>
      <c r="AC229" s="37"/>
      <c r="AD229" s="37"/>
      <c r="AE229" s="37"/>
      <c r="AR229" s="247" t="s">
        <v>143</v>
      </c>
      <c r="AT229" s="247" t="s">
        <v>139</v>
      </c>
      <c r="AU229" s="247" t="s">
        <v>89</v>
      </c>
      <c r="AY229" s="16" t="s">
        <v>136</v>
      </c>
      <c r="BE229" s="248">
        <f>IF(N229="základní",J229,0)</f>
        <v>0</v>
      </c>
      <c r="BF229" s="248">
        <f>IF(N229="snížená",J229,0)</f>
        <v>0</v>
      </c>
      <c r="BG229" s="248">
        <f>IF(N229="zákl. přenesená",J229,0)</f>
        <v>0</v>
      </c>
      <c r="BH229" s="248">
        <f>IF(N229="sníž. přenesená",J229,0)</f>
        <v>0</v>
      </c>
      <c r="BI229" s="248">
        <f>IF(N229="nulová",J229,0)</f>
        <v>0</v>
      </c>
      <c r="BJ229" s="16" t="s">
        <v>87</v>
      </c>
      <c r="BK229" s="248">
        <f>ROUND(I229*H229,2)</f>
        <v>0</v>
      </c>
      <c r="BL229" s="16" t="s">
        <v>143</v>
      </c>
      <c r="BM229" s="247" t="s">
        <v>536</v>
      </c>
    </row>
    <row r="230" s="2" customFormat="1" ht="16.5" customHeight="1">
      <c r="A230" s="37"/>
      <c r="B230" s="38"/>
      <c r="C230" s="249" t="s">
        <v>537</v>
      </c>
      <c r="D230" s="249" t="s">
        <v>152</v>
      </c>
      <c r="E230" s="250" t="s">
        <v>538</v>
      </c>
      <c r="F230" s="251" t="s">
        <v>539</v>
      </c>
      <c r="G230" s="252" t="s">
        <v>227</v>
      </c>
      <c r="H230" s="253">
        <v>1</v>
      </c>
      <c r="I230" s="254"/>
      <c r="J230" s="255">
        <f>ROUND(I230*H230,2)</f>
        <v>0</v>
      </c>
      <c r="K230" s="256"/>
      <c r="L230" s="257"/>
      <c r="M230" s="258" t="s">
        <v>1</v>
      </c>
      <c r="N230" s="259" t="s">
        <v>44</v>
      </c>
      <c r="O230" s="90"/>
      <c r="P230" s="245">
        <f>O230*H230</f>
        <v>0</v>
      </c>
      <c r="Q230" s="245">
        <v>0</v>
      </c>
      <c r="R230" s="245">
        <f>Q230*H230</f>
        <v>0</v>
      </c>
      <c r="S230" s="245">
        <v>0</v>
      </c>
      <c r="T230" s="246">
        <f>S230*H230</f>
        <v>0</v>
      </c>
      <c r="U230" s="37"/>
      <c r="V230" s="37"/>
      <c r="W230" s="37"/>
      <c r="X230" s="37"/>
      <c r="Y230" s="37"/>
      <c r="Z230" s="37"/>
      <c r="AA230" s="37"/>
      <c r="AB230" s="37"/>
      <c r="AC230" s="37"/>
      <c r="AD230" s="37"/>
      <c r="AE230" s="37"/>
      <c r="AR230" s="247" t="s">
        <v>156</v>
      </c>
      <c r="AT230" s="247" t="s">
        <v>152</v>
      </c>
      <c r="AU230" s="247" t="s">
        <v>89</v>
      </c>
      <c r="AY230" s="16" t="s">
        <v>136</v>
      </c>
      <c r="BE230" s="248">
        <f>IF(N230="základní",J230,0)</f>
        <v>0</v>
      </c>
      <c r="BF230" s="248">
        <f>IF(N230="snížená",J230,0)</f>
        <v>0</v>
      </c>
      <c r="BG230" s="248">
        <f>IF(N230="zákl. přenesená",J230,0)</f>
        <v>0</v>
      </c>
      <c r="BH230" s="248">
        <f>IF(N230="sníž. přenesená",J230,0)</f>
        <v>0</v>
      </c>
      <c r="BI230" s="248">
        <f>IF(N230="nulová",J230,0)</f>
        <v>0</v>
      </c>
      <c r="BJ230" s="16" t="s">
        <v>87</v>
      </c>
      <c r="BK230" s="248">
        <f>ROUND(I230*H230,2)</f>
        <v>0</v>
      </c>
      <c r="BL230" s="16" t="s">
        <v>143</v>
      </c>
      <c r="BM230" s="247" t="s">
        <v>540</v>
      </c>
    </row>
    <row r="231" s="2" customFormat="1" ht="16.5" customHeight="1">
      <c r="A231" s="37"/>
      <c r="B231" s="38"/>
      <c r="C231" s="235" t="s">
        <v>541</v>
      </c>
      <c r="D231" s="235" t="s">
        <v>139</v>
      </c>
      <c r="E231" s="236" t="s">
        <v>542</v>
      </c>
      <c r="F231" s="237" t="s">
        <v>543</v>
      </c>
      <c r="G231" s="238" t="s">
        <v>199</v>
      </c>
      <c r="H231" s="239">
        <v>0.59399999999999997</v>
      </c>
      <c r="I231" s="240"/>
      <c r="J231" s="241">
        <f>ROUND(I231*H231,2)</f>
        <v>0</v>
      </c>
      <c r="K231" s="242"/>
      <c r="L231" s="43"/>
      <c r="M231" s="243" t="s">
        <v>1</v>
      </c>
      <c r="N231" s="244" t="s">
        <v>44</v>
      </c>
      <c r="O231" s="90"/>
      <c r="P231" s="245">
        <f>O231*H231</f>
        <v>0</v>
      </c>
      <c r="Q231" s="245">
        <v>0</v>
      </c>
      <c r="R231" s="245">
        <f>Q231*H231</f>
        <v>0</v>
      </c>
      <c r="S231" s="245">
        <v>0</v>
      </c>
      <c r="T231" s="246">
        <f>S231*H231</f>
        <v>0</v>
      </c>
      <c r="U231" s="37"/>
      <c r="V231" s="37"/>
      <c r="W231" s="37"/>
      <c r="X231" s="37"/>
      <c r="Y231" s="37"/>
      <c r="Z231" s="37"/>
      <c r="AA231" s="37"/>
      <c r="AB231" s="37"/>
      <c r="AC231" s="37"/>
      <c r="AD231" s="37"/>
      <c r="AE231" s="37"/>
      <c r="AR231" s="247" t="s">
        <v>143</v>
      </c>
      <c r="AT231" s="247" t="s">
        <v>139</v>
      </c>
      <c r="AU231" s="247" t="s">
        <v>89</v>
      </c>
      <c r="AY231" s="16" t="s">
        <v>136</v>
      </c>
      <c r="BE231" s="248">
        <f>IF(N231="základní",J231,0)</f>
        <v>0</v>
      </c>
      <c r="BF231" s="248">
        <f>IF(N231="snížená",J231,0)</f>
        <v>0</v>
      </c>
      <c r="BG231" s="248">
        <f>IF(N231="zákl. přenesená",J231,0)</f>
        <v>0</v>
      </c>
      <c r="BH231" s="248">
        <f>IF(N231="sníž. přenesená",J231,0)</f>
        <v>0</v>
      </c>
      <c r="BI231" s="248">
        <f>IF(N231="nulová",J231,0)</f>
        <v>0</v>
      </c>
      <c r="BJ231" s="16" t="s">
        <v>87</v>
      </c>
      <c r="BK231" s="248">
        <f>ROUND(I231*H231,2)</f>
        <v>0</v>
      </c>
      <c r="BL231" s="16" t="s">
        <v>143</v>
      </c>
      <c r="BM231" s="247" t="s">
        <v>544</v>
      </c>
    </row>
    <row r="232" s="13" customFormat="1">
      <c r="A232" s="13"/>
      <c r="B232" s="260"/>
      <c r="C232" s="261"/>
      <c r="D232" s="262" t="s">
        <v>201</v>
      </c>
      <c r="E232" s="263" t="s">
        <v>1</v>
      </c>
      <c r="F232" s="264" t="s">
        <v>545</v>
      </c>
      <c r="G232" s="261"/>
      <c r="H232" s="265">
        <v>0.59399999999999997</v>
      </c>
      <c r="I232" s="266"/>
      <c r="J232" s="261"/>
      <c r="K232" s="261"/>
      <c r="L232" s="267"/>
      <c r="M232" s="268"/>
      <c r="N232" s="269"/>
      <c r="O232" s="269"/>
      <c r="P232" s="269"/>
      <c r="Q232" s="269"/>
      <c r="R232" s="269"/>
      <c r="S232" s="269"/>
      <c r="T232" s="270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T232" s="271" t="s">
        <v>201</v>
      </c>
      <c r="AU232" s="271" t="s">
        <v>89</v>
      </c>
      <c r="AV232" s="13" t="s">
        <v>89</v>
      </c>
      <c r="AW232" s="13" t="s">
        <v>36</v>
      </c>
      <c r="AX232" s="13" t="s">
        <v>87</v>
      </c>
      <c r="AY232" s="271" t="s">
        <v>136</v>
      </c>
    </row>
    <row r="233" s="2" customFormat="1" ht="16.5" customHeight="1">
      <c r="A233" s="37"/>
      <c r="B233" s="38"/>
      <c r="C233" s="235" t="s">
        <v>546</v>
      </c>
      <c r="D233" s="235" t="s">
        <v>139</v>
      </c>
      <c r="E233" s="236" t="s">
        <v>547</v>
      </c>
      <c r="F233" s="237" t="s">
        <v>548</v>
      </c>
      <c r="G233" s="238" t="s">
        <v>199</v>
      </c>
      <c r="H233" s="239">
        <v>0.58999999999999997</v>
      </c>
      <c r="I233" s="240"/>
      <c r="J233" s="241">
        <f>ROUND(I233*H233,2)</f>
        <v>0</v>
      </c>
      <c r="K233" s="242"/>
      <c r="L233" s="43"/>
      <c r="M233" s="243" t="s">
        <v>1</v>
      </c>
      <c r="N233" s="244" t="s">
        <v>44</v>
      </c>
      <c r="O233" s="90"/>
      <c r="P233" s="245">
        <f>O233*H233</f>
        <v>0</v>
      </c>
      <c r="Q233" s="245">
        <v>0</v>
      </c>
      <c r="R233" s="245">
        <f>Q233*H233</f>
        <v>0</v>
      </c>
      <c r="S233" s="245">
        <v>0</v>
      </c>
      <c r="T233" s="246">
        <f>S233*H233</f>
        <v>0</v>
      </c>
      <c r="U233" s="37"/>
      <c r="V233" s="37"/>
      <c r="W233" s="37"/>
      <c r="X233" s="37"/>
      <c r="Y233" s="37"/>
      <c r="Z233" s="37"/>
      <c r="AA233" s="37"/>
      <c r="AB233" s="37"/>
      <c r="AC233" s="37"/>
      <c r="AD233" s="37"/>
      <c r="AE233" s="37"/>
      <c r="AR233" s="247" t="s">
        <v>143</v>
      </c>
      <c r="AT233" s="247" t="s">
        <v>139</v>
      </c>
      <c r="AU233" s="247" t="s">
        <v>89</v>
      </c>
      <c r="AY233" s="16" t="s">
        <v>136</v>
      </c>
      <c r="BE233" s="248">
        <f>IF(N233="základní",J233,0)</f>
        <v>0</v>
      </c>
      <c r="BF233" s="248">
        <f>IF(N233="snížená",J233,0)</f>
        <v>0</v>
      </c>
      <c r="BG233" s="248">
        <f>IF(N233="zákl. přenesená",J233,0)</f>
        <v>0</v>
      </c>
      <c r="BH233" s="248">
        <f>IF(N233="sníž. přenesená",J233,0)</f>
        <v>0</v>
      </c>
      <c r="BI233" s="248">
        <f>IF(N233="nulová",J233,0)</f>
        <v>0</v>
      </c>
      <c r="BJ233" s="16" t="s">
        <v>87</v>
      </c>
      <c r="BK233" s="248">
        <f>ROUND(I233*H233,2)</f>
        <v>0</v>
      </c>
      <c r="BL233" s="16" t="s">
        <v>143</v>
      </c>
      <c r="BM233" s="247" t="s">
        <v>549</v>
      </c>
    </row>
    <row r="234" s="2" customFormat="1" ht="16.5" customHeight="1">
      <c r="A234" s="37"/>
      <c r="B234" s="38"/>
      <c r="C234" s="235" t="s">
        <v>550</v>
      </c>
      <c r="D234" s="235" t="s">
        <v>139</v>
      </c>
      <c r="E234" s="236" t="s">
        <v>373</v>
      </c>
      <c r="F234" s="237" t="s">
        <v>374</v>
      </c>
      <c r="G234" s="238" t="s">
        <v>307</v>
      </c>
      <c r="H234" s="239">
        <v>72</v>
      </c>
      <c r="I234" s="240"/>
      <c r="J234" s="241">
        <f>ROUND(I234*H234,2)</f>
        <v>0</v>
      </c>
      <c r="K234" s="242"/>
      <c r="L234" s="43"/>
      <c r="M234" s="243" t="s">
        <v>1</v>
      </c>
      <c r="N234" s="244" t="s">
        <v>44</v>
      </c>
      <c r="O234" s="90"/>
      <c r="P234" s="245">
        <f>O234*H234</f>
        <v>0</v>
      </c>
      <c r="Q234" s="245">
        <v>0</v>
      </c>
      <c r="R234" s="245">
        <f>Q234*H234</f>
        <v>0</v>
      </c>
      <c r="S234" s="245">
        <v>0</v>
      </c>
      <c r="T234" s="246">
        <f>S234*H234</f>
        <v>0</v>
      </c>
      <c r="U234" s="37"/>
      <c r="V234" s="37"/>
      <c r="W234" s="37"/>
      <c r="X234" s="37"/>
      <c r="Y234" s="37"/>
      <c r="Z234" s="37"/>
      <c r="AA234" s="37"/>
      <c r="AB234" s="37"/>
      <c r="AC234" s="37"/>
      <c r="AD234" s="37"/>
      <c r="AE234" s="37"/>
      <c r="AR234" s="247" t="s">
        <v>143</v>
      </c>
      <c r="AT234" s="247" t="s">
        <v>139</v>
      </c>
      <c r="AU234" s="247" t="s">
        <v>89</v>
      </c>
      <c r="AY234" s="16" t="s">
        <v>136</v>
      </c>
      <c r="BE234" s="248">
        <f>IF(N234="základní",J234,0)</f>
        <v>0</v>
      </c>
      <c r="BF234" s="248">
        <f>IF(N234="snížená",J234,0)</f>
        <v>0</v>
      </c>
      <c r="BG234" s="248">
        <f>IF(N234="zákl. přenesená",J234,0)</f>
        <v>0</v>
      </c>
      <c r="BH234" s="248">
        <f>IF(N234="sníž. přenesená",J234,0)</f>
        <v>0</v>
      </c>
      <c r="BI234" s="248">
        <f>IF(N234="nulová",J234,0)</f>
        <v>0</v>
      </c>
      <c r="BJ234" s="16" t="s">
        <v>87</v>
      </c>
      <c r="BK234" s="248">
        <f>ROUND(I234*H234,2)</f>
        <v>0</v>
      </c>
      <c r="BL234" s="16" t="s">
        <v>143</v>
      </c>
      <c r="BM234" s="247" t="s">
        <v>551</v>
      </c>
    </row>
    <row r="235" s="2" customFormat="1" ht="16.5" customHeight="1">
      <c r="A235" s="37"/>
      <c r="B235" s="38"/>
      <c r="C235" s="249" t="s">
        <v>552</v>
      </c>
      <c r="D235" s="249" t="s">
        <v>152</v>
      </c>
      <c r="E235" s="250" t="s">
        <v>377</v>
      </c>
      <c r="F235" s="251" t="s">
        <v>378</v>
      </c>
      <c r="G235" s="252" t="s">
        <v>199</v>
      </c>
      <c r="H235" s="253">
        <v>7.2000000000000002</v>
      </c>
      <c r="I235" s="254"/>
      <c r="J235" s="255">
        <f>ROUND(I235*H235,2)</f>
        <v>0</v>
      </c>
      <c r="K235" s="256"/>
      <c r="L235" s="257"/>
      <c r="M235" s="258" t="s">
        <v>1</v>
      </c>
      <c r="N235" s="259" t="s">
        <v>44</v>
      </c>
      <c r="O235" s="90"/>
      <c r="P235" s="245">
        <f>O235*H235</f>
        <v>0</v>
      </c>
      <c r="Q235" s="245">
        <v>0.20000000000000001</v>
      </c>
      <c r="R235" s="245">
        <f>Q235*H235</f>
        <v>1.4400000000000002</v>
      </c>
      <c r="S235" s="245">
        <v>0</v>
      </c>
      <c r="T235" s="246">
        <f>S235*H235</f>
        <v>0</v>
      </c>
      <c r="U235" s="37"/>
      <c r="V235" s="37"/>
      <c r="W235" s="37"/>
      <c r="X235" s="37"/>
      <c r="Y235" s="37"/>
      <c r="Z235" s="37"/>
      <c r="AA235" s="37"/>
      <c r="AB235" s="37"/>
      <c r="AC235" s="37"/>
      <c r="AD235" s="37"/>
      <c r="AE235" s="37"/>
      <c r="AR235" s="247" t="s">
        <v>156</v>
      </c>
      <c r="AT235" s="247" t="s">
        <v>152</v>
      </c>
      <c r="AU235" s="247" t="s">
        <v>89</v>
      </c>
      <c r="AY235" s="16" t="s">
        <v>136</v>
      </c>
      <c r="BE235" s="248">
        <f>IF(N235="základní",J235,0)</f>
        <v>0</v>
      </c>
      <c r="BF235" s="248">
        <f>IF(N235="snížená",J235,0)</f>
        <v>0</v>
      </c>
      <c r="BG235" s="248">
        <f>IF(N235="zákl. přenesená",J235,0)</f>
        <v>0</v>
      </c>
      <c r="BH235" s="248">
        <f>IF(N235="sníž. přenesená",J235,0)</f>
        <v>0</v>
      </c>
      <c r="BI235" s="248">
        <f>IF(N235="nulová",J235,0)</f>
        <v>0</v>
      </c>
      <c r="BJ235" s="16" t="s">
        <v>87</v>
      </c>
      <c r="BK235" s="248">
        <f>ROUND(I235*H235,2)</f>
        <v>0</v>
      </c>
      <c r="BL235" s="16" t="s">
        <v>143</v>
      </c>
      <c r="BM235" s="247" t="s">
        <v>553</v>
      </c>
    </row>
    <row r="236" s="13" customFormat="1">
      <c r="A236" s="13"/>
      <c r="B236" s="260"/>
      <c r="C236" s="261"/>
      <c r="D236" s="262" t="s">
        <v>201</v>
      </c>
      <c r="E236" s="263" t="s">
        <v>1</v>
      </c>
      <c r="F236" s="264" t="s">
        <v>554</v>
      </c>
      <c r="G236" s="261"/>
      <c r="H236" s="265">
        <v>7.2000000000000002</v>
      </c>
      <c r="I236" s="266"/>
      <c r="J236" s="261"/>
      <c r="K236" s="261"/>
      <c r="L236" s="267"/>
      <c r="M236" s="268"/>
      <c r="N236" s="269"/>
      <c r="O236" s="269"/>
      <c r="P236" s="269"/>
      <c r="Q236" s="269"/>
      <c r="R236" s="269"/>
      <c r="S236" s="269"/>
      <c r="T236" s="270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T236" s="271" t="s">
        <v>201</v>
      </c>
      <c r="AU236" s="271" t="s">
        <v>89</v>
      </c>
      <c r="AV236" s="13" t="s">
        <v>89</v>
      </c>
      <c r="AW236" s="13" t="s">
        <v>36</v>
      </c>
      <c r="AX236" s="13" t="s">
        <v>87</v>
      </c>
      <c r="AY236" s="271" t="s">
        <v>136</v>
      </c>
    </row>
    <row r="237" s="2" customFormat="1" ht="21.75" customHeight="1">
      <c r="A237" s="37"/>
      <c r="B237" s="38"/>
      <c r="C237" s="235" t="s">
        <v>555</v>
      </c>
      <c r="D237" s="235" t="s">
        <v>139</v>
      </c>
      <c r="E237" s="236" t="s">
        <v>556</v>
      </c>
      <c r="F237" s="237" t="s">
        <v>557</v>
      </c>
      <c r="G237" s="238" t="s">
        <v>142</v>
      </c>
      <c r="H237" s="239">
        <v>782</v>
      </c>
      <c r="I237" s="240"/>
      <c r="J237" s="241">
        <f>ROUND(I237*H237,2)</f>
        <v>0</v>
      </c>
      <c r="K237" s="242"/>
      <c r="L237" s="43"/>
      <c r="M237" s="243" t="s">
        <v>1</v>
      </c>
      <c r="N237" s="244" t="s">
        <v>44</v>
      </c>
      <c r="O237" s="90"/>
      <c r="P237" s="245">
        <f>O237*H237</f>
        <v>0</v>
      </c>
      <c r="Q237" s="245">
        <v>0</v>
      </c>
      <c r="R237" s="245">
        <f>Q237*H237</f>
        <v>0</v>
      </c>
      <c r="S237" s="245">
        <v>0</v>
      </c>
      <c r="T237" s="246">
        <f>S237*H237</f>
        <v>0</v>
      </c>
      <c r="U237" s="37"/>
      <c r="V237" s="37"/>
      <c r="W237" s="37"/>
      <c r="X237" s="37"/>
      <c r="Y237" s="37"/>
      <c r="Z237" s="37"/>
      <c r="AA237" s="37"/>
      <c r="AB237" s="37"/>
      <c r="AC237" s="37"/>
      <c r="AD237" s="37"/>
      <c r="AE237" s="37"/>
      <c r="AR237" s="247" t="s">
        <v>143</v>
      </c>
      <c r="AT237" s="247" t="s">
        <v>139</v>
      </c>
      <c r="AU237" s="247" t="s">
        <v>89</v>
      </c>
      <c r="AY237" s="16" t="s">
        <v>136</v>
      </c>
      <c r="BE237" s="248">
        <f>IF(N237="základní",J237,0)</f>
        <v>0</v>
      </c>
      <c r="BF237" s="248">
        <f>IF(N237="snížená",J237,0)</f>
        <v>0</v>
      </c>
      <c r="BG237" s="248">
        <f>IF(N237="zákl. přenesená",J237,0)</f>
        <v>0</v>
      </c>
      <c r="BH237" s="248">
        <f>IF(N237="sníž. přenesená",J237,0)</f>
        <v>0</v>
      </c>
      <c r="BI237" s="248">
        <f>IF(N237="nulová",J237,0)</f>
        <v>0</v>
      </c>
      <c r="BJ237" s="16" t="s">
        <v>87</v>
      </c>
      <c r="BK237" s="248">
        <f>ROUND(I237*H237,2)</f>
        <v>0</v>
      </c>
      <c r="BL237" s="16" t="s">
        <v>143</v>
      </c>
      <c r="BM237" s="247" t="s">
        <v>558</v>
      </c>
    </row>
    <row r="238" s="2" customFormat="1" ht="16.5" customHeight="1">
      <c r="A238" s="37"/>
      <c r="B238" s="38"/>
      <c r="C238" s="249" t="s">
        <v>559</v>
      </c>
      <c r="D238" s="249" t="s">
        <v>152</v>
      </c>
      <c r="E238" s="250" t="s">
        <v>560</v>
      </c>
      <c r="F238" s="251" t="s">
        <v>561</v>
      </c>
      <c r="G238" s="252" t="s">
        <v>227</v>
      </c>
      <c r="H238" s="253">
        <v>1</v>
      </c>
      <c r="I238" s="254"/>
      <c r="J238" s="255">
        <f>ROUND(I238*H238,2)</f>
        <v>0</v>
      </c>
      <c r="K238" s="256"/>
      <c r="L238" s="257"/>
      <c r="M238" s="258" t="s">
        <v>1</v>
      </c>
      <c r="N238" s="259" t="s">
        <v>44</v>
      </c>
      <c r="O238" s="90"/>
      <c r="P238" s="245">
        <f>O238*H238</f>
        <v>0</v>
      </c>
      <c r="Q238" s="245">
        <v>0</v>
      </c>
      <c r="R238" s="245">
        <f>Q238*H238</f>
        <v>0</v>
      </c>
      <c r="S238" s="245">
        <v>0</v>
      </c>
      <c r="T238" s="246">
        <f>S238*H238</f>
        <v>0</v>
      </c>
      <c r="U238" s="37"/>
      <c r="V238" s="37"/>
      <c r="W238" s="37"/>
      <c r="X238" s="37"/>
      <c r="Y238" s="37"/>
      <c r="Z238" s="37"/>
      <c r="AA238" s="37"/>
      <c r="AB238" s="37"/>
      <c r="AC238" s="37"/>
      <c r="AD238" s="37"/>
      <c r="AE238" s="37"/>
      <c r="AR238" s="247" t="s">
        <v>156</v>
      </c>
      <c r="AT238" s="247" t="s">
        <v>152</v>
      </c>
      <c r="AU238" s="247" t="s">
        <v>89</v>
      </c>
      <c r="AY238" s="16" t="s">
        <v>136</v>
      </c>
      <c r="BE238" s="248">
        <f>IF(N238="základní",J238,0)</f>
        <v>0</v>
      </c>
      <c r="BF238" s="248">
        <f>IF(N238="snížená",J238,0)</f>
        <v>0</v>
      </c>
      <c r="BG238" s="248">
        <f>IF(N238="zákl. přenesená",J238,0)</f>
        <v>0</v>
      </c>
      <c r="BH238" s="248">
        <f>IF(N238="sníž. přenesená",J238,0)</f>
        <v>0</v>
      </c>
      <c r="BI238" s="248">
        <f>IF(N238="nulová",J238,0)</f>
        <v>0</v>
      </c>
      <c r="BJ238" s="16" t="s">
        <v>87</v>
      </c>
      <c r="BK238" s="248">
        <f>ROUND(I238*H238,2)</f>
        <v>0</v>
      </c>
      <c r="BL238" s="16" t="s">
        <v>143</v>
      </c>
      <c r="BM238" s="247" t="s">
        <v>562</v>
      </c>
    </row>
    <row r="239" s="2" customFormat="1" ht="16.5" customHeight="1">
      <c r="A239" s="37"/>
      <c r="B239" s="38"/>
      <c r="C239" s="235" t="s">
        <v>563</v>
      </c>
      <c r="D239" s="235" t="s">
        <v>139</v>
      </c>
      <c r="E239" s="236" t="s">
        <v>564</v>
      </c>
      <c r="F239" s="237" t="s">
        <v>565</v>
      </c>
      <c r="G239" s="238" t="s">
        <v>142</v>
      </c>
      <c r="H239" s="239">
        <v>500</v>
      </c>
      <c r="I239" s="240"/>
      <c r="J239" s="241">
        <f>ROUND(I239*H239,2)</f>
        <v>0</v>
      </c>
      <c r="K239" s="242"/>
      <c r="L239" s="43"/>
      <c r="M239" s="243" t="s">
        <v>1</v>
      </c>
      <c r="N239" s="244" t="s">
        <v>44</v>
      </c>
      <c r="O239" s="90"/>
      <c r="P239" s="245">
        <f>O239*H239</f>
        <v>0</v>
      </c>
      <c r="Q239" s="245">
        <v>0</v>
      </c>
      <c r="R239" s="245">
        <f>Q239*H239</f>
        <v>0</v>
      </c>
      <c r="S239" s="245">
        <v>0</v>
      </c>
      <c r="T239" s="246">
        <f>S239*H239</f>
        <v>0</v>
      </c>
      <c r="U239" s="37"/>
      <c r="V239" s="37"/>
      <c r="W239" s="37"/>
      <c r="X239" s="37"/>
      <c r="Y239" s="37"/>
      <c r="Z239" s="37"/>
      <c r="AA239" s="37"/>
      <c r="AB239" s="37"/>
      <c r="AC239" s="37"/>
      <c r="AD239" s="37"/>
      <c r="AE239" s="37"/>
      <c r="AR239" s="247" t="s">
        <v>143</v>
      </c>
      <c r="AT239" s="247" t="s">
        <v>139</v>
      </c>
      <c r="AU239" s="247" t="s">
        <v>89</v>
      </c>
      <c r="AY239" s="16" t="s">
        <v>136</v>
      </c>
      <c r="BE239" s="248">
        <f>IF(N239="základní",J239,0)</f>
        <v>0</v>
      </c>
      <c r="BF239" s="248">
        <f>IF(N239="snížená",J239,0)</f>
        <v>0</v>
      </c>
      <c r="BG239" s="248">
        <f>IF(N239="zákl. přenesená",J239,0)</f>
        <v>0</v>
      </c>
      <c r="BH239" s="248">
        <f>IF(N239="sníž. přenesená",J239,0)</f>
        <v>0</v>
      </c>
      <c r="BI239" s="248">
        <f>IF(N239="nulová",J239,0)</f>
        <v>0</v>
      </c>
      <c r="BJ239" s="16" t="s">
        <v>87</v>
      </c>
      <c r="BK239" s="248">
        <f>ROUND(I239*H239,2)</f>
        <v>0</v>
      </c>
      <c r="BL239" s="16" t="s">
        <v>143</v>
      </c>
      <c r="BM239" s="247" t="s">
        <v>566</v>
      </c>
    </row>
    <row r="240" s="2" customFormat="1" ht="16.5" customHeight="1">
      <c r="A240" s="37"/>
      <c r="B240" s="38"/>
      <c r="C240" s="249" t="s">
        <v>567</v>
      </c>
      <c r="D240" s="249" t="s">
        <v>152</v>
      </c>
      <c r="E240" s="250" t="s">
        <v>568</v>
      </c>
      <c r="F240" s="251" t="s">
        <v>569</v>
      </c>
      <c r="G240" s="252" t="s">
        <v>570</v>
      </c>
      <c r="H240" s="253">
        <v>1</v>
      </c>
      <c r="I240" s="254"/>
      <c r="J240" s="255">
        <f>ROUND(I240*H240,2)</f>
        <v>0</v>
      </c>
      <c r="K240" s="256"/>
      <c r="L240" s="257"/>
      <c r="M240" s="258" t="s">
        <v>1</v>
      </c>
      <c r="N240" s="259" t="s">
        <v>44</v>
      </c>
      <c r="O240" s="90"/>
      <c r="P240" s="245">
        <f>O240*H240</f>
        <v>0</v>
      </c>
      <c r="Q240" s="245">
        <v>0</v>
      </c>
      <c r="R240" s="245">
        <f>Q240*H240</f>
        <v>0</v>
      </c>
      <c r="S240" s="245">
        <v>0</v>
      </c>
      <c r="T240" s="246">
        <f>S240*H240</f>
        <v>0</v>
      </c>
      <c r="U240" s="37"/>
      <c r="V240" s="37"/>
      <c r="W240" s="37"/>
      <c r="X240" s="37"/>
      <c r="Y240" s="37"/>
      <c r="Z240" s="37"/>
      <c r="AA240" s="37"/>
      <c r="AB240" s="37"/>
      <c r="AC240" s="37"/>
      <c r="AD240" s="37"/>
      <c r="AE240" s="37"/>
      <c r="AR240" s="247" t="s">
        <v>156</v>
      </c>
      <c r="AT240" s="247" t="s">
        <v>152</v>
      </c>
      <c r="AU240" s="247" t="s">
        <v>89</v>
      </c>
      <c r="AY240" s="16" t="s">
        <v>136</v>
      </c>
      <c r="BE240" s="248">
        <f>IF(N240="základní",J240,0)</f>
        <v>0</v>
      </c>
      <c r="BF240" s="248">
        <f>IF(N240="snížená",J240,0)</f>
        <v>0</v>
      </c>
      <c r="BG240" s="248">
        <f>IF(N240="zákl. přenesená",J240,0)</f>
        <v>0</v>
      </c>
      <c r="BH240" s="248">
        <f>IF(N240="sníž. přenesená",J240,0)</f>
        <v>0</v>
      </c>
      <c r="BI240" s="248">
        <f>IF(N240="nulová",J240,0)</f>
        <v>0</v>
      </c>
      <c r="BJ240" s="16" t="s">
        <v>87</v>
      </c>
      <c r="BK240" s="248">
        <f>ROUND(I240*H240,2)</f>
        <v>0</v>
      </c>
      <c r="BL240" s="16" t="s">
        <v>143</v>
      </c>
      <c r="BM240" s="247" t="s">
        <v>571</v>
      </c>
    </row>
    <row r="241" s="2" customFormat="1" ht="21.75" customHeight="1">
      <c r="A241" s="37"/>
      <c r="B241" s="38"/>
      <c r="C241" s="235" t="s">
        <v>572</v>
      </c>
      <c r="D241" s="235" t="s">
        <v>139</v>
      </c>
      <c r="E241" s="236" t="s">
        <v>573</v>
      </c>
      <c r="F241" s="237" t="s">
        <v>574</v>
      </c>
      <c r="G241" s="238" t="s">
        <v>142</v>
      </c>
      <c r="H241" s="239">
        <v>782</v>
      </c>
      <c r="I241" s="240"/>
      <c r="J241" s="241">
        <f>ROUND(I241*H241,2)</f>
        <v>0</v>
      </c>
      <c r="K241" s="242"/>
      <c r="L241" s="43"/>
      <c r="M241" s="243" t="s">
        <v>1</v>
      </c>
      <c r="N241" s="244" t="s">
        <v>44</v>
      </c>
      <c r="O241" s="90"/>
      <c r="P241" s="245">
        <f>O241*H241</f>
        <v>0</v>
      </c>
      <c r="Q241" s="245">
        <v>0</v>
      </c>
      <c r="R241" s="245">
        <f>Q241*H241</f>
        <v>0</v>
      </c>
      <c r="S241" s="245">
        <v>0</v>
      </c>
      <c r="T241" s="246">
        <f>S241*H241</f>
        <v>0</v>
      </c>
      <c r="U241" s="37"/>
      <c r="V241" s="37"/>
      <c r="W241" s="37"/>
      <c r="X241" s="37"/>
      <c r="Y241" s="37"/>
      <c r="Z241" s="37"/>
      <c r="AA241" s="37"/>
      <c r="AB241" s="37"/>
      <c r="AC241" s="37"/>
      <c r="AD241" s="37"/>
      <c r="AE241" s="37"/>
      <c r="AR241" s="247" t="s">
        <v>143</v>
      </c>
      <c r="AT241" s="247" t="s">
        <v>139</v>
      </c>
      <c r="AU241" s="247" t="s">
        <v>89</v>
      </c>
      <c r="AY241" s="16" t="s">
        <v>136</v>
      </c>
      <c r="BE241" s="248">
        <f>IF(N241="základní",J241,0)</f>
        <v>0</v>
      </c>
      <c r="BF241" s="248">
        <f>IF(N241="snížená",J241,0)</f>
        <v>0</v>
      </c>
      <c r="BG241" s="248">
        <f>IF(N241="zákl. přenesená",J241,0)</f>
        <v>0</v>
      </c>
      <c r="BH241" s="248">
        <f>IF(N241="sníž. přenesená",J241,0)</f>
        <v>0</v>
      </c>
      <c r="BI241" s="248">
        <f>IF(N241="nulová",J241,0)</f>
        <v>0</v>
      </c>
      <c r="BJ241" s="16" t="s">
        <v>87</v>
      </c>
      <c r="BK241" s="248">
        <f>ROUND(I241*H241,2)</f>
        <v>0</v>
      </c>
      <c r="BL241" s="16" t="s">
        <v>143</v>
      </c>
      <c r="BM241" s="247" t="s">
        <v>575</v>
      </c>
    </row>
    <row r="242" s="2" customFormat="1" ht="16.5" customHeight="1">
      <c r="A242" s="37"/>
      <c r="B242" s="38"/>
      <c r="C242" s="249" t="s">
        <v>576</v>
      </c>
      <c r="D242" s="249" t="s">
        <v>152</v>
      </c>
      <c r="E242" s="250" t="s">
        <v>577</v>
      </c>
      <c r="F242" s="251" t="s">
        <v>578</v>
      </c>
      <c r="G242" s="252" t="s">
        <v>142</v>
      </c>
      <c r="H242" s="253">
        <v>782</v>
      </c>
      <c r="I242" s="254"/>
      <c r="J242" s="255">
        <f>ROUND(I242*H242,2)</f>
        <v>0</v>
      </c>
      <c r="K242" s="256"/>
      <c r="L242" s="257"/>
      <c r="M242" s="258" t="s">
        <v>1</v>
      </c>
      <c r="N242" s="259" t="s">
        <v>44</v>
      </c>
      <c r="O242" s="90"/>
      <c r="P242" s="245">
        <f>O242*H242</f>
        <v>0</v>
      </c>
      <c r="Q242" s="245">
        <v>0</v>
      </c>
      <c r="R242" s="245">
        <f>Q242*H242</f>
        <v>0</v>
      </c>
      <c r="S242" s="245">
        <v>0</v>
      </c>
      <c r="T242" s="246">
        <f>S242*H242</f>
        <v>0</v>
      </c>
      <c r="U242" s="37"/>
      <c r="V242" s="37"/>
      <c r="W242" s="37"/>
      <c r="X242" s="37"/>
      <c r="Y242" s="37"/>
      <c r="Z242" s="37"/>
      <c r="AA242" s="37"/>
      <c r="AB242" s="37"/>
      <c r="AC242" s="37"/>
      <c r="AD242" s="37"/>
      <c r="AE242" s="37"/>
      <c r="AR242" s="247" t="s">
        <v>156</v>
      </c>
      <c r="AT242" s="247" t="s">
        <v>152</v>
      </c>
      <c r="AU242" s="247" t="s">
        <v>89</v>
      </c>
      <c r="AY242" s="16" t="s">
        <v>136</v>
      </c>
      <c r="BE242" s="248">
        <f>IF(N242="základní",J242,0)</f>
        <v>0</v>
      </c>
      <c r="BF242" s="248">
        <f>IF(N242="snížená",J242,0)</f>
        <v>0</v>
      </c>
      <c r="BG242" s="248">
        <f>IF(N242="zákl. přenesená",J242,0)</f>
        <v>0</v>
      </c>
      <c r="BH242" s="248">
        <f>IF(N242="sníž. přenesená",J242,0)</f>
        <v>0</v>
      </c>
      <c r="BI242" s="248">
        <f>IF(N242="nulová",J242,0)</f>
        <v>0</v>
      </c>
      <c r="BJ242" s="16" t="s">
        <v>87</v>
      </c>
      <c r="BK242" s="248">
        <f>ROUND(I242*H242,2)</f>
        <v>0</v>
      </c>
      <c r="BL242" s="16" t="s">
        <v>143</v>
      </c>
      <c r="BM242" s="247" t="s">
        <v>579</v>
      </c>
    </row>
    <row r="243" s="2" customFormat="1" ht="16.5" customHeight="1">
      <c r="A243" s="37"/>
      <c r="B243" s="38"/>
      <c r="C243" s="235" t="s">
        <v>580</v>
      </c>
      <c r="D243" s="235" t="s">
        <v>139</v>
      </c>
      <c r="E243" s="236" t="s">
        <v>581</v>
      </c>
      <c r="F243" s="237" t="s">
        <v>582</v>
      </c>
      <c r="G243" s="238" t="s">
        <v>199</v>
      </c>
      <c r="H243" s="239">
        <v>0.78200000000000003</v>
      </c>
      <c r="I243" s="240"/>
      <c r="J243" s="241">
        <f>ROUND(I243*H243,2)</f>
        <v>0</v>
      </c>
      <c r="K243" s="242"/>
      <c r="L243" s="43"/>
      <c r="M243" s="243" t="s">
        <v>1</v>
      </c>
      <c r="N243" s="244" t="s">
        <v>44</v>
      </c>
      <c r="O243" s="90"/>
      <c r="P243" s="245">
        <f>O243*H243</f>
        <v>0</v>
      </c>
      <c r="Q243" s="245">
        <v>0</v>
      </c>
      <c r="R243" s="245">
        <f>Q243*H243</f>
        <v>0</v>
      </c>
      <c r="S243" s="245">
        <v>0</v>
      </c>
      <c r="T243" s="246">
        <f>S243*H243</f>
        <v>0</v>
      </c>
      <c r="U243" s="37"/>
      <c r="V243" s="37"/>
      <c r="W243" s="37"/>
      <c r="X243" s="37"/>
      <c r="Y243" s="37"/>
      <c r="Z243" s="37"/>
      <c r="AA243" s="37"/>
      <c r="AB243" s="37"/>
      <c r="AC243" s="37"/>
      <c r="AD243" s="37"/>
      <c r="AE243" s="37"/>
      <c r="AR243" s="247" t="s">
        <v>143</v>
      </c>
      <c r="AT243" s="247" t="s">
        <v>139</v>
      </c>
      <c r="AU243" s="247" t="s">
        <v>89</v>
      </c>
      <c r="AY243" s="16" t="s">
        <v>136</v>
      </c>
      <c r="BE243" s="248">
        <f>IF(N243="základní",J243,0)</f>
        <v>0</v>
      </c>
      <c r="BF243" s="248">
        <f>IF(N243="snížená",J243,0)</f>
        <v>0</v>
      </c>
      <c r="BG243" s="248">
        <f>IF(N243="zákl. přenesená",J243,0)</f>
        <v>0</v>
      </c>
      <c r="BH243" s="248">
        <f>IF(N243="sníž. přenesená",J243,0)</f>
        <v>0</v>
      </c>
      <c r="BI243" s="248">
        <f>IF(N243="nulová",J243,0)</f>
        <v>0</v>
      </c>
      <c r="BJ243" s="16" t="s">
        <v>87</v>
      </c>
      <c r="BK243" s="248">
        <f>ROUND(I243*H243,2)</f>
        <v>0</v>
      </c>
      <c r="BL243" s="16" t="s">
        <v>143</v>
      </c>
      <c r="BM243" s="247" t="s">
        <v>583</v>
      </c>
    </row>
    <row r="244" s="13" customFormat="1">
      <c r="A244" s="13"/>
      <c r="B244" s="260"/>
      <c r="C244" s="261"/>
      <c r="D244" s="262" t="s">
        <v>201</v>
      </c>
      <c r="E244" s="263" t="s">
        <v>1</v>
      </c>
      <c r="F244" s="264" t="s">
        <v>584</v>
      </c>
      <c r="G244" s="261"/>
      <c r="H244" s="265">
        <v>0.78200000000000003</v>
      </c>
      <c r="I244" s="266"/>
      <c r="J244" s="261"/>
      <c r="K244" s="261"/>
      <c r="L244" s="267"/>
      <c r="M244" s="268"/>
      <c r="N244" s="269"/>
      <c r="O244" s="269"/>
      <c r="P244" s="269"/>
      <c r="Q244" s="269"/>
      <c r="R244" s="269"/>
      <c r="S244" s="269"/>
      <c r="T244" s="270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  <c r="AT244" s="271" t="s">
        <v>201</v>
      </c>
      <c r="AU244" s="271" t="s">
        <v>89</v>
      </c>
      <c r="AV244" s="13" t="s">
        <v>89</v>
      </c>
      <c r="AW244" s="13" t="s">
        <v>36</v>
      </c>
      <c r="AX244" s="13" t="s">
        <v>87</v>
      </c>
      <c r="AY244" s="271" t="s">
        <v>136</v>
      </c>
    </row>
    <row r="245" s="2" customFormat="1" ht="16.5" customHeight="1">
      <c r="A245" s="37"/>
      <c r="B245" s="38"/>
      <c r="C245" s="235" t="s">
        <v>585</v>
      </c>
      <c r="D245" s="235" t="s">
        <v>139</v>
      </c>
      <c r="E245" s="236" t="s">
        <v>586</v>
      </c>
      <c r="F245" s="237" t="s">
        <v>587</v>
      </c>
      <c r="G245" s="238" t="s">
        <v>199</v>
      </c>
      <c r="H245" s="239">
        <v>0.78000000000000003</v>
      </c>
      <c r="I245" s="240"/>
      <c r="J245" s="241">
        <f>ROUND(I245*H245,2)</f>
        <v>0</v>
      </c>
      <c r="K245" s="242"/>
      <c r="L245" s="43"/>
      <c r="M245" s="243" t="s">
        <v>1</v>
      </c>
      <c r="N245" s="244" t="s">
        <v>44</v>
      </c>
      <c r="O245" s="90"/>
      <c r="P245" s="245">
        <f>O245*H245</f>
        <v>0</v>
      </c>
      <c r="Q245" s="245">
        <v>0</v>
      </c>
      <c r="R245" s="245">
        <f>Q245*H245</f>
        <v>0</v>
      </c>
      <c r="S245" s="245">
        <v>0</v>
      </c>
      <c r="T245" s="246">
        <f>S245*H245</f>
        <v>0</v>
      </c>
      <c r="U245" s="37"/>
      <c r="V245" s="37"/>
      <c r="W245" s="37"/>
      <c r="X245" s="37"/>
      <c r="Y245" s="37"/>
      <c r="Z245" s="37"/>
      <c r="AA245" s="37"/>
      <c r="AB245" s="37"/>
      <c r="AC245" s="37"/>
      <c r="AD245" s="37"/>
      <c r="AE245" s="37"/>
      <c r="AR245" s="247" t="s">
        <v>143</v>
      </c>
      <c r="AT245" s="247" t="s">
        <v>139</v>
      </c>
      <c r="AU245" s="247" t="s">
        <v>89</v>
      </c>
      <c r="AY245" s="16" t="s">
        <v>136</v>
      </c>
      <c r="BE245" s="248">
        <f>IF(N245="základní",J245,0)</f>
        <v>0</v>
      </c>
      <c r="BF245" s="248">
        <f>IF(N245="snížená",J245,0)</f>
        <v>0</v>
      </c>
      <c r="BG245" s="248">
        <f>IF(N245="zákl. přenesená",J245,0)</f>
        <v>0</v>
      </c>
      <c r="BH245" s="248">
        <f>IF(N245="sníž. přenesená",J245,0)</f>
        <v>0</v>
      </c>
      <c r="BI245" s="248">
        <f>IF(N245="nulová",J245,0)</f>
        <v>0</v>
      </c>
      <c r="BJ245" s="16" t="s">
        <v>87</v>
      </c>
      <c r="BK245" s="248">
        <f>ROUND(I245*H245,2)</f>
        <v>0</v>
      </c>
      <c r="BL245" s="16" t="s">
        <v>143</v>
      </c>
      <c r="BM245" s="247" t="s">
        <v>588</v>
      </c>
    </row>
    <row r="246" s="12" customFormat="1" ht="22.8" customHeight="1">
      <c r="A246" s="12"/>
      <c r="B246" s="219"/>
      <c r="C246" s="220"/>
      <c r="D246" s="221" t="s">
        <v>78</v>
      </c>
      <c r="E246" s="233" t="s">
        <v>589</v>
      </c>
      <c r="F246" s="233" t="s">
        <v>590</v>
      </c>
      <c r="G246" s="220"/>
      <c r="H246" s="220"/>
      <c r="I246" s="223"/>
      <c r="J246" s="234">
        <f>BK246</f>
        <v>0</v>
      </c>
      <c r="K246" s="220"/>
      <c r="L246" s="225"/>
      <c r="M246" s="226"/>
      <c r="N246" s="227"/>
      <c r="O246" s="227"/>
      <c r="P246" s="228">
        <f>SUM(P247:P275)</f>
        <v>0</v>
      </c>
      <c r="Q246" s="227"/>
      <c r="R246" s="228">
        <f>SUM(R247:R275)</f>
        <v>0.22354600000000002</v>
      </c>
      <c r="S246" s="227"/>
      <c r="T246" s="229">
        <f>SUM(T247:T275)</f>
        <v>13.963500000000002</v>
      </c>
      <c r="U246" s="12"/>
      <c r="V246" s="12"/>
      <c r="W246" s="12"/>
      <c r="X246" s="12"/>
      <c r="Y246" s="12"/>
      <c r="Z246" s="12"/>
      <c r="AA246" s="12"/>
      <c r="AB246" s="12"/>
      <c r="AC246" s="12"/>
      <c r="AD246" s="12"/>
      <c r="AE246" s="12"/>
      <c r="AR246" s="230" t="s">
        <v>87</v>
      </c>
      <c r="AT246" s="231" t="s">
        <v>78</v>
      </c>
      <c r="AU246" s="231" t="s">
        <v>87</v>
      </c>
      <c r="AY246" s="230" t="s">
        <v>136</v>
      </c>
      <c r="BK246" s="232">
        <f>SUM(BK247:BK275)</f>
        <v>0</v>
      </c>
    </row>
    <row r="247" s="2" customFormat="1" ht="16.5" customHeight="1">
      <c r="A247" s="37"/>
      <c r="B247" s="38"/>
      <c r="C247" s="235" t="s">
        <v>591</v>
      </c>
      <c r="D247" s="235" t="s">
        <v>139</v>
      </c>
      <c r="E247" s="236" t="s">
        <v>305</v>
      </c>
      <c r="F247" s="237" t="s">
        <v>306</v>
      </c>
      <c r="G247" s="238" t="s">
        <v>307</v>
      </c>
      <c r="H247" s="239">
        <v>42</v>
      </c>
      <c r="I247" s="240"/>
      <c r="J247" s="241">
        <f>ROUND(I247*H247,2)</f>
        <v>0</v>
      </c>
      <c r="K247" s="242"/>
      <c r="L247" s="43"/>
      <c r="M247" s="243" t="s">
        <v>1</v>
      </c>
      <c r="N247" s="244" t="s">
        <v>44</v>
      </c>
      <c r="O247" s="90"/>
      <c r="P247" s="245">
        <f>O247*H247</f>
        <v>0</v>
      </c>
      <c r="Q247" s="245">
        <v>0</v>
      </c>
      <c r="R247" s="245">
        <f>Q247*H247</f>
        <v>0</v>
      </c>
      <c r="S247" s="245">
        <v>0.255</v>
      </c>
      <c r="T247" s="246">
        <f>S247*H247</f>
        <v>10.710000000000001</v>
      </c>
      <c r="U247" s="37"/>
      <c r="V247" s="37"/>
      <c r="W247" s="37"/>
      <c r="X247" s="37"/>
      <c r="Y247" s="37"/>
      <c r="Z247" s="37"/>
      <c r="AA247" s="37"/>
      <c r="AB247" s="37"/>
      <c r="AC247" s="37"/>
      <c r="AD247" s="37"/>
      <c r="AE247" s="37"/>
      <c r="AR247" s="247" t="s">
        <v>143</v>
      </c>
      <c r="AT247" s="247" t="s">
        <v>139</v>
      </c>
      <c r="AU247" s="247" t="s">
        <v>89</v>
      </c>
      <c r="AY247" s="16" t="s">
        <v>136</v>
      </c>
      <c r="BE247" s="248">
        <f>IF(N247="základní",J247,0)</f>
        <v>0</v>
      </c>
      <c r="BF247" s="248">
        <f>IF(N247="snížená",J247,0)</f>
        <v>0</v>
      </c>
      <c r="BG247" s="248">
        <f>IF(N247="zákl. přenesená",J247,0)</f>
        <v>0</v>
      </c>
      <c r="BH247" s="248">
        <f>IF(N247="sníž. přenesená",J247,0)</f>
        <v>0</v>
      </c>
      <c r="BI247" s="248">
        <f>IF(N247="nulová",J247,0)</f>
        <v>0</v>
      </c>
      <c r="BJ247" s="16" t="s">
        <v>87</v>
      </c>
      <c r="BK247" s="248">
        <f>ROUND(I247*H247,2)</f>
        <v>0</v>
      </c>
      <c r="BL247" s="16" t="s">
        <v>143</v>
      </c>
      <c r="BM247" s="247" t="s">
        <v>592</v>
      </c>
    </row>
    <row r="248" s="13" customFormat="1">
      <c r="A248" s="13"/>
      <c r="B248" s="260"/>
      <c r="C248" s="261"/>
      <c r="D248" s="262" t="s">
        <v>201</v>
      </c>
      <c r="E248" s="263" t="s">
        <v>1</v>
      </c>
      <c r="F248" s="264" t="s">
        <v>593</v>
      </c>
      <c r="G248" s="261"/>
      <c r="H248" s="265">
        <v>35</v>
      </c>
      <c r="I248" s="266"/>
      <c r="J248" s="261"/>
      <c r="K248" s="261"/>
      <c r="L248" s="267"/>
      <c r="M248" s="268"/>
      <c r="N248" s="269"/>
      <c r="O248" s="269"/>
      <c r="P248" s="269"/>
      <c r="Q248" s="269"/>
      <c r="R248" s="269"/>
      <c r="S248" s="269"/>
      <c r="T248" s="270"/>
      <c r="U248" s="13"/>
      <c r="V248" s="13"/>
      <c r="W248" s="13"/>
      <c r="X248" s="13"/>
      <c r="Y248" s="13"/>
      <c r="Z248" s="13"/>
      <c r="AA248" s="13"/>
      <c r="AB248" s="13"/>
      <c r="AC248" s="13"/>
      <c r="AD248" s="13"/>
      <c r="AE248" s="13"/>
      <c r="AT248" s="271" t="s">
        <v>201</v>
      </c>
      <c r="AU248" s="271" t="s">
        <v>89</v>
      </c>
      <c r="AV248" s="13" t="s">
        <v>89</v>
      </c>
      <c r="AW248" s="13" t="s">
        <v>36</v>
      </c>
      <c r="AX248" s="13" t="s">
        <v>79</v>
      </c>
      <c r="AY248" s="271" t="s">
        <v>136</v>
      </c>
    </row>
    <row r="249" s="13" customFormat="1">
      <c r="A249" s="13"/>
      <c r="B249" s="260"/>
      <c r="C249" s="261"/>
      <c r="D249" s="262" t="s">
        <v>201</v>
      </c>
      <c r="E249" s="263" t="s">
        <v>1</v>
      </c>
      <c r="F249" s="264" t="s">
        <v>594</v>
      </c>
      <c r="G249" s="261"/>
      <c r="H249" s="265">
        <v>7</v>
      </c>
      <c r="I249" s="266"/>
      <c r="J249" s="261"/>
      <c r="K249" s="261"/>
      <c r="L249" s="267"/>
      <c r="M249" s="268"/>
      <c r="N249" s="269"/>
      <c r="O249" s="269"/>
      <c r="P249" s="269"/>
      <c r="Q249" s="269"/>
      <c r="R249" s="269"/>
      <c r="S249" s="269"/>
      <c r="T249" s="270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T249" s="271" t="s">
        <v>201</v>
      </c>
      <c r="AU249" s="271" t="s">
        <v>89</v>
      </c>
      <c r="AV249" s="13" t="s">
        <v>89</v>
      </c>
      <c r="AW249" s="13" t="s">
        <v>36</v>
      </c>
      <c r="AX249" s="13" t="s">
        <v>79</v>
      </c>
      <c r="AY249" s="271" t="s">
        <v>136</v>
      </c>
    </row>
    <row r="250" s="14" customFormat="1">
      <c r="A250" s="14"/>
      <c r="B250" s="277"/>
      <c r="C250" s="278"/>
      <c r="D250" s="262" t="s">
        <v>201</v>
      </c>
      <c r="E250" s="279" t="s">
        <v>1</v>
      </c>
      <c r="F250" s="280" t="s">
        <v>311</v>
      </c>
      <c r="G250" s="278"/>
      <c r="H250" s="281">
        <v>42</v>
      </c>
      <c r="I250" s="282"/>
      <c r="J250" s="278"/>
      <c r="K250" s="278"/>
      <c r="L250" s="283"/>
      <c r="M250" s="284"/>
      <c r="N250" s="285"/>
      <c r="O250" s="285"/>
      <c r="P250" s="285"/>
      <c r="Q250" s="285"/>
      <c r="R250" s="285"/>
      <c r="S250" s="285"/>
      <c r="T250" s="286"/>
      <c r="U250" s="14"/>
      <c r="V250" s="14"/>
      <c r="W250" s="14"/>
      <c r="X250" s="14"/>
      <c r="Y250" s="14"/>
      <c r="Z250" s="14"/>
      <c r="AA250" s="14"/>
      <c r="AB250" s="14"/>
      <c r="AC250" s="14"/>
      <c r="AD250" s="14"/>
      <c r="AE250" s="14"/>
      <c r="AT250" s="287" t="s">
        <v>201</v>
      </c>
      <c r="AU250" s="287" t="s">
        <v>89</v>
      </c>
      <c r="AV250" s="14" t="s">
        <v>143</v>
      </c>
      <c r="AW250" s="14" t="s">
        <v>36</v>
      </c>
      <c r="AX250" s="14" t="s">
        <v>87</v>
      </c>
      <c r="AY250" s="287" t="s">
        <v>136</v>
      </c>
    </row>
    <row r="251" s="2" customFormat="1" ht="21.75" customHeight="1">
      <c r="A251" s="37"/>
      <c r="B251" s="38"/>
      <c r="C251" s="235" t="s">
        <v>595</v>
      </c>
      <c r="D251" s="235" t="s">
        <v>139</v>
      </c>
      <c r="E251" s="236" t="s">
        <v>596</v>
      </c>
      <c r="F251" s="237" t="s">
        <v>597</v>
      </c>
      <c r="G251" s="238" t="s">
        <v>199</v>
      </c>
      <c r="H251" s="239">
        <v>1.3500000000000001</v>
      </c>
      <c r="I251" s="240"/>
      <c r="J251" s="241">
        <f>ROUND(I251*H251,2)</f>
        <v>0</v>
      </c>
      <c r="K251" s="242"/>
      <c r="L251" s="43"/>
      <c r="M251" s="243" t="s">
        <v>1</v>
      </c>
      <c r="N251" s="244" t="s">
        <v>44</v>
      </c>
      <c r="O251" s="90"/>
      <c r="P251" s="245">
        <f>O251*H251</f>
        <v>0</v>
      </c>
      <c r="Q251" s="245">
        <v>0.00010000000000000001</v>
      </c>
      <c r="R251" s="245">
        <f>Q251*H251</f>
        <v>0.00013500000000000003</v>
      </c>
      <c r="S251" s="245">
        <v>2.4100000000000001</v>
      </c>
      <c r="T251" s="246">
        <f>S251*H251</f>
        <v>3.2535000000000003</v>
      </c>
      <c r="U251" s="37"/>
      <c r="V251" s="37"/>
      <c r="W251" s="37"/>
      <c r="X251" s="37"/>
      <c r="Y251" s="37"/>
      <c r="Z251" s="37"/>
      <c r="AA251" s="37"/>
      <c r="AB251" s="37"/>
      <c r="AC251" s="37"/>
      <c r="AD251" s="37"/>
      <c r="AE251" s="37"/>
      <c r="AR251" s="247" t="s">
        <v>143</v>
      </c>
      <c r="AT251" s="247" t="s">
        <v>139</v>
      </c>
      <c r="AU251" s="247" t="s">
        <v>89</v>
      </c>
      <c r="AY251" s="16" t="s">
        <v>136</v>
      </c>
      <c r="BE251" s="248">
        <f>IF(N251="základní",J251,0)</f>
        <v>0</v>
      </c>
      <c r="BF251" s="248">
        <f>IF(N251="snížená",J251,0)</f>
        <v>0</v>
      </c>
      <c r="BG251" s="248">
        <f>IF(N251="zákl. přenesená",J251,0)</f>
        <v>0</v>
      </c>
      <c r="BH251" s="248">
        <f>IF(N251="sníž. přenesená",J251,0)</f>
        <v>0</v>
      </c>
      <c r="BI251" s="248">
        <f>IF(N251="nulová",J251,0)</f>
        <v>0</v>
      </c>
      <c r="BJ251" s="16" t="s">
        <v>87</v>
      </c>
      <c r="BK251" s="248">
        <f>ROUND(I251*H251,2)</f>
        <v>0</v>
      </c>
      <c r="BL251" s="16" t="s">
        <v>143</v>
      </c>
      <c r="BM251" s="247" t="s">
        <v>598</v>
      </c>
    </row>
    <row r="252" s="13" customFormat="1">
      <c r="A252" s="13"/>
      <c r="B252" s="260"/>
      <c r="C252" s="261"/>
      <c r="D252" s="262" t="s">
        <v>201</v>
      </c>
      <c r="E252" s="263" t="s">
        <v>1</v>
      </c>
      <c r="F252" s="264" t="s">
        <v>599</v>
      </c>
      <c r="G252" s="261"/>
      <c r="H252" s="265">
        <v>1.3500000000000001</v>
      </c>
      <c r="I252" s="266"/>
      <c r="J252" s="261"/>
      <c r="K252" s="261"/>
      <c r="L252" s="267"/>
      <c r="M252" s="268"/>
      <c r="N252" s="269"/>
      <c r="O252" s="269"/>
      <c r="P252" s="269"/>
      <c r="Q252" s="269"/>
      <c r="R252" s="269"/>
      <c r="S252" s="269"/>
      <c r="T252" s="270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T252" s="271" t="s">
        <v>201</v>
      </c>
      <c r="AU252" s="271" t="s">
        <v>89</v>
      </c>
      <c r="AV252" s="13" t="s">
        <v>89</v>
      </c>
      <c r="AW252" s="13" t="s">
        <v>36</v>
      </c>
      <c r="AX252" s="13" t="s">
        <v>87</v>
      </c>
      <c r="AY252" s="271" t="s">
        <v>136</v>
      </c>
    </row>
    <row r="253" s="2" customFormat="1" ht="16.5" customHeight="1">
      <c r="A253" s="37"/>
      <c r="B253" s="38"/>
      <c r="C253" s="235" t="s">
        <v>600</v>
      </c>
      <c r="D253" s="235" t="s">
        <v>139</v>
      </c>
      <c r="E253" s="236" t="s">
        <v>318</v>
      </c>
      <c r="F253" s="237" t="s">
        <v>319</v>
      </c>
      <c r="G253" s="238" t="s">
        <v>220</v>
      </c>
      <c r="H253" s="239">
        <v>36.237000000000002</v>
      </c>
      <c r="I253" s="240"/>
      <c r="J253" s="241">
        <f>ROUND(I253*H253,2)</f>
        <v>0</v>
      </c>
      <c r="K253" s="242"/>
      <c r="L253" s="43"/>
      <c r="M253" s="243" t="s">
        <v>1</v>
      </c>
      <c r="N253" s="244" t="s">
        <v>44</v>
      </c>
      <c r="O253" s="90"/>
      <c r="P253" s="245">
        <f>O253*H253</f>
        <v>0</v>
      </c>
      <c r="Q253" s="245">
        <v>0</v>
      </c>
      <c r="R253" s="245">
        <f>Q253*H253</f>
        <v>0</v>
      </c>
      <c r="S253" s="245">
        <v>0</v>
      </c>
      <c r="T253" s="246">
        <f>S253*H253</f>
        <v>0</v>
      </c>
      <c r="U253" s="37"/>
      <c r="V253" s="37"/>
      <c r="W253" s="37"/>
      <c r="X253" s="37"/>
      <c r="Y253" s="37"/>
      <c r="Z253" s="37"/>
      <c r="AA253" s="37"/>
      <c r="AB253" s="37"/>
      <c r="AC253" s="37"/>
      <c r="AD253" s="37"/>
      <c r="AE253" s="37"/>
      <c r="AR253" s="247" t="s">
        <v>143</v>
      </c>
      <c r="AT253" s="247" t="s">
        <v>139</v>
      </c>
      <c r="AU253" s="247" t="s">
        <v>89</v>
      </c>
      <c r="AY253" s="16" t="s">
        <v>136</v>
      </c>
      <c r="BE253" s="248">
        <f>IF(N253="základní",J253,0)</f>
        <v>0</v>
      </c>
      <c r="BF253" s="248">
        <f>IF(N253="snížená",J253,0)</f>
        <v>0</v>
      </c>
      <c r="BG253" s="248">
        <f>IF(N253="zákl. přenesená",J253,0)</f>
        <v>0</v>
      </c>
      <c r="BH253" s="248">
        <f>IF(N253="sníž. přenesená",J253,0)</f>
        <v>0</v>
      </c>
      <c r="BI253" s="248">
        <f>IF(N253="nulová",J253,0)</f>
        <v>0</v>
      </c>
      <c r="BJ253" s="16" t="s">
        <v>87</v>
      </c>
      <c r="BK253" s="248">
        <f>ROUND(I253*H253,2)</f>
        <v>0</v>
      </c>
      <c r="BL253" s="16" t="s">
        <v>143</v>
      </c>
      <c r="BM253" s="247" t="s">
        <v>601</v>
      </c>
    </row>
    <row r="254" s="2" customFormat="1" ht="21.75" customHeight="1">
      <c r="A254" s="37"/>
      <c r="B254" s="38"/>
      <c r="C254" s="235" t="s">
        <v>602</v>
      </c>
      <c r="D254" s="235" t="s">
        <v>139</v>
      </c>
      <c r="E254" s="236" t="s">
        <v>338</v>
      </c>
      <c r="F254" s="237" t="s">
        <v>339</v>
      </c>
      <c r="G254" s="238" t="s">
        <v>307</v>
      </c>
      <c r="H254" s="239">
        <v>4955</v>
      </c>
      <c r="I254" s="240"/>
      <c r="J254" s="241">
        <f>ROUND(I254*H254,2)</f>
        <v>0</v>
      </c>
      <c r="K254" s="242"/>
      <c r="L254" s="43"/>
      <c r="M254" s="243" t="s">
        <v>1</v>
      </c>
      <c r="N254" s="244" t="s">
        <v>44</v>
      </c>
      <c r="O254" s="90"/>
      <c r="P254" s="245">
        <f>O254*H254</f>
        <v>0</v>
      </c>
      <c r="Q254" s="245">
        <v>0</v>
      </c>
      <c r="R254" s="245">
        <f>Q254*H254</f>
        <v>0</v>
      </c>
      <c r="S254" s="245">
        <v>0</v>
      </c>
      <c r="T254" s="246">
        <f>S254*H254</f>
        <v>0</v>
      </c>
      <c r="U254" s="37"/>
      <c r="V254" s="37"/>
      <c r="W254" s="37"/>
      <c r="X254" s="37"/>
      <c r="Y254" s="37"/>
      <c r="Z254" s="37"/>
      <c r="AA254" s="37"/>
      <c r="AB254" s="37"/>
      <c r="AC254" s="37"/>
      <c r="AD254" s="37"/>
      <c r="AE254" s="37"/>
      <c r="AR254" s="247" t="s">
        <v>143</v>
      </c>
      <c r="AT254" s="247" t="s">
        <v>139</v>
      </c>
      <c r="AU254" s="247" t="s">
        <v>89</v>
      </c>
      <c r="AY254" s="16" t="s">
        <v>136</v>
      </c>
      <c r="BE254" s="248">
        <f>IF(N254="základní",J254,0)</f>
        <v>0</v>
      </c>
      <c r="BF254" s="248">
        <f>IF(N254="snížená",J254,0)</f>
        <v>0</v>
      </c>
      <c r="BG254" s="248">
        <f>IF(N254="zákl. přenesená",J254,0)</f>
        <v>0</v>
      </c>
      <c r="BH254" s="248">
        <f>IF(N254="sníž. přenesená",J254,0)</f>
        <v>0</v>
      </c>
      <c r="BI254" s="248">
        <f>IF(N254="nulová",J254,0)</f>
        <v>0</v>
      </c>
      <c r="BJ254" s="16" t="s">
        <v>87</v>
      </c>
      <c r="BK254" s="248">
        <f>ROUND(I254*H254,2)</f>
        <v>0</v>
      </c>
      <c r="BL254" s="16" t="s">
        <v>143</v>
      </c>
      <c r="BM254" s="247" t="s">
        <v>603</v>
      </c>
    </row>
    <row r="255" s="13" customFormat="1">
      <c r="A255" s="13"/>
      <c r="B255" s="260"/>
      <c r="C255" s="261"/>
      <c r="D255" s="262" t="s">
        <v>201</v>
      </c>
      <c r="E255" s="263" t="s">
        <v>1</v>
      </c>
      <c r="F255" s="264" t="s">
        <v>604</v>
      </c>
      <c r="G255" s="261"/>
      <c r="H255" s="265">
        <v>4955</v>
      </c>
      <c r="I255" s="266"/>
      <c r="J255" s="261"/>
      <c r="K255" s="261"/>
      <c r="L255" s="267"/>
      <c r="M255" s="268"/>
      <c r="N255" s="269"/>
      <c r="O255" s="269"/>
      <c r="P255" s="269"/>
      <c r="Q255" s="269"/>
      <c r="R255" s="269"/>
      <c r="S255" s="269"/>
      <c r="T255" s="270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  <c r="AE255" s="13"/>
      <c r="AT255" s="271" t="s">
        <v>201</v>
      </c>
      <c r="AU255" s="271" t="s">
        <v>89</v>
      </c>
      <c r="AV255" s="13" t="s">
        <v>89</v>
      </c>
      <c r="AW255" s="13" t="s">
        <v>36</v>
      </c>
      <c r="AX255" s="13" t="s">
        <v>87</v>
      </c>
      <c r="AY255" s="271" t="s">
        <v>136</v>
      </c>
    </row>
    <row r="256" s="2" customFormat="1" ht="21.75" customHeight="1">
      <c r="A256" s="37"/>
      <c r="B256" s="38"/>
      <c r="C256" s="235" t="s">
        <v>605</v>
      </c>
      <c r="D256" s="235" t="s">
        <v>139</v>
      </c>
      <c r="E256" s="236" t="s">
        <v>606</v>
      </c>
      <c r="F256" s="237" t="s">
        <v>607</v>
      </c>
      <c r="G256" s="238" t="s">
        <v>307</v>
      </c>
      <c r="H256" s="239">
        <v>3061</v>
      </c>
      <c r="I256" s="240"/>
      <c r="J256" s="241">
        <f>ROUND(I256*H256,2)</f>
        <v>0</v>
      </c>
      <c r="K256" s="242"/>
      <c r="L256" s="43"/>
      <c r="M256" s="243" t="s">
        <v>1</v>
      </c>
      <c r="N256" s="244" t="s">
        <v>44</v>
      </c>
      <c r="O256" s="90"/>
      <c r="P256" s="245">
        <f>O256*H256</f>
        <v>0</v>
      </c>
      <c r="Q256" s="245">
        <v>0</v>
      </c>
      <c r="R256" s="245">
        <f>Q256*H256</f>
        <v>0</v>
      </c>
      <c r="S256" s="245">
        <v>0</v>
      </c>
      <c r="T256" s="246">
        <f>S256*H256</f>
        <v>0</v>
      </c>
      <c r="U256" s="37"/>
      <c r="V256" s="37"/>
      <c r="W256" s="37"/>
      <c r="X256" s="37"/>
      <c r="Y256" s="37"/>
      <c r="Z256" s="37"/>
      <c r="AA256" s="37"/>
      <c r="AB256" s="37"/>
      <c r="AC256" s="37"/>
      <c r="AD256" s="37"/>
      <c r="AE256" s="37"/>
      <c r="AR256" s="247" t="s">
        <v>143</v>
      </c>
      <c r="AT256" s="247" t="s">
        <v>139</v>
      </c>
      <c r="AU256" s="247" t="s">
        <v>89</v>
      </c>
      <c r="AY256" s="16" t="s">
        <v>136</v>
      </c>
      <c r="BE256" s="248">
        <f>IF(N256="základní",J256,0)</f>
        <v>0</v>
      </c>
      <c r="BF256" s="248">
        <f>IF(N256="snížená",J256,0)</f>
        <v>0</v>
      </c>
      <c r="BG256" s="248">
        <f>IF(N256="zákl. přenesená",J256,0)</f>
        <v>0</v>
      </c>
      <c r="BH256" s="248">
        <f>IF(N256="sníž. přenesená",J256,0)</f>
        <v>0</v>
      </c>
      <c r="BI256" s="248">
        <f>IF(N256="nulová",J256,0)</f>
        <v>0</v>
      </c>
      <c r="BJ256" s="16" t="s">
        <v>87</v>
      </c>
      <c r="BK256" s="248">
        <f>ROUND(I256*H256,2)</f>
        <v>0</v>
      </c>
      <c r="BL256" s="16" t="s">
        <v>143</v>
      </c>
      <c r="BM256" s="247" t="s">
        <v>608</v>
      </c>
    </row>
    <row r="257" s="13" customFormat="1">
      <c r="A257" s="13"/>
      <c r="B257" s="260"/>
      <c r="C257" s="261"/>
      <c r="D257" s="262" t="s">
        <v>201</v>
      </c>
      <c r="E257" s="263" t="s">
        <v>1</v>
      </c>
      <c r="F257" s="264" t="s">
        <v>609</v>
      </c>
      <c r="G257" s="261"/>
      <c r="H257" s="265">
        <v>895</v>
      </c>
      <c r="I257" s="266"/>
      <c r="J257" s="261"/>
      <c r="K257" s="261"/>
      <c r="L257" s="267"/>
      <c r="M257" s="268"/>
      <c r="N257" s="269"/>
      <c r="O257" s="269"/>
      <c r="P257" s="269"/>
      <c r="Q257" s="269"/>
      <c r="R257" s="269"/>
      <c r="S257" s="269"/>
      <c r="T257" s="270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T257" s="271" t="s">
        <v>201</v>
      </c>
      <c r="AU257" s="271" t="s">
        <v>89</v>
      </c>
      <c r="AV257" s="13" t="s">
        <v>89</v>
      </c>
      <c r="AW257" s="13" t="s">
        <v>36</v>
      </c>
      <c r="AX257" s="13" t="s">
        <v>79</v>
      </c>
      <c r="AY257" s="271" t="s">
        <v>136</v>
      </c>
    </row>
    <row r="258" s="13" customFormat="1">
      <c r="A258" s="13"/>
      <c r="B258" s="260"/>
      <c r="C258" s="261"/>
      <c r="D258" s="262" t="s">
        <v>201</v>
      </c>
      <c r="E258" s="263" t="s">
        <v>1</v>
      </c>
      <c r="F258" s="264" t="s">
        <v>610</v>
      </c>
      <c r="G258" s="261"/>
      <c r="H258" s="265">
        <v>1016</v>
      </c>
      <c r="I258" s="266"/>
      <c r="J258" s="261"/>
      <c r="K258" s="261"/>
      <c r="L258" s="267"/>
      <c r="M258" s="268"/>
      <c r="N258" s="269"/>
      <c r="O258" s="269"/>
      <c r="P258" s="269"/>
      <c r="Q258" s="269"/>
      <c r="R258" s="269"/>
      <c r="S258" s="269"/>
      <c r="T258" s="270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T258" s="271" t="s">
        <v>201</v>
      </c>
      <c r="AU258" s="271" t="s">
        <v>89</v>
      </c>
      <c r="AV258" s="13" t="s">
        <v>89</v>
      </c>
      <c r="AW258" s="13" t="s">
        <v>36</v>
      </c>
      <c r="AX258" s="13" t="s">
        <v>79</v>
      </c>
      <c r="AY258" s="271" t="s">
        <v>136</v>
      </c>
    </row>
    <row r="259" s="13" customFormat="1">
      <c r="A259" s="13"/>
      <c r="B259" s="260"/>
      <c r="C259" s="261"/>
      <c r="D259" s="262" t="s">
        <v>201</v>
      </c>
      <c r="E259" s="263" t="s">
        <v>1</v>
      </c>
      <c r="F259" s="264" t="s">
        <v>611</v>
      </c>
      <c r="G259" s="261"/>
      <c r="H259" s="265">
        <v>1150</v>
      </c>
      <c r="I259" s="266"/>
      <c r="J259" s="261"/>
      <c r="K259" s="261"/>
      <c r="L259" s="267"/>
      <c r="M259" s="268"/>
      <c r="N259" s="269"/>
      <c r="O259" s="269"/>
      <c r="P259" s="269"/>
      <c r="Q259" s="269"/>
      <c r="R259" s="269"/>
      <c r="S259" s="269"/>
      <c r="T259" s="270"/>
      <c r="U259" s="13"/>
      <c r="V259" s="13"/>
      <c r="W259" s="13"/>
      <c r="X259" s="13"/>
      <c r="Y259" s="13"/>
      <c r="Z259" s="13"/>
      <c r="AA259" s="13"/>
      <c r="AB259" s="13"/>
      <c r="AC259" s="13"/>
      <c r="AD259" s="13"/>
      <c r="AE259" s="13"/>
      <c r="AT259" s="271" t="s">
        <v>201</v>
      </c>
      <c r="AU259" s="271" t="s">
        <v>89</v>
      </c>
      <c r="AV259" s="13" t="s">
        <v>89</v>
      </c>
      <c r="AW259" s="13" t="s">
        <v>36</v>
      </c>
      <c r="AX259" s="13" t="s">
        <v>79</v>
      </c>
      <c r="AY259" s="271" t="s">
        <v>136</v>
      </c>
    </row>
    <row r="260" s="14" customFormat="1">
      <c r="A260" s="14"/>
      <c r="B260" s="277"/>
      <c r="C260" s="278"/>
      <c r="D260" s="262" t="s">
        <v>201</v>
      </c>
      <c r="E260" s="279" t="s">
        <v>1</v>
      </c>
      <c r="F260" s="280" t="s">
        <v>311</v>
      </c>
      <c r="G260" s="278"/>
      <c r="H260" s="281">
        <v>3061</v>
      </c>
      <c r="I260" s="282"/>
      <c r="J260" s="278"/>
      <c r="K260" s="278"/>
      <c r="L260" s="283"/>
      <c r="M260" s="284"/>
      <c r="N260" s="285"/>
      <c r="O260" s="285"/>
      <c r="P260" s="285"/>
      <c r="Q260" s="285"/>
      <c r="R260" s="285"/>
      <c r="S260" s="285"/>
      <c r="T260" s="286"/>
      <c r="U260" s="14"/>
      <c r="V260" s="14"/>
      <c r="W260" s="14"/>
      <c r="X260" s="14"/>
      <c r="Y260" s="14"/>
      <c r="Z260" s="14"/>
      <c r="AA260" s="14"/>
      <c r="AB260" s="14"/>
      <c r="AC260" s="14"/>
      <c r="AD260" s="14"/>
      <c r="AE260" s="14"/>
      <c r="AT260" s="287" t="s">
        <v>201</v>
      </c>
      <c r="AU260" s="287" t="s">
        <v>89</v>
      </c>
      <c r="AV260" s="14" t="s">
        <v>143</v>
      </c>
      <c r="AW260" s="14" t="s">
        <v>36</v>
      </c>
      <c r="AX260" s="14" t="s">
        <v>87</v>
      </c>
      <c r="AY260" s="287" t="s">
        <v>136</v>
      </c>
    </row>
    <row r="261" s="2" customFormat="1" ht="21.75" customHeight="1">
      <c r="A261" s="37"/>
      <c r="B261" s="38"/>
      <c r="C261" s="235" t="s">
        <v>612</v>
      </c>
      <c r="D261" s="235" t="s">
        <v>139</v>
      </c>
      <c r="E261" s="236" t="s">
        <v>613</v>
      </c>
      <c r="F261" s="237" t="s">
        <v>614</v>
      </c>
      <c r="G261" s="238" t="s">
        <v>307</v>
      </c>
      <c r="H261" s="239">
        <v>618</v>
      </c>
      <c r="I261" s="240"/>
      <c r="J261" s="241">
        <f>ROUND(I261*H261,2)</f>
        <v>0</v>
      </c>
      <c r="K261" s="242"/>
      <c r="L261" s="43"/>
      <c r="M261" s="243" t="s">
        <v>1</v>
      </c>
      <c r="N261" s="244" t="s">
        <v>44</v>
      </c>
      <c r="O261" s="90"/>
      <c r="P261" s="245">
        <f>O261*H261</f>
        <v>0</v>
      </c>
      <c r="Q261" s="245">
        <v>0</v>
      </c>
      <c r="R261" s="245">
        <f>Q261*H261</f>
        <v>0</v>
      </c>
      <c r="S261" s="245">
        <v>0</v>
      </c>
      <c r="T261" s="246">
        <f>S261*H261</f>
        <v>0</v>
      </c>
      <c r="U261" s="37"/>
      <c r="V261" s="37"/>
      <c r="W261" s="37"/>
      <c r="X261" s="37"/>
      <c r="Y261" s="37"/>
      <c r="Z261" s="37"/>
      <c r="AA261" s="37"/>
      <c r="AB261" s="37"/>
      <c r="AC261" s="37"/>
      <c r="AD261" s="37"/>
      <c r="AE261" s="37"/>
      <c r="AR261" s="247" t="s">
        <v>143</v>
      </c>
      <c r="AT261" s="247" t="s">
        <v>139</v>
      </c>
      <c r="AU261" s="247" t="s">
        <v>89</v>
      </c>
      <c r="AY261" s="16" t="s">
        <v>136</v>
      </c>
      <c r="BE261" s="248">
        <f>IF(N261="základní",J261,0)</f>
        <v>0</v>
      </c>
      <c r="BF261" s="248">
        <f>IF(N261="snížená",J261,0)</f>
        <v>0</v>
      </c>
      <c r="BG261" s="248">
        <f>IF(N261="zákl. přenesená",J261,0)</f>
        <v>0</v>
      </c>
      <c r="BH261" s="248">
        <f>IF(N261="sníž. přenesená",J261,0)</f>
        <v>0</v>
      </c>
      <c r="BI261" s="248">
        <f>IF(N261="nulová",J261,0)</f>
        <v>0</v>
      </c>
      <c r="BJ261" s="16" t="s">
        <v>87</v>
      </c>
      <c r="BK261" s="248">
        <f>ROUND(I261*H261,2)</f>
        <v>0</v>
      </c>
      <c r="BL261" s="16" t="s">
        <v>143</v>
      </c>
      <c r="BM261" s="247" t="s">
        <v>615</v>
      </c>
    </row>
    <row r="262" s="13" customFormat="1">
      <c r="A262" s="13"/>
      <c r="B262" s="260"/>
      <c r="C262" s="261"/>
      <c r="D262" s="262" t="s">
        <v>201</v>
      </c>
      <c r="E262" s="263" t="s">
        <v>1</v>
      </c>
      <c r="F262" s="264" t="s">
        <v>616</v>
      </c>
      <c r="G262" s="261"/>
      <c r="H262" s="265">
        <v>331</v>
      </c>
      <c r="I262" s="266"/>
      <c r="J262" s="261"/>
      <c r="K262" s="261"/>
      <c r="L262" s="267"/>
      <c r="M262" s="268"/>
      <c r="N262" s="269"/>
      <c r="O262" s="269"/>
      <c r="P262" s="269"/>
      <c r="Q262" s="269"/>
      <c r="R262" s="269"/>
      <c r="S262" s="269"/>
      <c r="T262" s="270"/>
      <c r="U262" s="13"/>
      <c r="V262" s="13"/>
      <c r="W262" s="13"/>
      <c r="X262" s="13"/>
      <c r="Y262" s="13"/>
      <c r="Z262" s="13"/>
      <c r="AA262" s="13"/>
      <c r="AB262" s="13"/>
      <c r="AC262" s="13"/>
      <c r="AD262" s="13"/>
      <c r="AE262" s="13"/>
      <c r="AT262" s="271" t="s">
        <v>201</v>
      </c>
      <c r="AU262" s="271" t="s">
        <v>89</v>
      </c>
      <c r="AV262" s="13" t="s">
        <v>89</v>
      </c>
      <c r="AW262" s="13" t="s">
        <v>36</v>
      </c>
      <c r="AX262" s="13" t="s">
        <v>79</v>
      </c>
      <c r="AY262" s="271" t="s">
        <v>136</v>
      </c>
    </row>
    <row r="263" s="13" customFormat="1">
      <c r="A263" s="13"/>
      <c r="B263" s="260"/>
      <c r="C263" s="261"/>
      <c r="D263" s="262" t="s">
        <v>201</v>
      </c>
      <c r="E263" s="263" t="s">
        <v>1</v>
      </c>
      <c r="F263" s="264" t="s">
        <v>617</v>
      </c>
      <c r="G263" s="261"/>
      <c r="H263" s="265">
        <v>275</v>
      </c>
      <c r="I263" s="266"/>
      <c r="J263" s="261"/>
      <c r="K263" s="261"/>
      <c r="L263" s="267"/>
      <c r="M263" s="268"/>
      <c r="N263" s="269"/>
      <c r="O263" s="269"/>
      <c r="P263" s="269"/>
      <c r="Q263" s="269"/>
      <c r="R263" s="269"/>
      <c r="S263" s="269"/>
      <c r="T263" s="270"/>
      <c r="U263" s="13"/>
      <c r="V263" s="13"/>
      <c r="W263" s="13"/>
      <c r="X263" s="13"/>
      <c r="Y263" s="13"/>
      <c r="Z263" s="13"/>
      <c r="AA263" s="13"/>
      <c r="AB263" s="13"/>
      <c r="AC263" s="13"/>
      <c r="AD263" s="13"/>
      <c r="AE263" s="13"/>
      <c r="AT263" s="271" t="s">
        <v>201</v>
      </c>
      <c r="AU263" s="271" t="s">
        <v>89</v>
      </c>
      <c r="AV263" s="13" t="s">
        <v>89</v>
      </c>
      <c r="AW263" s="13" t="s">
        <v>36</v>
      </c>
      <c r="AX263" s="13" t="s">
        <v>79</v>
      </c>
      <c r="AY263" s="271" t="s">
        <v>136</v>
      </c>
    </row>
    <row r="264" s="13" customFormat="1">
      <c r="A264" s="13"/>
      <c r="B264" s="260"/>
      <c r="C264" s="261"/>
      <c r="D264" s="262" t="s">
        <v>201</v>
      </c>
      <c r="E264" s="263" t="s">
        <v>1</v>
      </c>
      <c r="F264" s="264" t="s">
        <v>618</v>
      </c>
      <c r="G264" s="261"/>
      <c r="H264" s="265">
        <v>12</v>
      </c>
      <c r="I264" s="266"/>
      <c r="J264" s="261"/>
      <c r="K264" s="261"/>
      <c r="L264" s="267"/>
      <c r="M264" s="268"/>
      <c r="N264" s="269"/>
      <c r="O264" s="269"/>
      <c r="P264" s="269"/>
      <c r="Q264" s="269"/>
      <c r="R264" s="269"/>
      <c r="S264" s="269"/>
      <c r="T264" s="270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T264" s="271" t="s">
        <v>201</v>
      </c>
      <c r="AU264" s="271" t="s">
        <v>89</v>
      </c>
      <c r="AV264" s="13" t="s">
        <v>89</v>
      </c>
      <c r="AW264" s="13" t="s">
        <v>36</v>
      </c>
      <c r="AX264" s="13" t="s">
        <v>79</v>
      </c>
      <c r="AY264" s="271" t="s">
        <v>136</v>
      </c>
    </row>
    <row r="265" s="14" customFormat="1">
      <c r="A265" s="14"/>
      <c r="B265" s="277"/>
      <c r="C265" s="278"/>
      <c r="D265" s="262" t="s">
        <v>201</v>
      </c>
      <c r="E265" s="279" t="s">
        <v>1</v>
      </c>
      <c r="F265" s="280" t="s">
        <v>311</v>
      </c>
      <c r="G265" s="278"/>
      <c r="H265" s="281">
        <v>618</v>
      </c>
      <c r="I265" s="282"/>
      <c r="J265" s="278"/>
      <c r="K265" s="278"/>
      <c r="L265" s="283"/>
      <c r="M265" s="284"/>
      <c r="N265" s="285"/>
      <c r="O265" s="285"/>
      <c r="P265" s="285"/>
      <c r="Q265" s="285"/>
      <c r="R265" s="285"/>
      <c r="S265" s="285"/>
      <c r="T265" s="286"/>
      <c r="U265" s="14"/>
      <c r="V265" s="14"/>
      <c r="W265" s="14"/>
      <c r="X265" s="14"/>
      <c r="Y265" s="14"/>
      <c r="Z265" s="14"/>
      <c r="AA265" s="14"/>
      <c r="AB265" s="14"/>
      <c r="AC265" s="14"/>
      <c r="AD265" s="14"/>
      <c r="AE265" s="14"/>
      <c r="AT265" s="287" t="s">
        <v>201</v>
      </c>
      <c r="AU265" s="287" t="s">
        <v>89</v>
      </c>
      <c r="AV265" s="14" t="s">
        <v>143</v>
      </c>
      <c r="AW265" s="14" t="s">
        <v>36</v>
      </c>
      <c r="AX265" s="14" t="s">
        <v>87</v>
      </c>
      <c r="AY265" s="287" t="s">
        <v>136</v>
      </c>
    </row>
    <row r="266" s="2" customFormat="1" ht="16.5" customHeight="1">
      <c r="A266" s="37"/>
      <c r="B266" s="38"/>
      <c r="C266" s="235" t="s">
        <v>619</v>
      </c>
      <c r="D266" s="235" t="s">
        <v>139</v>
      </c>
      <c r="E266" s="236" t="s">
        <v>620</v>
      </c>
      <c r="F266" s="237" t="s">
        <v>621</v>
      </c>
      <c r="G266" s="238" t="s">
        <v>307</v>
      </c>
      <c r="H266" s="239">
        <v>4955</v>
      </c>
      <c r="I266" s="240"/>
      <c r="J266" s="241">
        <f>ROUND(I266*H266,2)</f>
        <v>0</v>
      </c>
      <c r="K266" s="242"/>
      <c r="L266" s="43"/>
      <c r="M266" s="243" t="s">
        <v>1</v>
      </c>
      <c r="N266" s="244" t="s">
        <v>44</v>
      </c>
      <c r="O266" s="90"/>
      <c r="P266" s="245">
        <f>O266*H266</f>
        <v>0</v>
      </c>
      <c r="Q266" s="245">
        <v>0</v>
      </c>
      <c r="R266" s="245">
        <f>Q266*H266</f>
        <v>0</v>
      </c>
      <c r="S266" s="245">
        <v>0</v>
      </c>
      <c r="T266" s="246">
        <f>S266*H266</f>
        <v>0</v>
      </c>
      <c r="U266" s="37"/>
      <c r="V266" s="37"/>
      <c r="W266" s="37"/>
      <c r="X266" s="37"/>
      <c r="Y266" s="37"/>
      <c r="Z266" s="37"/>
      <c r="AA266" s="37"/>
      <c r="AB266" s="37"/>
      <c r="AC266" s="37"/>
      <c r="AD266" s="37"/>
      <c r="AE266" s="37"/>
      <c r="AR266" s="247" t="s">
        <v>143</v>
      </c>
      <c r="AT266" s="247" t="s">
        <v>139</v>
      </c>
      <c r="AU266" s="247" t="s">
        <v>89</v>
      </c>
      <c r="AY266" s="16" t="s">
        <v>136</v>
      </c>
      <c r="BE266" s="248">
        <f>IF(N266="základní",J266,0)</f>
        <v>0</v>
      </c>
      <c r="BF266" s="248">
        <f>IF(N266="snížená",J266,0)</f>
        <v>0</v>
      </c>
      <c r="BG266" s="248">
        <f>IF(N266="zákl. přenesená",J266,0)</f>
        <v>0</v>
      </c>
      <c r="BH266" s="248">
        <f>IF(N266="sníž. přenesená",J266,0)</f>
        <v>0</v>
      </c>
      <c r="BI266" s="248">
        <f>IF(N266="nulová",J266,0)</f>
        <v>0</v>
      </c>
      <c r="BJ266" s="16" t="s">
        <v>87</v>
      </c>
      <c r="BK266" s="248">
        <f>ROUND(I266*H266,2)</f>
        <v>0</v>
      </c>
      <c r="BL266" s="16" t="s">
        <v>143</v>
      </c>
      <c r="BM266" s="247" t="s">
        <v>622</v>
      </c>
    </row>
    <row r="267" s="2" customFormat="1" ht="16.5" customHeight="1">
      <c r="A267" s="37"/>
      <c r="B267" s="38"/>
      <c r="C267" s="235" t="s">
        <v>623</v>
      </c>
      <c r="D267" s="235" t="s">
        <v>139</v>
      </c>
      <c r="E267" s="236" t="s">
        <v>365</v>
      </c>
      <c r="F267" s="237" t="s">
        <v>366</v>
      </c>
      <c r="G267" s="238" t="s">
        <v>307</v>
      </c>
      <c r="H267" s="239">
        <v>4955</v>
      </c>
      <c r="I267" s="240"/>
      <c r="J267" s="241">
        <f>ROUND(I267*H267,2)</f>
        <v>0</v>
      </c>
      <c r="K267" s="242"/>
      <c r="L267" s="43"/>
      <c r="M267" s="243" t="s">
        <v>1</v>
      </c>
      <c r="N267" s="244" t="s">
        <v>44</v>
      </c>
      <c r="O267" s="90"/>
      <c r="P267" s="245">
        <f>O267*H267</f>
        <v>0</v>
      </c>
      <c r="Q267" s="245">
        <v>0</v>
      </c>
      <c r="R267" s="245">
        <f>Q267*H267</f>
        <v>0</v>
      </c>
      <c r="S267" s="245">
        <v>0</v>
      </c>
      <c r="T267" s="246">
        <f>S267*H267</f>
        <v>0</v>
      </c>
      <c r="U267" s="37"/>
      <c r="V267" s="37"/>
      <c r="W267" s="37"/>
      <c r="X267" s="37"/>
      <c r="Y267" s="37"/>
      <c r="Z267" s="37"/>
      <c r="AA267" s="37"/>
      <c r="AB267" s="37"/>
      <c r="AC267" s="37"/>
      <c r="AD267" s="37"/>
      <c r="AE267" s="37"/>
      <c r="AR267" s="247" t="s">
        <v>143</v>
      </c>
      <c r="AT267" s="247" t="s">
        <v>139</v>
      </c>
      <c r="AU267" s="247" t="s">
        <v>89</v>
      </c>
      <c r="AY267" s="16" t="s">
        <v>136</v>
      </c>
      <c r="BE267" s="248">
        <f>IF(N267="základní",J267,0)</f>
        <v>0</v>
      </c>
      <c r="BF267" s="248">
        <f>IF(N267="snížená",J267,0)</f>
        <v>0</v>
      </c>
      <c r="BG267" s="248">
        <f>IF(N267="zákl. přenesená",J267,0)</f>
        <v>0</v>
      </c>
      <c r="BH267" s="248">
        <f>IF(N267="sníž. přenesená",J267,0)</f>
        <v>0</v>
      </c>
      <c r="BI267" s="248">
        <f>IF(N267="nulová",J267,0)</f>
        <v>0</v>
      </c>
      <c r="BJ267" s="16" t="s">
        <v>87</v>
      </c>
      <c r="BK267" s="248">
        <f>ROUND(I267*H267,2)</f>
        <v>0</v>
      </c>
      <c r="BL267" s="16" t="s">
        <v>143</v>
      </c>
      <c r="BM267" s="247" t="s">
        <v>624</v>
      </c>
    </row>
    <row r="268" s="2" customFormat="1" ht="16.5" customHeight="1">
      <c r="A268" s="37"/>
      <c r="B268" s="38"/>
      <c r="C268" s="235" t="s">
        <v>625</v>
      </c>
      <c r="D268" s="235" t="s">
        <v>139</v>
      </c>
      <c r="E268" s="236" t="s">
        <v>626</v>
      </c>
      <c r="F268" s="237" t="s">
        <v>627</v>
      </c>
      <c r="G268" s="238" t="s">
        <v>307</v>
      </c>
      <c r="H268" s="239">
        <v>4955</v>
      </c>
      <c r="I268" s="240"/>
      <c r="J268" s="241">
        <f>ROUND(I268*H268,2)</f>
        <v>0</v>
      </c>
      <c r="K268" s="242"/>
      <c r="L268" s="43"/>
      <c r="M268" s="243" t="s">
        <v>1</v>
      </c>
      <c r="N268" s="244" t="s">
        <v>44</v>
      </c>
      <c r="O268" s="90"/>
      <c r="P268" s="245">
        <f>O268*H268</f>
        <v>0</v>
      </c>
      <c r="Q268" s="245">
        <v>0</v>
      </c>
      <c r="R268" s="245">
        <f>Q268*H268</f>
        <v>0</v>
      </c>
      <c r="S268" s="245">
        <v>0</v>
      </c>
      <c r="T268" s="246">
        <f>S268*H268</f>
        <v>0</v>
      </c>
      <c r="U268" s="37"/>
      <c r="V268" s="37"/>
      <c r="W268" s="37"/>
      <c r="X268" s="37"/>
      <c r="Y268" s="37"/>
      <c r="Z268" s="37"/>
      <c r="AA268" s="37"/>
      <c r="AB268" s="37"/>
      <c r="AC268" s="37"/>
      <c r="AD268" s="37"/>
      <c r="AE268" s="37"/>
      <c r="AR268" s="247" t="s">
        <v>143</v>
      </c>
      <c r="AT268" s="247" t="s">
        <v>139</v>
      </c>
      <c r="AU268" s="247" t="s">
        <v>89</v>
      </c>
      <c r="AY268" s="16" t="s">
        <v>136</v>
      </c>
      <c r="BE268" s="248">
        <f>IF(N268="základní",J268,0)</f>
        <v>0</v>
      </c>
      <c r="BF268" s="248">
        <f>IF(N268="snížená",J268,0)</f>
        <v>0</v>
      </c>
      <c r="BG268" s="248">
        <f>IF(N268="zákl. přenesená",J268,0)</f>
        <v>0</v>
      </c>
      <c r="BH268" s="248">
        <f>IF(N268="sníž. přenesená",J268,0)</f>
        <v>0</v>
      </c>
      <c r="BI268" s="248">
        <f>IF(N268="nulová",J268,0)</f>
        <v>0</v>
      </c>
      <c r="BJ268" s="16" t="s">
        <v>87</v>
      </c>
      <c r="BK268" s="248">
        <f>ROUND(I268*H268,2)</f>
        <v>0</v>
      </c>
      <c r="BL268" s="16" t="s">
        <v>143</v>
      </c>
      <c r="BM268" s="247" t="s">
        <v>628</v>
      </c>
    </row>
    <row r="269" s="2" customFormat="1" ht="16.5" customHeight="1">
      <c r="A269" s="37"/>
      <c r="B269" s="38"/>
      <c r="C269" s="235" t="s">
        <v>629</v>
      </c>
      <c r="D269" s="235" t="s">
        <v>139</v>
      </c>
      <c r="E269" s="236" t="s">
        <v>630</v>
      </c>
      <c r="F269" s="237" t="s">
        <v>631</v>
      </c>
      <c r="G269" s="238" t="s">
        <v>220</v>
      </c>
      <c r="H269" s="239">
        <v>0.14899999999999999</v>
      </c>
      <c r="I269" s="240"/>
      <c r="J269" s="241">
        <f>ROUND(I269*H269,2)</f>
        <v>0</v>
      </c>
      <c r="K269" s="242"/>
      <c r="L269" s="43"/>
      <c r="M269" s="243" t="s">
        <v>1</v>
      </c>
      <c r="N269" s="244" t="s">
        <v>44</v>
      </c>
      <c r="O269" s="90"/>
      <c r="P269" s="245">
        <f>O269*H269</f>
        <v>0</v>
      </c>
      <c r="Q269" s="245">
        <v>0</v>
      </c>
      <c r="R269" s="245">
        <f>Q269*H269</f>
        <v>0</v>
      </c>
      <c r="S269" s="245">
        <v>0</v>
      </c>
      <c r="T269" s="246">
        <f>S269*H269</f>
        <v>0</v>
      </c>
      <c r="U269" s="37"/>
      <c r="V269" s="37"/>
      <c r="W269" s="37"/>
      <c r="X269" s="37"/>
      <c r="Y269" s="37"/>
      <c r="Z269" s="37"/>
      <c r="AA269" s="37"/>
      <c r="AB269" s="37"/>
      <c r="AC269" s="37"/>
      <c r="AD269" s="37"/>
      <c r="AE269" s="37"/>
      <c r="AR269" s="247" t="s">
        <v>143</v>
      </c>
      <c r="AT269" s="247" t="s">
        <v>139</v>
      </c>
      <c r="AU269" s="247" t="s">
        <v>89</v>
      </c>
      <c r="AY269" s="16" t="s">
        <v>136</v>
      </c>
      <c r="BE269" s="248">
        <f>IF(N269="základní",J269,0)</f>
        <v>0</v>
      </c>
      <c r="BF269" s="248">
        <f>IF(N269="snížená",J269,0)</f>
        <v>0</v>
      </c>
      <c r="BG269" s="248">
        <f>IF(N269="zákl. přenesená",J269,0)</f>
        <v>0</v>
      </c>
      <c r="BH269" s="248">
        <f>IF(N269="sníž. přenesená",J269,0)</f>
        <v>0</v>
      </c>
      <c r="BI269" s="248">
        <f>IF(N269="nulová",J269,0)</f>
        <v>0</v>
      </c>
      <c r="BJ269" s="16" t="s">
        <v>87</v>
      </c>
      <c r="BK269" s="248">
        <f>ROUND(I269*H269,2)</f>
        <v>0</v>
      </c>
      <c r="BL269" s="16" t="s">
        <v>143</v>
      </c>
      <c r="BM269" s="247" t="s">
        <v>632</v>
      </c>
    </row>
    <row r="270" s="13" customFormat="1">
      <c r="A270" s="13"/>
      <c r="B270" s="260"/>
      <c r="C270" s="261"/>
      <c r="D270" s="262" t="s">
        <v>201</v>
      </c>
      <c r="E270" s="263" t="s">
        <v>1</v>
      </c>
      <c r="F270" s="264" t="s">
        <v>633</v>
      </c>
      <c r="G270" s="261"/>
      <c r="H270" s="265">
        <v>0.14899999999999999</v>
      </c>
      <c r="I270" s="266"/>
      <c r="J270" s="261"/>
      <c r="K270" s="261"/>
      <c r="L270" s="267"/>
      <c r="M270" s="268"/>
      <c r="N270" s="269"/>
      <c r="O270" s="269"/>
      <c r="P270" s="269"/>
      <c r="Q270" s="269"/>
      <c r="R270" s="269"/>
      <c r="S270" s="269"/>
      <c r="T270" s="270"/>
      <c r="U270" s="13"/>
      <c r="V270" s="13"/>
      <c r="W270" s="13"/>
      <c r="X270" s="13"/>
      <c r="Y270" s="13"/>
      <c r="Z270" s="13"/>
      <c r="AA270" s="13"/>
      <c r="AB270" s="13"/>
      <c r="AC270" s="13"/>
      <c r="AD270" s="13"/>
      <c r="AE270" s="13"/>
      <c r="AT270" s="271" t="s">
        <v>201</v>
      </c>
      <c r="AU270" s="271" t="s">
        <v>89</v>
      </c>
      <c r="AV270" s="13" t="s">
        <v>89</v>
      </c>
      <c r="AW270" s="13" t="s">
        <v>36</v>
      </c>
      <c r="AX270" s="13" t="s">
        <v>87</v>
      </c>
      <c r="AY270" s="271" t="s">
        <v>136</v>
      </c>
    </row>
    <row r="271" s="2" customFormat="1" ht="21.75" customHeight="1">
      <c r="A271" s="37"/>
      <c r="B271" s="38"/>
      <c r="C271" s="249" t="s">
        <v>634</v>
      </c>
      <c r="D271" s="249" t="s">
        <v>152</v>
      </c>
      <c r="E271" s="250" t="s">
        <v>635</v>
      </c>
      <c r="F271" s="251" t="s">
        <v>636</v>
      </c>
      <c r="G271" s="252" t="s">
        <v>442</v>
      </c>
      <c r="H271" s="253">
        <v>149.08600000000001</v>
      </c>
      <c r="I271" s="254"/>
      <c r="J271" s="255">
        <f>ROUND(I271*H271,2)</f>
        <v>0</v>
      </c>
      <c r="K271" s="256"/>
      <c r="L271" s="257"/>
      <c r="M271" s="258" t="s">
        <v>1</v>
      </c>
      <c r="N271" s="259" t="s">
        <v>44</v>
      </c>
      <c r="O271" s="90"/>
      <c r="P271" s="245">
        <f>O271*H271</f>
        <v>0</v>
      </c>
      <c r="Q271" s="245">
        <v>0.001</v>
      </c>
      <c r="R271" s="245">
        <f>Q271*H271</f>
        <v>0.14908600000000002</v>
      </c>
      <c r="S271" s="245">
        <v>0</v>
      </c>
      <c r="T271" s="246">
        <f>S271*H271</f>
        <v>0</v>
      </c>
      <c r="U271" s="37"/>
      <c r="V271" s="37"/>
      <c r="W271" s="37"/>
      <c r="X271" s="37"/>
      <c r="Y271" s="37"/>
      <c r="Z271" s="37"/>
      <c r="AA271" s="37"/>
      <c r="AB271" s="37"/>
      <c r="AC271" s="37"/>
      <c r="AD271" s="37"/>
      <c r="AE271" s="37"/>
      <c r="AR271" s="247" t="s">
        <v>156</v>
      </c>
      <c r="AT271" s="247" t="s">
        <v>152</v>
      </c>
      <c r="AU271" s="247" t="s">
        <v>89</v>
      </c>
      <c r="AY271" s="16" t="s">
        <v>136</v>
      </c>
      <c r="BE271" s="248">
        <f>IF(N271="základní",J271,0)</f>
        <v>0</v>
      </c>
      <c r="BF271" s="248">
        <f>IF(N271="snížená",J271,0)</f>
        <v>0</v>
      </c>
      <c r="BG271" s="248">
        <f>IF(N271="zákl. přenesená",J271,0)</f>
        <v>0</v>
      </c>
      <c r="BH271" s="248">
        <f>IF(N271="sníž. přenesená",J271,0)</f>
        <v>0</v>
      </c>
      <c r="BI271" s="248">
        <f>IF(N271="nulová",J271,0)</f>
        <v>0</v>
      </c>
      <c r="BJ271" s="16" t="s">
        <v>87</v>
      </c>
      <c r="BK271" s="248">
        <f>ROUND(I271*H271,2)</f>
        <v>0</v>
      </c>
      <c r="BL271" s="16" t="s">
        <v>143</v>
      </c>
      <c r="BM271" s="247" t="s">
        <v>637</v>
      </c>
    </row>
    <row r="272" s="2" customFormat="1" ht="16.5" customHeight="1">
      <c r="A272" s="37"/>
      <c r="B272" s="38"/>
      <c r="C272" s="235" t="s">
        <v>638</v>
      </c>
      <c r="D272" s="235" t="s">
        <v>139</v>
      </c>
      <c r="E272" s="236" t="s">
        <v>639</v>
      </c>
      <c r="F272" s="237" t="s">
        <v>640</v>
      </c>
      <c r="G272" s="238" t="s">
        <v>307</v>
      </c>
      <c r="H272" s="239">
        <v>4955</v>
      </c>
      <c r="I272" s="240"/>
      <c r="J272" s="241">
        <f>ROUND(I272*H272,2)</f>
        <v>0</v>
      </c>
      <c r="K272" s="242"/>
      <c r="L272" s="43"/>
      <c r="M272" s="243" t="s">
        <v>1</v>
      </c>
      <c r="N272" s="244" t="s">
        <v>44</v>
      </c>
      <c r="O272" s="90"/>
      <c r="P272" s="245">
        <f>O272*H272</f>
        <v>0</v>
      </c>
      <c r="Q272" s="245">
        <v>0</v>
      </c>
      <c r="R272" s="245">
        <f>Q272*H272</f>
        <v>0</v>
      </c>
      <c r="S272" s="245">
        <v>0</v>
      </c>
      <c r="T272" s="246">
        <f>S272*H272</f>
        <v>0</v>
      </c>
      <c r="U272" s="37"/>
      <c r="V272" s="37"/>
      <c r="W272" s="37"/>
      <c r="X272" s="37"/>
      <c r="Y272" s="37"/>
      <c r="Z272" s="37"/>
      <c r="AA272" s="37"/>
      <c r="AB272" s="37"/>
      <c r="AC272" s="37"/>
      <c r="AD272" s="37"/>
      <c r="AE272" s="37"/>
      <c r="AR272" s="247" t="s">
        <v>143</v>
      </c>
      <c r="AT272" s="247" t="s">
        <v>139</v>
      </c>
      <c r="AU272" s="247" t="s">
        <v>89</v>
      </c>
      <c r="AY272" s="16" t="s">
        <v>136</v>
      </c>
      <c r="BE272" s="248">
        <f>IF(N272="základní",J272,0)</f>
        <v>0</v>
      </c>
      <c r="BF272" s="248">
        <f>IF(N272="snížená",J272,0)</f>
        <v>0</v>
      </c>
      <c r="BG272" s="248">
        <f>IF(N272="zákl. přenesená",J272,0)</f>
        <v>0</v>
      </c>
      <c r="BH272" s="248">
        <f>IF(N272="sníž. přenesená",J272,0)</f>
        <v>0</v>
      </c>
      <c r="BI272" s="248">
        <f>IF(N272="nulová",J272,0)</f>
        <v>0</v>
      </c>
      <c r="BJ272" s="16" t="s">
        <v>87</v>
      </c>
      <c r="BK272" s="248">
        <f>ROUND(I272*H272,2)</f>
        <v>0</v>
      </c>
      <c r="BL272" s="16" t="s">
        <v>143</v>
      </c>
      <c r="BM272" s="247" t="s">
        <v>641</v>
      </c>
    </row>
    <row r="273" s="2" customFormat="1" ht="21.75" customHeight="1">
      <c r="A273" s="37"/>
      <c r="B273" s="38"/>
      <c r="C273" s="235" t="s">
        <v>642</v>
      </c>
      <c r="D273" s="235" t="s">
        <v>139</v>
      </c>
      <c r="E273" s="236" t="s">
        <v>643</v>
      </c>
      <c r="F273" s="237" t="s">
        <v>644</v>
      </c>
      <c r="G273" s="238" t="s">
        <v>307</v>
      </c>
      <c r="H273" s="239">
        <v>4955</v>
      </c>
      <c r="I273" s="240"/>
      <c r="J273" s="241">
        <f>ROUND(I273*H273,2)</f>
        <v>0</v>
      </c>
      <c r="K273" s="242"/>
      <c r="L273" s="43"/>
      <c r="M273" s="243" t="s">
        <v>1</v>
      </c>
      <c r="N273" s="244" t="s">
        <v>44</v>
      </c>
      <c r="O273" s="90"/>
      <c r="P273" s="245">
        <f>O273*H273</f>
        <v>0</v>
      </c>
      <c r="Q273" s="245">
        <v>0</v>
      </c>
      <c r="R273" s="245">
        <f>Q273*H273</f>
        <v>0</v>
      </c>
      <c r="S273" s="245">
        <v>0</v>
      </c>
      <c r="T273" s="246">
        <f>S273*H273</f>
        <v>0</v>
      </c>
      <c r="U273" s="37"/>
      <c r="V273" s="37"/>
      <c r="W273" s="37"/>
      <c r="X273" s="37"/>
      <c r="Y273" s="37"/>
      <c r="Z273" s="37"/>
      <c r="AA273" s="37"/>
      <c r="AB273" s="37"/>
      <c r="AC273" s="37"/>
      <c r="AD273" s="37"/>
      <c r="AE273" s="37"/>
      <c r="AR273" s="247" t="s">
        <v>143</v>
      </c>
      <c r="AT273" s="247" t="s">
        <v>139</v>
      </c>
      <c r="AU273" s="247" t="s">
        <v>89</v>
      </c>
      <c r="AY273" s="16" t="s">
        <v>136</v>
      </c>
      <c r="BE273" s="248">
        <f>IF(N273="základní",J273,0)</f>
        <v>0</v>
      </c>
      <c r="BF273" s="248">
        <f>IF(N273="snížená",J273,0)</f>
        <v>0</v>
      </c>
      <c r="BG273" s="248">
        <f>IF(N273="zákl. přenesená",J273,0)</f>
        <v>0</v>
      </c>
      <c r="BH273" s="248">
        <f>IF(N273="sníž. přenesená",J273,0)</f>
        <v>0</v>
      </c>
      <c r="BI273" s="248">
        <f>IF(N273="nulová",J273,0)</f>
        <v>0</v>
      </c>
      <c r="BJ273" s="16" t="s">
        <v>87</v>
      </c>
      <c r="BK273" s="248">
        <f>ROUND(I273*H273,2)</f>
        <v>0</v>
      </c>
      <c r="BL273" s="16" t="s">
        <v>143</v>
      </c>
      <c r="BM273" s="247" t="s">
        <v>645</v>
      </c>
    </row>
    <row r="274" s="2" customFormat="1" ht="16.5" customHeight="1">
      <c r="A274" s="37"/>
      <c r="B274" s="38"/>
      <c r="C274" s="249" t="s">
        <v>646</v>
      </c>
      <c r="D274" s="249" t="s">
        <v>152</v>
      </c>
      <c r="E274" s="250" t="s">
        <v>647</v>
      </c>
      <c r="F274" s="251" t="s">
        <v>648</v>
      </c>
      <c r="G274" s="252" t="s">
        <v>442</v>
      </c>
      <c r="H274" s="253">
        <v>74.325000000000003</v>
      </c>
      <c r="I274" s="254"/>
      <c r="J274" s="255">
        <f>ROUND(I274*H274,2)</f>
        <v>0</v>
      </c>
      <c r="K274" s="256"/>
      <c r="L274" s="257"/>
      <c r="M274" s="258" t="s">
        <v>1</v>
      </c>
      <c r="N274" s="259" t="s">
        <v>44</v>
      </c>
      <c r="O274" s="90"/>
      <c r="P274" s="245">
        <f>O274*H274</f>
        <v>0</v>
      </c>
      <c r="Q274" s="245">
        <v>0.001</v>
      </c>
      <c r="R274" s="245">
        <f>Q274*H274</f>
        <v>0.074325000000000002</v>
      </c>
      <c r="S274" s="245">
        <v>0</v>
      </c>
      <c r="T274" s="246">
        <f>S274*H274</f>
        <v>0</v>
      </c>
      <c r="U274" s="37"/>
      <c r="V274" s="37"/>
      <c r="W274" s="37"/>
      <c r="X274" s="37"/>
      <c r="Y274" s="37"/>
      <c r="Z274" s="37"/>
      <c r="AA274" s="37"/>
      <c r="AB274" s="37"/>
      <c r="AC274" s="37"/>
      <c r="AD274" s="37"/>
      <c r="AE274" s="37"/>
      <c r="AR274" s="247" t="s">
        <v>156</v>
      </c>
      <c r="AT274" s="247" t="s">
        <v>152</v>
      </c>
      <c r="AU274" s="247" t="s">
        <v>89</v>
      </c>
      <c r="AY274" s="16" t="s">
        <v>136</v>
      </c>
      <c r="BE274" s="248">
        <f>IF(N274="základní",J274,0)</f>
        <v>0</v>
      </c>
      <c r="BF274" s="248">
        <f>IF(N274="snížená",J274,0)</f>
        <v>0</v>
      </c>
      <c r="BG274" s="248">
        <f>IF(N274="zákl. přenesená",J274,0)</f>
        <v>0</v>
      </c>
      <c r="BH274" s="248">
        <f>IF(N274="sníž. přenesená",J274,0)</f>
        <v>0</v>
      </c>
      <c r="BI274" s="248">
        <f>IF(N274="nulová",J274,0)</f>
        <v>0</v>
      </c>
      <c r="BJ274" s="16" t="s">
        <v>87</v>
      </c>
      <c r="BK274" s="248">
        <f>ROUND(I274*H274,2)</f>
        <v>0</v>
      </c>
      <c r="BL274" s="16" t="s">
        <v>143</v>
      </c>
      <c r="BM274" s="247" t="s">
        <v>649</v>
      </c>
    </row>
    <row r="275" s="13" customFormat="1">
      <c r="A275" s="13"/>
      <c r="B275" s="260"/>
      <c r="C275" s="261"/>
      <c r="D275" s="262" t="s">
        <v>201</v>
      </c>
      <c r="E275" s="261"/>
      <c r="F275" s="264" t="s">
        <v>650</v>
      </c>
      <c r="G275" s="261"/>
      <c r="H275" s="265">
        <v>74.325000000000003</v>
      </c>
      <c r="I275" s="266"/>
      <c r="J275" s="261"/>
      <c r="K275" s="261"/>
      <c r="L275" s="267"/>
      <c r="M275" s="268"/>
      <c r="N275" s="269"/>
      <c r="O275" s="269"/>
      <c r="P275" s="269"/>
      <c r="Q275" s="269"/>
      <c r="R275" s="269"/>
      <c r="S275" s="269"/>
      <c r="T275" s="270"/>
      <c r="U275" s="13"/>
      <c r="V275" s="13"/>
      <c r="W275" s="13"/>
      <c r="X275" s="13"/>
      <c r="Y275" s="13"/>
      <c r="Z275" s="13"/>
      <c r="AA275" s="13"/>
      <c r="AB275" s="13"/>
      <c r="AC275" s="13"/>
      <c r="AD275" s="13"/>
      <c r="AE275" s="13"/>
      <c r="AT275" s="271" t="s">
        <v>201</v>
      </c>
      <c r="AU275" s="271" t="s">
        <v>89</v>
      </c>
      <c r="AV275" s="13" t="s">
        <v>89</v>
      </c>
      <c r="AW275" s="13" t="s">
        <v>4</v>
      </c>
      <c r="AX275" s="13" t="s">
        <v>87</v>
      </c>
      <c r="AY275" s="271" t="s">
        <v>136</v>
      </c>
    </row>
    <row r="276" s="12" customFormat="1" ht="25.92" customHeight="1">
      <c r="A276" s="12"/>
      <c r="B276" s="219"/>
      <c r="C276" s="220"/>
      <c r="D276" s="221" t="s">
        <v>78</v>
      </c>
      <c r="E276" s="222" t="s">
        <v>213</v>
      </c>
      <c r="F276" s="222" t="s">
        <v>214</v>
      </c>
      <c r="G276" s="220"/>
      <c r="H276" s="220"/>
      <c r="I276" s="223"/>
      <c r="J276" s="224">
        <f>BK276</f>
        <v>0</v>
      </c>
      <c r="K276" s="220"/>
      <c r="L276" s="225"/>
      <c r="M276" s="226"/>
      <c r="N276" s="227"/>
      <c r="O276" s="227"/>
      <c r="P276" s="228">
        <f>P277+P279+P281+P283</f>
        <v>0</v>
      </c>
      <c r="Q276" s="227"/>
      <c r="R276" s="228">
        <f>R277+R279+R281+R283</f>
        <v>0</v>
      </c>
      <c r="S276" s="227"/>
      <c r="T276" s="229">
        <f>T277+T279+T281+T283</f>
        <v>0</v>
      </c>
      <c r="U276" s="12"/>
      <c r="V276" s="12"/>
      <c r="W276" s="12"/>
      <c r="X276" s="12"/>
      <c r="Y276" s="12"/>
      <c r="Z276" s="12"/>
      <c r="AA276" s="12"/>
      <c r="AB276" s="12"/>
      <c r="AC276" s="12"/>
      <c r="AD276" s="12"/>
      <c r="AE276" s="12"/>
      <c r="AR276" s="230" t="s">
        <v>87</v>
      </c>
      <c r="AT276" s="231" t="s">
        <v>78</v>
      </c>
      <c r="AU276" s="231" t="s">
        <v>79</v>
      </c>
      <c r="AY276" s="230" t="s">
        <v>136</v>
      </c>
      <c r="BK276" s="232">
        <f>BK277+BK279+BK281+BK283</f>
        <v>0</v>
      </c>
    </row>
    <row r="277" s="12" customFormat="1" ht="22.8" customHeight="1">
      <c r="A277" s="12"/>
      <c r="B277" s="219"/>
      <c r="C277" s="220"/>
      <c r="D277" s="221" t="s">
        <v>78</v>
      </c>
      <c r="E277" s="233" t="s">
        <v>215</v>
      </c>
      <c r="F277" s="233" t="s">
        <v>216</v>
      </c>
      <c r="G277" s="220"/>
      <c r="H277" s="220"/>
      <c r="I277" s="223"/>
      <c r="J277" s="234">
        <f>BK277</f>
        <v>0</v>
      </c>
      <c r="K277" s="220"/>
      <c r="L277" s="225"/>
      <c r="M277" s="226"/>
      <c r="N277" s="227"/>
      <c r="O277" s="227"/>
      <c r="P277" s="228">
        <f>P278</f>
        <v>0</v>
      </c>
      <c r="Q277" s="227"/>
      <c r="R277" s="228">
        <f>R278</f>
        <v>0</v>
      </c>
      <c r="S277" s="227"/>
      <c r="T277" s="229">
        <f>T278</f>
        <v>0</v>
      </c>
      <c r="U277" s="12"/>
      <c r="V277" s="12"/>
      <c r="W277" s="12"/>
      <c r="X277" s="12"/>
      <c r="Y277" s="12"/>
      <c r="Z277" s="12"/>
      <c r="AA277" s="12"/>
      <c r="AB277" s="12"/>
      <c r="AC277" s="12"/>
      <c r="AD277" s="12"/>
      <c r="AE277" s="12"/>
      <c r="AR277" s="230" t="s">
        <v>87</v>
      </c>
      <c r="AT277" s="231" t="s">
        <v>78</v>
      </c>
      <c r="AU277" s="231" t="s">
        <v>87</v>
      </c>
      <c r="AY277" s="230" t="s">
        <v>136</v>
      </c>
      <c r="BK277" s="232">
        <f>BK278</f>
        <v>0</v>
      </c>
    </row>
    <row r="278" s="2" customFormat="1" ht="16.5" customHeight="1">
      <c r="A278" s="37"/>
      <c r="B278" s="38"/>
      <c r="C278" s="235" t="s">
        <v>651</v>
      </c>
      <c r="D278" s="235" t="s">
        <v>139</v>
      </c>
      <c r="E278" s="236" t="s">
        <v>218</v>
      </c>
      <c r="F278" s="237" t="s">
        <v>219</v>
      </c>
      <c r="G278" s="238" t="s">
        <v>220</v>
      </c>
      <c r="H278" s="239">
        <v>75.394000000000005</v>
      </c>
      <c r="I278" s="240"/>
      <c r="J278" s="241">
        <f>ROUND(I278*H278,2)</f>
        <v>0</v>
      </c>
      <c r="K278" s="242"/>
      <c r="L278" s="43"/>
      <c r="M278" s="243" t="s">
        <v>1</v>
      </c>
      <c r="N278" s="244" t="s">
        <v>44</v>
      </c>
      <c r="O278" s="90"/>
      <c r="P278" s="245">
        <f>O278*H278</f>
        <v>0</v>
      </c>
      <c r="Q278" s="245">
        <v>0</v>
      </c>
      <c r="R278" s="245">
        <f>Q278*H278</f>
        <v>0</v>
      </c>
      <c r="S278" s="245">
        <v>0</v>
      </c>
      <c r="T278" s="246">
        <f>S278*H278</f>
        <v>0</v>
      </c>
      <c r="U278" s="37"/>
      <c r="V278" s="37"/>
      <c r="W278" s="37"/>
      <c r="X278" s="37"/>
      <c r="Y278" s="37"/>
      <c r="Z278" s="37"/>
      <c r="AA278" s="37"/>
      <c r="AB278" s="37"/>
      <c r="AC278" s="37"/>
      <c r="AD278" s="37"/>
      <c r="AE278" s="37"/>
      <c r="AR278" s="247" t="s">
        <v>143</v>
      </c>
      <c r="AT278" s="247" t="s">
        <v>139</v>
      </c>
      <c r="AU278" s="247" t="s">
        <v>89</v>
      </c>
      <c r="AY278" s="16" t="s">
        <v>136</v>
      </c>
      <c r="BE278" s="248">
        <f>IF(N278="základní",J278,0)</f>
        <v>0</v>
      </c>
      <c r="BF278" s="248">
        <f>IF(N278="snížená",J278,0)</f>
        <v>0</v>
      </c>
      <c r="BG278" s="248">
        <f>IF(N278="zákl. přenesená",J278,0)</f>
        <v>0</v>
      </c>
      <c r="BH278" s="248">
        <f>IF(N278="sníž. přenesená",J278,0)</f>
        <v>0</v>
      </c>
      <c r="BI278" s="248">
        <f>IF(N278="nulová",J278,0)</f>
        <v>0</v>
      </c>
      <c r="BJ278" s="16" t="s">
        <v>87</v>
      </c>
      <c r="BK278" s="248">
        <f>ROUND(I278*H278,2)</f>
        <v>0</v>
      </c>
      <c r="BL278" s="16" t="s">
        <v>143</v>
      </c>
      <c r="BM278" s="247" t="s">
        <v>652</v>
      </c>
    </row>
    <row r="279" s="12" customFormat="1" ht="22.8" customHeight="1">
      <c r="A279" s="12"/>
      <c r="B279" s="219"/>
      <c r="C279" s="220"/>
      <c r="D279" s="221" t="s">
        <v>78</v>
      </c>
      <c r="E279" s="233" t="s">
        <v>222</v>
      </c>
      <c r="F279" s="233" t="s">
        <v>223</v>
      </c>
      <c r="G279" s="220"/>
      <c r="H279" s="220"/>
      <c r="I279" s="223"/>
      <c r="J279" s="234">
        <f>BK279</f>
        <v>0</v>
      </c>
      <c r="K279" s="220"/>
      <c r="L279" s="225"/>
      <c r="M279" s="226"/>
      <c r="N279" s="227"/>
      <c r="O279" s="227"/>
      <c r="P279" s="228">
        <f>P280</f>
        <v>0</v>
      </c>
      <c r="Q279" s="227"/>
      <c r="R279" s="228">
        <f>R280</f>
        <v>0</v>
      </c>
      <c r="S279" s="227"/>
      <c r="T279" s="229">
        <f>T280</f>
        <v>0</v>
      </c>
      <c r="U279" s="12"/>
      <c r="V279" s="12"/>
      <c r="W279" s="12"/>
      <c r="X279" s="12"/>
      <c r="Y279" s="12"/>
      <c r="Z279" s="12"/>
      <c r="AA279" s="12"/>
      <c r="AB279" s="12"/>
      <c r="AC279" s="12"/>
      <c r="AD279" s="12"/>
      <c r="AE279" s="12"/>
      <c r="AR279" s="230" t="s">
        <v>179</v>
      </c>
      <c r="AT279" s="231" t="s">
        <v>78</v>
      </c>
      <c r="AU279" s="231" t="s">
        <v>87</v>
      </c>
      <c r="AY279" s="230" t="s">
        <v>136</v>
      </c>
      <c r="BK279" s="232">
        <f>BK280</f>
        <v>0</v>
      </c>
    </row>
    <row r="280" s="2" customFormat="1" ht="16.5" customHeight="1">
      <c r="A280" s="37"/>
      <c r="B280" s="38"/>
      <c r="C280" s="235" t="s">
        <v>653</v>
      </c>
      <c r="D280" s="235" t="s">
        <v>139</v>
      </c>
      <c r="E280" s="236" t="s">
        <v>225</v>
      </c>
      <c r="F280" s="237" t="s">
        <v>226</v>
      </c>
      <c r="G280" s="238" t="s">
        <v>227</v>
      </c>
      <c r="H280" s="239">
        <v>1</v>
      </c>
      <c r="I280" s="240"/>
      <c r="J280" s="241">
        <f>ROUND(I280*H280,2)</f>
        <v>0</v>
      </c>
      <c r="K280" s="242"/>
      <c r="L280" s="43"/>
      <c r="M280" s="243" t="s">
        <v>1</v>
      </c>
      <c r="N280" s="244" t="s">
        <v>44</v>
      </c>
      <c r="O280" s="90"/>
      <c r="P280" s="245">
        <f>O280*H280</f>
        <v>0</v>
      </c>
      <c r="Q280" s="245">
        <v>0</v>
      </c>
      <c r="R280" s="245">
        <f>Q280*H280</f>
        <v>0</v>
      </c>
      <c r="S280" s="245">
        <v>0</v>
      </c>
      <c r="T280" s="246">
        <f>S280*H280</f>
        <v>0</v>
      </c>
      <c r="U280" s="37"/>
      <c r="V280" s="37"/>
      <c r="W280" s="37"/>
      <c r="X280" s="37"/>
      <c r="Y280" s="37"/>
      <c r="Z280" s="37"/>
      <c r="AA280" s="37"/>
      <c r="AB280" s="37"/>
      <c r="AC280" s="37"/>
      <c r="AD280" s="37"/>
      <c r="AE280" s="37"/>
      <c r="AR280" s="247" t="s">
        <v>143</v>
      </c>
      <c r="AT280" s="247" t="s">
        <v>139</v>
      </c>
      <c r="AU280" s="247" t="s">
        <v>89</v>
      </c>
      <c r="AY280" s="16" t="s">
        <v>136</v>
      </c>
      <c r="BE280" s="248">
        <f>IF(N280="základní",J280,0)</f>
        <v>0</v>
      </c>
      <c r="BF280" s="248">
        <f>IF(N280="snížená",J280,0)</f>
        <v>0</v>
      </c>
      <c r="BG280" s="248">
        <f>IF(N280="zákl. přenesená",J280,0)</f>
        <v>0</v>
      </c>
      <c r="BH280" s="248">
        <f>IF(N280="sníž. přenesená",J280,0)</f>
        <v>0</v>
      </c>
      <c r="BI280" s="248">
        <f>IF(N280="nulová",J280,0)</f>
        <v>0</v>
      </c>
      <c r="BJ280" s="16" t="s">
        <v>87</v>
      </c>
      <c r="BK280" s="248">
        <f>ROUND(I280*H280,2)</f>
        <v>0</v>
      </c>
      <c r="BL280" s="16" t="s">
        <v>143</v>
      </c>
      <c r="BM280" s="247" t="s">
        <v>654</v>
      </c>
    </row>
    <row r="281" s="12" customFormat="1" ht="22.8" customHeight="1">
      <c r="A281" s="12"/>
      <c r="B281" s="219"/>
      <c r="C281" s="220"/>
      <c r="D281" s="221" t="s">
        <v>78</v>
      </c>
      <c r="E281" s="233" t="s">
        <v>229</v>
      </c>
      <c r="F281" s="233" t="s">
        <v>230</v>
      </c>
      <c r="G281" s="220"/>
      <c r="H281" s="220"/>
      <c r="I281" s="223"/>
      <c r="J281" s="234">
        <f>BK281</f>
        <v>0</v>
      </c>
      <c r="K281" s="220"/>
      <c r="L281" s="225"/>
      <c r="M281" s="226"/>
      <c r="N281" s="227"/>
      <c r="O281" s="227"/>
      <c r="P281" s="228">
        <f>P282</f>
        <v>0</v>
      </c>
      <c r="Q281" s="227"/>
      <c r="R281" s="228">
        <f>R282</f>
        <v>0</v>
      </c>
      <c r="S281" s="227"/>
      <c r="T281" s="229">
        <f>T282</f>
        <v>0</v>
      </c>
      <c r="U281" s="12"/>
      <c r="V281" s="12"/>
      <c r="W281" s="12"/>
      <c r="X281" s="12"/>
      <c r="Y281" s="12"/>
      <c r="Z281" s="12"/>
      <c r="AA281" s="12"/>
      <c r="AB281" s="12"/>
      <c r="AC281" s="12"/>
      <c r="AD281" s="12"/>
      <c r="AE281" s="12"/>
      <c r="AR281" s="230" t="s">
        <v>179</v>
      </c>
      <c r="AT281" s="231" t="s">
        <v>78</v>
      </c>
      <c r="AU281" s="231" t="s">
        <v>87</v>
      </c>
      <c r="AY281" s="230" t="s">
        <v>136</v>
      </c>
      <c r="BK281" s="232">
        <f>BK282</f>
        <v>0</v>
      </c>
    </row>
    <row r="282" s="2" customFormat="1" ht="16.5" customHeight="1">
      <c r="A282" s="37"/>
      <c r="B282" s="38"/>
      <c r="C282" s="235" t="s">
        <v>655</v>
      </c>
      <c r="D282" s="235" t="s">
        <v>139</v>
      </c>
      <c r="E282" s="236" t="s">
        <v>232</v>
      </c>
      <c r="F282" s="237" t="s">
        <v>233</v>
      </c>
      <c r="G282" s="238" t="s">
        <v>227</v>
      </c>
      <c r="H282" s="239">
        <v>1</v>
      </c>
      <c r="I282" s="240"/>
      <c r="J282" s="241">
        <f>ROUND(I282*H282,2)</f>
        <v>0</v>
      </c>
      <c r="K282" s="242"/>
      <c r="L282" s="43"/>
      <c r="M282" s="243" t="s">
        <v>1</v>
      </c>
      <c r="N282" s="244" t="s">
        <v>44</v>
      </c>
      <c r="O282" s="90"/>
      <c r="P282" s="245">
        <f>O282*H282</f>
        <v>0</v>
      </c>
      <c r="Q282" s="245">
        <v>0</v>
      </c>
      <c r="R282" s="245">
        <f>Q282*H282</f>
        <v>0</v>
      </c>
      <c r="S282" s="245">
        <v>0</v>
      </c>
      <c r="T282" s="246">
        <f>S282*H282</f>
        <v>0</v>
      </c>
      <c r="U282" s="37"/>
      <c r="V282" s="37"/>
      <c r="W282" s="37"/>
      <c r="X282" s="37"/>
      <c r="Y282" s="37"/>
      <c r="Z282" s="37"/>
      <c r="AA282" s="37"/>
      <c r="AB282" s="37"/>
      <c r="AC282" s="37"/>
      <c r="AD282" s="37"/>
      <c r="AE282" s="37"/>
      <c r="AR282" s="247" t="s">
        <v>143</v>
      </c>
      <c r="AT282" s="247" t="s">
        <v>139</v>
      </c>
      <c r="AU282" s="247" t="s">
        <v>89</v>
      </c>
      <c r="AY282" s="16" t="s">
        <v>136</v>
      </c>
      <c r="BE282" s="248">
        <f>IF(N282="základní",J282,0)</f>
        <v>0</v>
      </c>
      <c r="BF282" s="248">
        <f>IF(N282="snížená",J282,0)</f>
        <v>0</v>
      </c>
      <c r="BG282" s="248">
        <f>IF(N282="zákl. přenesená",J282,0)</f>
        <v>0</v>
      </c>
      <c r="BH282" s="248">
        <f>IF(N282="sníž. přenesená",J282,0)</f>
        <v>0</v>
      </c>
      <c r="BI282" s="248">
        <f>IF(N282="nulová",J282,0)</f>
        <v>0</v>
      </c>
      <c r="BJ282" s="16" t="s">
        <v>87</v>
      </c>
      <c r="BK282" s="248">
        <f>ROUND(I282*H282,2)</f>
        <v>0</v>
      </c>
      <c r="BL282" s="16" t="s">
        <v>143</v>
      </c>
      <c r="BM282" s="247" t="s">
        <v>656</v>
      </c>
    </row>
    <row r="283" s="12" customFormat="1" ht="22.8" customHeight="1">
      <c r="A283" s="12"/>
      <c r="B283" s="219"/>
      <c r="C283" s="220"/>
      <c r="D283" s="221" t="s">
        <v>78</v>
      </c>
      <c r="E283" s="233" t="s">
        <v>235</v>
      </c>
      <c r="F283" s="233" t="s">
        <v>236</v>
      </c>
      <c r="G283" s="220"/>
      <c r="H283" s="220"/>
      <c r="I283" s="223"/>
      <c r="J283" s="234">
        <f>BK283</f>
        <v>0</v>
      </c>
      <c r="K283" s="220"/>
      <c r="L283" s="225"/>
      <c r="M283" s="226"/>
      <c r="N283" s="227"/>
      <c r="O283" s="227"/>
      <c r="P283" s="228">
        <f>SUM(P284:P285)</f>
        <v>0</v>
      </c>
      <c r="Q283" s="227"/>
      <c r="R283" s="228">
        <f>SUM(R284:R285)</f>
        <v>0</v>
      </c>
      <c r="S283" s="227"/>
      <c r="T283" s="229">
        <f>SUM(T284:T285)</f>
        <v>0</v>
      </c>
      <c r="U283" s="12"/>
      <c r="V283" s="12"/>
      <c r="W283" s="12"/>
      <c r="X283" s="12"/>
      <c r="Y283" s="12"/>
      <c r="Z283" s="12"/>
      <c r="AA283" s="12"/>
      <c r="AB283" s="12"/>
      <c r="AC283" s="12"/>
      <c r="AD283" s="12"/>
      <c r="AE283" s="12"/>
      <c r="AR283" s="230" t="s">
        <v>179</v>
      </c>
      <c r="AT283" s="231" t="s">
        <v>78</v>
      </c>
      <c r="AU283" s="231" t="s">
        <v>87</v>
      </c>
      <c r="AY283" s="230" t="s">
        <v>136</v>
      </c>
      <c r="BK283" s="232">
        <f>SUM(BK284:BK285)</f>
        <v>0</v>
      </c>
    </row>
    <row r="284" s="2" customFormat="1" ht="21.75" customHeight="1">
      <c r="A284" s="37"/>
      <c r="B284" s="38"/>
      <c r="C284" s="235" t="s">
        <v>657</v>
      </c>
      <c r="D284" s="235" t="s">
        <v>139</v>
      </c>
      <c r="E284" s="236" t="s">
        <v>658</v>
      </c>
      <c r="F284" s="237" t="s">
        <v>659</v>
      </c>
      <c r="G284" s="238" t="s">
        <v>448</v>
      </c>
      <c r="H284" s="239">
        <v>1</v>
      </c>
      <c r="I284" s="240"/>
      <c r="J284" s="241">
        <f>ROUND(I284*H284,2)</f>
        <v>0</v>
      </c>
      <c r="K284" s="242"/>
      <c r="L284" s="43"/>
      <c r="M284" s="243" t="s">
        <v>1</v>
      </c>
      <c r="N284" s="244" t="s">
        <v>44</v>
      </c>
      <c r="O284" s="90"/>
      <c r="P284" s="245">
        <f>O284*H284</f>
        <v>0</v>
      </c>
      <c r="Q284" s="245">
        <v>0</v>
      </c>
      <c r="R284" s="245">
        <f>Q284*H284</f>
        <v>0</v>
      </c>
      <c r="S284" s="245">
        <v>0</v>
      </c>
      <c r="T284" s="246">
        <f>S284*H284</f>
        <v>0</v>
      </c>
      <c r="U284" s="37"/>
      <c r="V284" s="37"/>
      <c r="W284" s="37"/>
      <c r="X284" s="37"/>
      <c r="Y284" s="37"/>
      <c r="Z284" s="37"/>
      <c r="AA284" s="37"/>
      <c r="AB284" s="37"/>
      <c r="AC284" s="37"/>
      <c r="AD284" s="37"/>
      <c r="AE284" s="37"/>
      <c r="AR284" s="247" t="s">
        <v>660</v>
      </c>
      <c r="AT284" s="247" t="s">
        <v>139</v>
      </c>
      <c r="AU284" s="247" t="s">
        <v>89</v>
      </c>
      <c r="AY284" s="16" t="s">
        <v>136</v>
      </c>
      <c r="BE284" s="248">
        <f>IF(N284="základní",J284,0)</f>
        <v>0</v>
      </c>
      <c r="BF284" s="248">
        <f>IF(N284="snížená",J284,0)</f>
        <v>0</v>
      </c>
      <c r="BG284" s="248">
        <f>IF(N284="zákl. přenesená",J284,0)</f>
        <v>0</v>
      </c>
      <c r="BH284" s="248">
        <f>IF(N284="sníž. přenesená",J284,0)</f>
        <v>0</v>
      </c>
      <c r="BI284" s="248">
        <f>IF(N284="nulová",J284,0)</f>
        <v>0</v>
      </c>
      <c r="BJ284" s="16" t="s">
        <v>87</v>
      </c>
      <c r="BK284" s="248">
        <f>ROUND(I284*H284,2)</f>
        <v>0</v>
      </c>
      <c r="BL284" s="16" t="s">
        <v>660</v>
      </c>
      <c r="BM284" s="247" t="s">
        <v>661</v>
      </c>
    </row>
    <row r="285" s="2" customFormat="1" ht="16.5" customHeight="1">
      <c r="A285" s="37"/>
      <c r="B285" s="38"/>
      <c r="C285" s="235" t="s">
        <v>662</v>
      </c>
      <c r="D285" s="235" t="s">
        <v>139</v>
      </c>
      <c r="E285" s="236" t="s">
        <v>238</v>
      </c>
      <c r="F285" s="237" t="s">
        <v>239</v>
      </c>
      <c r="G285" s="238" t="s">
        <v>227</v>
      </c>
      <c r="H285" s="239">
        <v>1</v>
      </c>
      <c r="I285" s="240"/>
      <c r="J285" s="241">
        <f>ROUND(I285*H285,2)</f>
        <v>0</v>
      </c>
      <c r="K285" s="242"/>
      <c r="L285" s="43"/>
      <c r="M285" s="272" t="s">
        <v>1</v>
      </c>
      <c r="N285" s="273" t="s">
        <v>44</v>
      </c>
      <c r="O285" s="274"/>
      <c r="P285" s="275">
        <f>O285*H285</f>
        <v>0</v>
      </c>
      <c r="Q285" s="275">
        <v>0</v>
      </c>
      <c r="R285" s="275">
        <f>Q285*H285</f>
        <v>0</v>
      </c>
      <c r="S285" s="275">
        <v>0</v>
      </c>
      <c r="T285" s="276">
        <f>S285*H285</f>
        <v>0</v>
      </c>
      <c r="U285" s="37"/>
      <c r="V285" s="37"/>
      <c r="W285" s="37"/>
      <c r="X285" s="37"/>
      <c r="Y285" s="37"/>
      <c r="Z285" s="37"/>
      <c r="AA285" s="37"/>
      <c r="AB285" s="37"/>
      <c r="AC285" s="37"/>
      <c r="AD285" s="37"/>
      <c r="AE285" s="37"/>
      <c r="AR285" s="247" t="s">
        <v>143</v>
      </c>
      <c r="AT285" s="247" t="s">
        <v>139</v>
      </c>
      <c r="AU285" s="247" t="s">
        <v>89</v>
      </c>
      <c r="AY285" s="16" t="s">
        <v>136</v>
      </c>
      <c r="BE285" s="248">
        <f>IF(N285="základní",J285,0)</f>
        <v>0</v>
      </c>
      <c r="BF285" s="248">
        <f>IF(N285="snížená",J285,0)</f>
        <v>0</v>
      </c>
      <c r="BG285" s="248">
        <f>IF(N285="zákl. přenesená",J285,0)</f>
        <v>0</v>
      </c>
      <c r="BH285" s="248">
        <f>IF(N285="sníž. přenesená",J285,0)</f>
        <v>0</v>
      </c>
      <c r="BI285" s="248">
        <f>IF(N285="nulová",J285,0)</f>
        <v>0</v>
      </c>
      <c r="BJ285" s="16" t="s">
        <v>87</v>
      </c>
      <c r="BK285" s="248">
        <f>ROUND(I285*H285,2)</f>
        <v>0</v>
      </c>
      <c r="BL285" s="16" t="s">
        <v>143</v>
      </c>
      <c r="BM285" s="247" t="s">
        <v>663</v>
      </c>
    </row>
    <row r="286" s="2" customFormat="1" ht="6.96" customHeight="1">
      <c r="A286" s="37"/>
      <c r="B286" s="65"/>
      <c r="C286" s="66"/>
      <c r="D286" s="66"/>
      <c r="E286" s="66"/>
      <c r="F286" s="66"/>
      <c r="G286" s="66"/>
      <c r="H286" s="66"/>
      <c r="I286" s="182"/>
      <c r="J286" s="66"/>
      <c r="K286" s="66"/>
      <c r="L286" s="43"/>
      <c r="M286" s="37"/>
      <c r="O286" s="37"/>
      <c r="P286" s="37"/>
      <c r="Q286" s="37"/>
      <c r="R286" s="37"/>
      <c r="S286" s="37"/>
      <c r="T286" s="37"/>
      <c r="U286" s="37"/>
      <c r="V286" s="37"/>
      <c r="W286" s="37"/>
      <c r="X286" s="37"/>
      <c r="Y286" s="37"/>
      <c r="Z286" s="37"/>
      <c r="AA286" s="37"/>
      <c r="AB286" s="37"/>
      <c r="AC286" s="37"/>
      <c r="AD286" s="37"/>
      <c r="AE286" s="37"/>
    </row>
  </sheetData>
  <sheetProtection sheet="1" autoFilter="0" formatColumns="0" formatRows="0" objects="1" scenarios="1" spinCount="100000" saltValue="8dt6qd/W4pkuqMtQeZNzQafk1qHKNe8v4Py2PW5jM5lPJefpMlse6bPywLNmt4/ZykTodD2+oJEIhG6Pv8ewdg==" hashValue="SlMgd4ZtK0tCyzOzk6Yt3wB1FABAvRR1UTgeD/ECa0x3gffEN4ljcFruZFOPgQALV7NhFX1Gz2piOKE7z1l8Ww==" algorithmName="SHA-512" password="B510"/>
  <autoFilter ref="C124:K285"/>
  <mergeCells count="9">
    <mergeCell ref="E7:H7"/>
    <mergeCell ref="E9:H9"/>
    <mergeCell ref="E18:H18"/>
    <mergeCell ref="E27:H27"/>
    <mergeCell ref="E85:H85"/>
    <mergeCell ref="E87:H87"/>
    <mergeCell ref="E115:H115"/>
    <mergeCell ref="E117:H117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" style="1" customWidth="1"/>
    <col min="8" max="8" width="11.5" style="1" customWidth="1"/>
    <col min="9" max="9" width="20.16016" style="135" customWidth="1"/>
    <col min="10" max="10" width="20.16016" style="1" customWidth="1"/>
    <col min="11" max="11" width="20.16016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I2" s="135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98</v>
      </c>
    </row>
    <row r="3" s="1" customFormat="1" ht="6.96" customHeight="1">
      <c r="B3" s="136"/>
      <c r="C3" s="137"/>
      <c r="D3" s="137"/>
      <c r="E3" s="137"/>
      <c r="F3" s="137"/>
      <c r="G3" s="137"/>
      <c r="H3" s="137"/>
      <c r="I3" s="138"/>
      <c r="J3" s="137"/>
      <c r="K3" s="137"/>
      <c r="L3" s="19"/>
      <c r="AT3" s="16" t="s">
        <v>89</v>
      </c>
    </row>
    <row r="4" s="1" customFormat="1" ht="24.96" customHeight="1">
      <c r="B4" s="19"/>
      <c r="D4" s="139" t="s">
        <v>105</v>
      </c>
      <c r="I4" s="135"/>
      <c r="L4" s="19"/>
      <c r="M4" s="140" t="s">
        <v>10</v>
      </c>
      <c r="AT4" s="16" t="s">
        <v>4</v>
      </c>
    </row>
    <row r="5" s="1" customFormat="1" ht="6.96" customHeight="1">
      <c r="B5" s="19"/>
      <c r="I5" s="135"/>
      <c r="L5" s="19"/>
    </row>
    <row r="6" s="1" customFormat="1" ht="12" customHeight="1">
      <c r="B6" s="19"/>
      <c r="D6" s="141" t="s">
        <v>16</v>
      </c>
      <c r="I6" s="135"/>
      <c r="L6" s="19"/>
    </row>
    <row r="7" s="1" customFormat="1" ht="16.5" customHeight="1">
      <c r="B7" s="19"/>
      <c r="E7" s="142" t="str">
        <f>'Rekapitulace stavby'!K6</f>
        <v>Host_sídl_3.-4.etapa - ZPŮSOBILÉ VÝDAJE</v>
      </c>
      <c r="F7" s="141"/>
      <c r="G7" s="141"/>
      <c r="H7" s="141"/>
      <c r="I7" s="135"/>
      <c r="L7" s="19"/>
    </row>
    <row r="8" s="2" customFormat="1" ht="12" customHeight="1">
      <c r="A8" s="37"/>
      <c r="B8" s="43"/>
      <c r="C8" s="37"/>
      <c r="D8" s="141" t="s">
        <v>106</v>
      </c>
      <c r="E8" s="37"/>
      <c r="F8" s="37"/>
      <c r="G8" s="37"/>
      <c r="H8" s="37"/>
      <c r="I8" s="143"/>
      <c r="J8" s="37"/>
      <c r="K8" s="37"/>
      <c r="L8" s="62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6.5" customHeight="1">
      <c r="A9" s="37"/>
      <c r="B9" s="43"/>
      <c r="C9" s="37"/>
      <c r="D9" s="37"/>
      <c r="E9" s="144" t="s">
        <v>664</v>
      </c>
      <c r="F9" s="37"/>
      <c r="G9" s="37"/>
      <c r="H9" s="37"/>
      <c r="I9" s="143"/>
      <c r="J9" s="37"/>
      <c r="K9" s="37"/>
      <c r="L9" s="62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43"/>
      <c r="C10" s="37"/>
      <c r="D10" s="37"/>
      <c r="E10" s="37"/>
      <c r="F10" s="37"/>
      <c r="G10" s="37"/>
      <c r="H10" s="37"/>
      <c r="I10" s="143"/>
      <c r="J10" s="37"/>
      <c r="K10" s="37"/>
      <c r="L10" s="62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43"/>
      <c r="C11" s="37"/>
      <c r="D11" s="141" t="s">
        <v>18</v>
      </c>
      <c r="E11" s="37"/>
      <c r="F11" s="145" t="s">
        <v>1</v>
      </c>
      <c r="G11" s="37"/>
      <c r="H11" s="37"/>
      <c r="I11" s="146" t="s">
        <v>19</v>
      </c>
      <c r="J11" s="145" t="s">
        <v>1</v>
      </c>
      <c r="K11" s="37"/>
      <c r="L11" s="62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43"/>
      <c r="C12" s="37"/>
      <c r="D12" s="141" t="s">
        <v>20</v>
      </c>
      <c r="E12" s="37"/>
      <c r="F12" s="145" t="s">
        <v>21</v>
      </c>
      <c r="G12" s="37"/>
      <c r="H12" s="37"/>
      <c r="I12" s="146" t="s">
        <v>22</v>
      </c>
      <c r="J12" s="147" t="str">
        <f>'Rekapitulace stavby'!AN8</f>
        <v>17. 6. 2020</v>
      </c>
      <c r="K12" s="37"/>
      <c r="L12" s="62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43"/>
      <c r="C13" s="37"/>
      <c r="D13" s="37"/>
      <c r="E13" s="37"/>
      <c r="F13" s="37"/>
      <c r="G13" s="37"/>
      <c r="H13" s="37"/>
      <c r="I13" s="143"/>
      <c r="J13" s="37"/>
      <c r="K13" s="37"/>
      <c r="L13" s="62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43"/>
      <c r="C14" s="37"/>
      <c r="D14" s="141" t="s">
        <v>24</v>
      </c>
      <c r="E14" s="37"/>
      <c r="F14" s="37"/>
      <c r="G14" s="37"/>
      <c r="H14" s="37"/>
      <c r="I14" s="146" t="s">
        <v>25</v>
      </c>
      <c r="J14" s="145" t="s">
        <v>26</v>
      </c>
      <c r="K14" s="37"/>
      <c r="L14" s="62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43"/>
      <c r="C15" s="37"/>
      <c r="D15" s="37"/>
      <c r="E15" s="145" t="s">
        <v>27</v>
      </c>
      <c r="F15" s="37"/>
      <c r="G15" s="37"/>
      <c r="H15" s="37"/>
      <c r="I15" s="146" t="s">
        <v>28</v>
      </c>
      <c r="J15" s="145" t="s">
        <v>29</v>
      </c>
      <c r="K15" s="37"/>
      <c r="L15" s="62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43"/>
      <c r="C16" s="37"/>
      <c r="D16" s="37"/>
      <c r="E16" s="37"/>
      <c r="F16" s="37"/>
      <c r="G16" s="37"/>
      <c r="H16" s="37"/>
      <c r="I16" s="143"/>
      <c r="J16" s="37"/>
      <c r="K16" s="37"/>
      <c r="L16" s="62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43"/>
      <c r="C17" s="37"/>
      <c r="D17" s="141" t="s">
        <v>30</v>
      </c>
      <c r="E17" s="37"/>
      <c r="F17" s="37"/>
      <c r="G17" s="37"/>
      <c r="H17" s="37"/>
      <c r="I17" s="146" t="s">
        <v>25</v>
      </c>
      <c r="J17" s="32" t="str">
        <f>'Rekapitulace stavby'!AN13</f>
        <v>Vyplň údaj</v>
      </c>
      <c r="K17" s="37"/>
      <c r="L17" s="62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43"/>
      <c r="C18" s="37"/>
      <c r="D18" s="37"/>
      <c r="E18" s="32" t="str">
        <f>'Rekapitulace stavby'!E14</f>
        <v>Vyplň údaj</v>
      </c>
      <c r="F18" s="145"/>
      <c r="G18" s="145"/>
      <c r="H18" s="145"/>
      <c r="I18" s="146" t="s">
        <v>28</v>
      </c>
      <c r="J18" s="32" t="str">
        <f>'Rekapitulace stavby'!AN14</f>
        <v>Vyplň údaj</v>
      </c>
      <c r="K18" s="37"/>
      <c r="L18" s="62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43"/>
      <c r="C19" s="37"/>
      <c r="D19" s="37"/>
      <c r="E19" s="37"/>
      <c r="F19" s="37"/>
      <c r="G19" s="37"/>
      <c r="H19" s="37"/>
      <c r="I19" s="143"/>
      <c r="J19" s="37"/>
      <c r="K19" s="37"/>
      <c r="L19" s="62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43"/>
      <c r="C20" s="37"/>
      <c r="D20" s="141" t="s">
        <v>32</v>
      </c>
      <c r="E20" s="37"/>
      <c r="F20" s="37"/>
      <c r="G20" s="37"/>
      <c r="H20" s="37"/>
      <c r="I20" s="146" t="s">
        <v>25</v>
      </c>
      <c r="J20" s="145" t="s">
        <v>33</v>
      </c>
      <c r="K20" s="37"/>
      <c r="L20" s="62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43"/>
      <c r="C21" s="37"/>
      <c r="D21" s="37"/>
      <c r="E21" s="145" t="s">
        <v>34</v>
      </c>
      <c r="F21" s="37"/>
      <c r="G21" s="37"/>
      <c r="H21" s="37"/>
      <c r="I21" s="146" t="s">
        <v>28</v>
      </c>
      <c r="J21" s="145" t="s">
        <v>35</v>
      </c>
      <c r="K21" s="37"/>
      <c r="L21" s="62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43"/>
      <c r="C22" s="37"/>
      <c r="D22" s="37"/>
      <c r="E22" s="37"/>
      <c r="F22" s="37"/>
      <c r="G22" s="37"/>
      <c r="H22" s="37"/>
      <c r="I22" s="143"/>
      <c r="J22" s="37"/>
      <c r="K22" s="37"/>
      <c r="L22" s="62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43"/>
      <c r="C23" s="37"/>
      <c r="D23" s="141" t="s">
        <v>37</v>
      </c>
      <c r="E23" s="37"/>
      <c r="F23" s="37"/>
      <c r="G23" s="37"/>
      <c r="H23" s="37"/>
      <c r="I23" s="146" t="s">
        <v>25</v>
      </c>
      <c r="J23" s="145" t="s">
        <v>33</v>
      </c>
      <c r="K23" s="37"/>
      <c r="L23" s="62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43"/>
      <c r="C24" s="37"/>
      <c r="D24" s="37"/>
      <c r="E24" s="145" t="s">
        <v>34</v>
      </c>
      <c r="F24" s="37"/>
      <c r="G24" s="37"/>
      <c r="H24" s="37"/>
      <c r="I24" s="146" t="s">
        <v>28</v>
      </c>
      <c r="J24" s="145" t="s">
        <v>35</v>
      </c>
      <c r="K24" s="37"/>
      <c r="L24" s="62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43"/>
      <c r="C25" s="37"/>
      <c r="D25" s="37"/>
      <c r="E25" s="37"/>
      <c r="F25" s="37"/>
      <c r="G25" s="37"/>
      <c r="H25" s="37"/>
      <c r="I25" s="143"/>
      <c r="J25" s="37"/>
      <c r="K25" s="37"/>
      <c r="L25" s="62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43"/>
      <c r="C26" s="37"/>
      <c r="D26" s="141" t="s">
        <v>38</v>
      </c>
      <c r="E26" s="37"/>
      <c r="F26" s="37"/>
      <c r="G26" s="37"/>
      <c r="H26" s="37"/>
      <c r="I26" s="143"/>
      <c r="J26" s="37"/>
      <c r="K26" s="37"/>
      <c r="L26" s="62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6.5" customHeight="1">
      <c r="A27" s="148"/>
      <c r="B27" s="149"/>
      <c r="C27" s="148"/>
      <c r="D27" s="148"/>
      <c r="E27" s="150" t="s">
        <v>1</v>
      </c>
      <c r="F27" s="150"/>
      <c r="G27" s="150"/>
      <c r="H27" s="150"/>
      <c r="I27" s="151"/>
      <c r="J27" s="148"/>
      <c r="K27" s="148"/>
      <c r="L27" s="152"/>
      <c r="S27" s="148"/>
      <c r="T27" s="148"/>
      <c r="U27" s="148"/>
      <c r="V27" s="148"/>
      <c r="W27" s="148"/>
      <c r="X27" s="148"/>
      <c r="Y27" s="148"/>
      <c r="Z27" s="148"/>
      <c r="AA27" s="148"/>
      <c r="AB27" s="148"/>
      <c r="AC27" s="148"/>
      <c r="AD27" s="148"/>
      <c r="AE27" s="148"/>
    </row>
    <row r="28" s="2" customFormat="1" ht="6.96" customHeight="1">
      <c r="A28" s="37"/>
      <c r="B28" s="43"/>
      <c r="C28" s="37"/>
      <c r="D28" s="37"/>
      <c r="E28" s="37"/>
      <c r="F28" s="37"/>
      <c r="G28" s="37"/>
      <c r="H28" s="37"/>
      <c r="I28" s="143"/>
      <c r="J28" s="37"/>
      <c r="K28" s="37"/>
      <c r="L28" s="62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43"/>
      <c r="C29" s="37"/>
      <c r="D29" s="153"/>
      <c r="E29" s="153"/>
      <c r="F29" s="153"/>
      <c r="G29" s="153"/>
      <c r="H29" s="153"/>
      <c r="I29" s="154"/>
      <c r="J29" s="153"/>
      <c r="K29" s="153"/>
      <c r="L29" s="62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25.44" customHeight="1">
      <c r="A30" s="37"/>
      <c r="B30" s="43"/>
      <c r="C30" s="37"/>
      <c r="D30" s="155" t="s">
        <v>39</v>
      </c>
      <c r="E30" s="37"/>
      <c r="F30" s="37"/>
      <c r="G30" s="37"/>
      <c r="H30" s="37"/>
      <c r="I30" s="143"/>
      <c r="J30" s="156">
        <f>ROUND(J122, 2)</f>
        <v>0</v>
      </c>
      <c r="K30" s="37"/>
      <c r="L30" s="62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43"/>
      <c r="C31" s="37"/>
      <c r="D31" s="153"/>
      <c r="E31" s="153"/>
      <c r="F31" s="153"/>
      <c r="G31" s="153"/>
      <c r="H31" s="153"/>
      <c r="I31" s="154"/>
      <c r="J31" s="153"/>
      <c r="K31" s="153"/>
      <c r="L31" s="62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43"/>
      <c r="C32" s="37"/>
      <c r="D32" s="37"/>
      <c r="E32" s="37"/>
      <c r="F32" s="157" t="s">
        <v>41</v>
      </c>
      <c r="G32" s="37"/>
      <c r="H32" s="37"/>
      <c r="I32" s="158" t="s">
        <v>40</v>
      </c>
      <c r="J32" s="157" t="s">
        <v>42</v>
      </c>
      <c r="K32" s="37"/>
      <c r="L32" s="62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43"/>
      <c r="C33" s="37"/>
      <c r="D33" s="159" t="s">
        <v>43</v>
      </c>
      <c r="E33" s="141" t="s">
        <v>44</v>
      </c>
      <c r="F33" s="160">
        <f>ROUND((SUM(BE122:BE169)),  2)</f>
        <v>0</v>
      </c>
      <c r="G33" s="37"/>
      <c r="H33" s="37"/>
      <c r="I33" s="161">
        <v>0.20999999999999999</v>
      </c>
      <c r="J33" s="160">
        <f>ROUND(((SUM(BE122:BE169))*I33),  2)</f>
        <v>0</v>
      </c>
      <c r="K33" s="37"/>
      <c r="L33" s="62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43"/>
      <c r="C34" s="37"/>
      <c r="D34" s="37"/>
      <c r="E34" s="141" t="s">
        <v>45</v>
      </c>
      <c r="F34" s="160">
        <f>ROUND((SUM(BF122:BF169)),  2)</f>
        <v>0</v>
      </c>
      <c r="G34" s="37"/>
      <c r="H34" s="37"/>
      <c r="I34" s="161">
        <v>0.14999999999999999</v>
      </c>
      <c r="J34" s="160">
        <f>ROUND(((SUM(BF122:BF169))*I34),  2)</f>
        <v>0</v>
      </c>
      <c r="K34" s="37"/>
      <c r="L34" s="62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43"/>
      <c r="C35" s="37"/>
      <c r="D35" s="37"/>
      <c r="E35" s="141" t="s">
        <v>46</v>
      </c>
      <c r="F35" s="160">
        <f>ROUND((SUM(BG122:BG169)),  2)</f>
        <v>0</v>
      </c>
      <c r="G35" s="37"/>
      <c r="H35" s="37"/>
      <c r="I35" s="161">
        <v>0.20999999999999999</v>
      </c>
      <c r="J35" s="160">
        <f>0</f>
        <v>0</v>
      </c>
      <c r="K35" s="37"/>
      <c r="L35" s="62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43"/>
      <c r="C36" s="37"/>
      <c r="D36" s="37"/>
      <c r="E36" s="141" t="s">
        <v>47</v>
      </c>
      <c r="F36" s="160">
        <f>ROUND((SUM(BH122:BH169)),  2)</f>
        <v>0</v>
      </c>
      <c r="G36" s="37"/>
      <c r="H36" s="37"/>
      <c r="I36" s="161">
        <v>0.14999999999999999</v>
      </c>
      <c r="J36" s="160">
        <f>0</f>
        <v>0</v>
      </c>
      <c r="K36" s="37"/>
      <c r="L36" s="62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43"/>
      <c r="C37" s="37"/>
      <c r="D37" s="37"/>
      <c r="E37" s="141" t="s">
        <v>48</v>
      </c>
      <c r="F37" s="160">
        <f>ROUND((SUM(BI122:BI169)),  2)</f>
        <v>0</v>
      </c>
      <c r="G37" s="37"/>
      <c r="H37" s="37"/>
      <c r="I37" s="161">
        <v>0</v>
      </c>
      <c r="J37" s="160">
        <f>0</f>
        <v>0</v>
      </c>
      <c r="K37" s="37"/>
      <c r="L37" s="62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6.96" customHeight="1">
      <c r="A38" s="37"/>
      <c r="B38" s="43"/>
      <c r="C38" s="37"/>
      <c r="D38" s="37"/>
      <c r="E38" s="37"/>
      <c r="F38" s="37"/>
      <c r="G38" s="37"/>
      <c r="H38" s="37"/>
      <c r="I38" s="143"/>
      <c r="J38" s="37"/>
      <c r="K38" s="37"/>
      <c r="L38" s="62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2" customFormat="1" ht="25.44" customHeight="1">
      <c r="A39" s="37"/>
      <c r="B39" s="43"/>
      <c r="C39" s="162"/>
      <c r="D39" s="163" t="s">
        <v>49</v>
      </c>
      <c r="E39" s="164"/>
      <c r="F39" s="164"/>
      <c r="G39" s="165" t="s">
        <v>50</v>
      </c>
      <c r="H39" s="166" t="s">
        <v>51</v>
      </c>
      <c r="I39" s="167"/>
      <c r="J39" s="168">
        <f>SUM(J30:J37)</f>
        <v>0</v>
      </c>
      <c r="K39" s="169"/>
      <c r="L39" s="62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14.4" customHeight="1">
      <c r="A40" s="37"/>
      <c r="B40" s="43"/>
      <c r="C40" s="37"/>
      <c r="D40" s="37"/>
      <c r="E40" s="37"/>
      <c r="F40" s="37"/>
      <c r="G40" s="37"/>
      <c r="H40" s="37"/>
      <c r="I40" s="143"/>
      <c r="J40" s="37"/>
      <c r="K40" s="37"/>
      <c r="L40" s="62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1" customFormat="1" ht="14.4" customHeight="1">
      <c r="B41" s="19"/>
      <c r="I41" s="135"/>
      <c r="L41" s="19"/>
    </row>
    <row r="42" s="1" customFormat="1" ht="14.4" customHeight="1">
      <c r="B42" s="19"/>
      <c r="I42" s="135"/>
      <c r="L42" s="19"/>
    </row>
    <row r="43" s="1" customFormat="1" ht="14.4" customHeight="1">
      <c r="B43" s="19"/>
      <c r="I43" s="135"/>
      <c r="L43" s="19"/>
    </row>
    <row r="44" s="1" customFormat="1" ht="14.4" customHeight="1">
      <c r="B44" s="19"/>
      <c r="I44" s="135"/>
      <c r="L44" s="19"/>
    </row>
    <row r="45" s="1" customFormat="1" ht="14.4" customHeight="1">
      <c r="B45" s="19"/>
      <c r="I45" s="135"/>
      <c r="L45" s="19"/>
    </row>
    <row r="46" s="1" customFormat="1" ht="14.4" customHeight="1">
      <c r="B46" s="19"/>
      <c r="I46" s="135"/>
      <c r="L46" s="19"/>
    </row>
    <row r="47" s="1" customFormat="1" ht="14.4" customHeight="1">
      <c r="B47" s="19"/>
      <c r="I47" s="135"/>
      <c r="L47" s="19"/>
    </row>
    <row r="48" s="1" customFormat="1" ht="14.4" customHeight="1">
      <c r="B48" s="19"/>
      <c r="I48" s="135"/>
      <c r="L48" s="19"/>
    </row>
    <row r="49" s="1" customFormat="1" ht="14.4" customHeight="1">
      <c r="B49" s="19"/>
      <c r="I49" s="135"/>
      <c r="L49" s="19"/>
    </row>
    <row r="50" s="2" customFormat="1" ht="14.4" customHeight="1">
      <c r="B50" s="62"/>
      <c r="D50" s="170" t="s">
        <v>52</v>
      </c>
      <c r="E50" s="171"/>
      <c r="F50" s="171"/>
      <c r="G50" s="170" t="s">
        <v>53</v>
      </c>
      <c r="H50" s="171"/>
      <c r="I50" s="172"/>
      <c r="J50" s="171"/>
      <c r="K50" s="171"/>
      <c r="L50" s="62"/>
    </row>
    <row r="51">
      <c r="B51" s="19"/>
      <c r="L51" s="19"/>
    </row>
    <row r="52">
      <c r="B52" s="19"/>
      <c r="L52" s="19"/>
    </row>
    <row r="53">
      <c r="B53" s="19"/>
      <c r="L53" s="19"/>
    </row>
    <row r="54">
      <c r="B54" s="19"/>
      <c r="L54" s="19"/>
    </row>
    <row r="55">
      <c r="B55" s="19"/>
      <c r="L55" s="19"/>
    </row>
    <row r="56">
      <c r="B56" s="19"/>
      <c r="L56" s="19"/>
    </row>
    <row r="57">
      <c r="B57" s="19"/>
      <c r="L57" s="19"/>
    </row>
    <row r="58">
      <c r="B58" s="19"/>
      <c r="L58" s="19"/>
    </row>
    <row r="59">
      <c r="B59" s="19"/>
      <c r="L59" s="19"/>
    </row>
    <row r="60">
      <c r="B60" s="19"/>
      <c r="L60" s="19"/>
    </row>
    <row r="61" s="2" customFormat="1">
      <c r="A61" s="37"/>
      <c r="B61" s="43"/>
      <c r="C61" s="37"/>
      <c r="D61" s="173" t="s">
        <v>54</v>
      </c>
      <c r="E61" s="174"/>
      <c r="F61" s="175" t="s">
        <v>55</v>
      </c>
      <c r="G61" s="173" t="s">
        <v>54</v>
      </c>
      <c r="H61" s="174"/>
      <c r="I61" s="176"/>
      <c r="J61" s="177" t="s">
        <v>55</v>
      </c>
      <c r="K61" s="174"/>
      <c r="L61" s="62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19"/>
      <c r="L62" s="19"/>
    </row>
    <row r="63">
      <c r="B63" s="19"/>
      <c r="L63" s="19"/>
    </row>
    <row r="64">
      <c r="B64" s="19"/>
      <c r="L64" s="19"/>
    </row>
    <row r="65" s="2" customFormat="1">
      <c r="A65" s="37"/>
      <c r="B65" s="43"/>
      <c r="C65" s="37"/>
      <c r="D65" s="170" t="s">
        <v>56</v>
      </c>
      <c r="E65" s="178"/>
      <c r="F65" s="178"/>
      <c r="G65" s="170" t="s">
        <v>57</v>
      </c>
      <c r="H65" s="178"/>
      <c r="I65" s="179"/>
      <c r="J65" s="178"/>
      <c r="K65" s="178"/>
      <c r="L65" s="62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19"/>
      <c r="L66" s="19"/>
    </row>
    <row r="67">
      <c r="B67" s="19"/>
      <c r="L67" s="19"/>
    </row>
    <row r="68">
      <c r="B68" s="19"/>
      <c r="L68" s="19"/>
    </row>
    <row r="69">
      <c r="B69" s="19"/>
      <c r="L69" s="19"/>
    </row>
    <row r="70">
      <c r="B70" s="19"/>
      <c r="L70" s="19"/>
    </row>
    <row r="71">
      <c r="B71" s="19"/>
      <c r="L71" s="19"/>
    </row>
    <row r="72">
      <c r="B72" s="19"/>
      <c r="L72" s="19"/>
    </row>
    <row r="73">
      <c r="B73" s="19"/>
      <c r="L73" s="19"/>
    </row>
    <row r="74">
      <c r="B74" s="19"/>
      <c r="L74" s="19"/>
    </row>
    <row r="75">
      <c r="B75" s="19"/>
      <c r="L75" s="19"/>
    </row>
    <row r="76" s="2" customFormat="1">
      <c r="A76" s="37"/>
      <c r="B76" s="43"/>
      <c r="C76" s="37"/>
      <c r="D76" s="173" t="s">
        <v>54</v>
      </c>
      <c r="E76" s="174"/>
      <c r="F76" s="175" t="s">
        <v>55</v>
      </c>
      <c r="G76" s="173" t="s">
        <v>54</v>
      </c>
      <c r="H76" s="174"/>
      <c r="I76" s="176"/>
      <c r="J76" s="177" t="s">
        <v>55</v>
      </c>
      <c r="K76" s="174"/>
      <c r="L76" s="62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180"/>
      <c r="C77" s="181"/>
      <c r="D77" s="181"/>
      <c r="E77" s="181"/>
      <c r="F77" s="181"/>
      <c r="G77" s="181"/>
      <c r="H77" s="181"/>
      <c r="I77" s="182"/>
      <c r="J77" s="181"/>
      <c r="K77" s="181"/>
      <c r="L77" s="62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183"/>
      <c r="C81" s="184"/>
      <c r="D81" s="184"/>
      <c r="E81" s="184"/>
      <c r="F81" s="184"/>
      <c r="G81" s="184"/>
      <c r="H81" s="184"/>
      <c r="I81" s="185"/>
      <c r="J81" s="184"/>
      <c r="K81" s="184"/>
      <c r="L81" s="62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108</v>
      </c>
      <c r="D82" s="39"/>
      <c r="E82" s="39"/>
      <c r="F82" s="39"/>
      <c r="G82" s="39"/>
      <c r="H82" s="39"/>
      <c r="I82" s="143"/>
      <c r="J82" s="39"/>
      <c r="K82" s="39"/>
      <c r="L82" s="62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143"/>
      <c r="J83" s="39"/>
      <c r="K83" s="39"/>
      <c r="L83" s="62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16</v>
      </c>
      <c r="D84" s="39"/>
      <c r="E84" s="39"/>
      <c r="F84" s="39"/>
      <c r="G84" s="39"/>
      <c r="H84" s="39"/>
      <c r="I84" s="143"/>
      <c r="J84" s="39"/>
      <c r="K84" s="39"/>
      <c r="L84" s="62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16.5" customHeight="1">
      <c r="A85" s="37"/>
      <c r="B85" s="38"/>
      <c r="C85" s="39"/>
      <c r="D85" s="39"/>
      <c r="E85" s="186" t="str">
        <f>E7</f>
        <v>Host_sídl_3.-4.etapa - ZPŮSOBILÉ VÝDAJE</v>
      </c>
      <c r="F85" s="31"/>
      <c r="G85" s="31"/>
      <c r="H85" s="31"/>
      <c r="I85" s="143"/>
      <c r="J85" s="39"/>
      <c r="K85" s="39"/>
      <c r="L85" s="62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12" customHeight="1">
      <c r="A86" s="37"/>
      <c r="B86" s="38"/>
      <c r="C86" s="31" t="s">
        <v>106</v>
      </c>
      <c r="D86" s="39"/>
      <c r="E86" s="39"/>
      <c r="F86" s="39"/>
      <c r="G86" s="39"/>
      <c r="H86" s="39"/>
      <c r="I86" s="143"/>
      <c r="J86" s="39"/>
      <c r="K86" s="39"/>
      <c r="L86" s="62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2" customFormat="1" ht="16.5" customHeight="1">
      <c r="A87" s="37"/>
      <c r="B87" s="38"/>
      <c r="C87" s="39"/>
      <c r="D87" s="39"/>
      <c r="E87" s="75" t="str">
        <f>E9</f>
        <v>IO.05 - Rozvojová péče 1. rok po založení</v>
      </c>
      <c r="F87" s="39"/>
      <c r="G87" s="39"/>
      <c r="H87" s="39"/>
      <c r="I87" s="143"/>
      <c r="J87" s="39"/>
      <c r="K87" s="39"/>
      <c r="L87" s="62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143"/>
      <c r="J88" s="39"/>
      <c r="K88" s="39"/>
      <c r="L88" s="62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2" customHeight="1">
      <c r="A89" s="37"/>
      <c r="B89" s="38"/>
      <c r="C89" s="31" t="s">
        <v>20</v>
      </c>
      <c r="D89" s="39"/>
      <c r="E89" s="39"/>
      <c r="F89" s="26" t="str">
        <f>F12</f>
        <v>Hostinné</v>
      </c>
      <c r="G89" s="39"/>
      <c r="H89" s="39"/>
      <c r="I89" s="146" t="s">
        <v>22</v>
      </c>
      <c r="J89" s="78" t="str">
        <f>IF(J12="","",J12)</f>
        <v>17. 6. 2020</v>
      </c>
      <c r="K89" s="39"/>
      <c r="L89" s="62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9"/>
      <c r="D90" s="39"/>
      <c r="E90" s="39"/>
      <c r="F90" s="39"/>
      <c r="G90" s="39"/>
      <c r="H90" s="39"/>
      <c r="I90" s="143"/>
      <c r="J90" s="39"/>
      <c r="K90" s="39"/>
      <c r="L90" s="62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25.65" customHeight="1">
      <c r="A91" s="37"/>
      <c r="B91" s="38"/>
      <c r="C91" s="31" t="s">
        <v>24</v>
      </c>
      <c r="D91" s="39"/>
      <c r="E91" s="39"/>
      <c r="F91" s="26" t="str">
        <f>E15</f>
        <v xml:space="preserve">Město Hostinné </v>
      </c>
      <c r="G91" s="39"/>
      <c r="H91" s="39"/>
      <c r="I91" s="146" t="s">
        <v>32</v>
      </c>
      <c r="J91" s="35" t="str">
        <f>E21</f>
        <v>Ing. Gabriela Mlatečková Čížková</v>
      </c>
      <c r="K91" s="39"/>
      <c r="L91" s="62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25.65" customHeight="1">
      <c r="A92" s="37"/>
      <c r="B92" s="38"/>
      <c r="C92" s="31" t="s">
        <v>30</v>
      </c>
      <c r="D92" s="39"/>
      <c r="E92" s="39"/>
      <c r="F92" s="26" t="str">
        <f>IF(E18="","",E18)</f>
        <v>Vyplň údaj</v>
      </c>
      <c r="G92" s="39"/>
      <c r="H92" s="39"/>
      <c r="I92" s="146" t="s">
        <v>37</v>
      </c>
      <c r="J92" s="35" t="str">
        <f>E24</f>
        <v>Ing. Gabriela Mlatečková Čížková</v>
      </c>
      <c r="K92" s="39"/>
      <c r="L92" s="62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0.32" customHeight="1">
      <c r="A93" s="37"/>
      <c r="B93" s="38"/>
      <c r="C93" s="39"/>
      <c r="D93" s="39"/>
      <c r="E93" s="39"/>
      <c r="F93" s="39"/>
      <c r="G93" s="39"/>
      <c r="H93" s="39"/>
      <c r="I93" s="143"/>
      <c r="J93" s="39"/>
      <c r="K93" s="39"/>
      <c r="L93" s="62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29.28" customHeight="1">
      <c r="A94" s="37"/>
      <c r="B94" s="38"/>
      <c r="C94" s="187" t="s">
        <v>109</v>
      </c>
      <c r="D94" s="188"/>
      <c r="E94" s="188"/>
      <c r="F94" s="188"/>
      <c r="G94" s="188"/>
      <c r="H94" s="188"/>
      <c r="I94" s="189"/>
      <c r="J94" s="190" t="s">
        <v>110</v>
      </c>
      <c r="K94" s="188"/>
      <c r="L94" s="62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9"/>
      <c r="D95" s="39"/>
      <c r="E95" s="39"/>
      <c r="F95" s="39"/>
      <c r="G95" s="39"/>
      <c r="H95" s="39"/>
      <c r="I95" s="143"/>
      <c r="J95" s="39"/>
      <c r="K95" s="39"/>
      <c r="L95" s="62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2.8" customHeight="1">
      <c r="A96" s="37"/>
      <c r="B96" s="38"/>
      <c r="C96" s="191" t="s">
        <v>111</v>
      </c>
      <c r="D96" s="39"/>
      <c r="E96" s="39"/>
      <c r="F96" s="39"/>
      <c r="G96" s="39"/>
      <c r="H96" s="39"/>
      <c r="I96" s="143"/>
      <c r="J96" s="109">
        <f>J122</f>
        <v>0</v>
      </c>
      <c r="K96" s="39"/>
      <c r="L96" s="62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6" t="s">
        <v>112</v>
      </c>
    </row>
    <row r="97" s="9" customFormat="1" ht="24.96" customHeight="1">
      <c r="A97" s="9"/>
      <c r="B97" s="192"/>
      <c r="C97" s="193"/>
      <c r="D97" s="194" t="s">
        <v>665</v>
      </c>
      <c r="E97" s="195"/>
      <c r="F97" s="195"/>
      <c r="G97" s="195"/>
      <c r="H97" s="195"/>
      <c r="I97" s="196"/>
      <c r="J97" s="197">
        <f>J123</f>
        <v>0</v>
      </c>
      <c r="K97" s="193"/>
      <c r="L97" s="198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99"/>
      <c r="C98" s="200"/>
      <c r="D98" s="201" t="s">
        <v>666</v>
      </c>
      <c r="E98" s="202"/>
      <c r="F98" s="202"/>
      <c r="G98" s="202"/>
      <c r="H98" s="202"/>
      <c r="I98" s="203"/>
      <c r="J98" s="204">
        <f>J124</f>
        <v>0</v>
      </c>
      <c r="K98" s="200"/>
      <c r="L98" s="205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99"/>
      <c r="C99" s="200"/>
      <c r="D99" s="201" t="s">
        <v>667</v>
      </c>
      <c r="E99" s="202"/>
      <c r="F99" s="202"/>
      <c r="G99" s="202"/>
      <c r="H99" s="202"/>
      <c r="I99" s="203"/>
      <c r="J99" s="204">
        <f>J137</f>
        <v>0</v>
      </c>
      <c r="K99" s="200"/>
      <c r="L99" s="205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99"/>
      <c r="C100" s="200"/>
      <c r="D100" s="201" t="s">
        <v>668</v>
      </c>
      <c r="E100" s="202"/>
      <c r="F100" s="202"/>
      <c r="G100" s="202"/>
      <c r="H100" s="202"/>
      <c r="I100" s="203"/>
      <c r="J100" s="204">
        <f>J154</f>
        <v>0</v>
      </c>
      <c r="K100" s="200"/>
      <c r="L100" s="205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9" customFormat="1" ht="24.96" customHeight="1">
      <c r="A101" s="9"/>
      <c r="B101" s="192"/>
      <c r="C101" s="193"/>
      <c r="D101" s="194" t="s">
        <v>117</v>
      </c>
      <c r="E101" s="195"/>
      <c r="F101" s="195"/>
      <c r="G101" s="195"/>
      <c r="H101" s="195"/>
      <c r="I101" s="196"/>
      <c r="J101" s="197">
        <f>J167</f>
        <v>0</v>
      </c>
      <c r="K101" s="193"/>
      <c r="L101" s="198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10" customFormat="1" ht="19.92" customHeight="1">
      <c r="A102" s="10"/>
      <c r="B102" s="199"/>
      <c r="C102" s="200"/>
      <c r="D102" s="201" t="s">
        <v>121</v>
      </c>
      <c r="E102" s="202"/>
      <c r="F102" s="202"/>
      <c r="G102" s="202"/>
      <c r="H102" s="202"/>
      <c r="I102" s="203"/>
      <c r="J102" s="204">
        <f>J168</f>
        <v>0</v>
      </c>
      <c r="K102" s="200"/>
      <c r="L102" s="205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2" customFormat="1" ht="21.84" customHeight="1">
      <c r="A103" s="37"/>
      <c r="B103" s="38"/>
      <c r="C103" s="39"/>
      <c r="D103" s="39"/>
      <c r="E103" s="39"/>
      <c r="F103" s="39"/>
      <c r="G103" s="39"/>
      <c r="H103" s="39"/>
      <c r="I103" s="143"/>
      <c r="J103" s="39"/>
      <c r="K103" s="39"/>
      <c r="L103" s="62"/>
      <c r="S103" s="37"/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</row>
    <row r="104" s="2" customFormat="1" ht="6.96" customHeight="1">
      <c r="A104" s="37"/>
      <c r="B104" s="65"/>
      <c r="C104" s="66"/>
      <c r="D104" s="66"/>
      <c r="E104" s="66"/>
      <c r="F104" s="66"/>
      <c r="G104" s="66"/>
      <c r="H104" s="66"/>
      <c r="I104" s="182"/>
      <c r="J104" s="66"/>
      <c r="K104" s="66"/>
      <c r="L104" s="62"/>
      <c r="S104" s="37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</row>
    <row r="108" s="2" customFormat="1" ht="6.96" customHeight="1">
      <c r="A108" s="37"/>
      <c r="B108" s="67"/>
      <c r="C108" s="68"/>
      <c r="D108" s="68"/>
      <c r="E108" s="68"/>
      <c r="F108" s="68"/>
      <c r="G108" s="68"/>
      <c r="H108" s="68"/>
      <c r="I108" s="185"/>
      <c r="J108" s="68"/>
      <c r="K108" s="68"/>
      <c r="L108" s="62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</row>
    <row r="109" s="2" customFormat="1" ht="24.96" customHeight="1">
      <c r="A109" s="37"/>
      <c r="B109" s="38"/>
      <c r="C109" s="22" t="s">
        <v>122</v>
      </c>
      <c r="D109" s="39"/>
      <c r="E109" s="39"/>
      <c r="F109" s="39"/>
      <c r="G109" s="39"/>
      <c r="H109" s="39"/>
      <c r="I109" s="143"/>
      <c r="J109" s="39"/>
      <c r="K109" s="39"/>
      <c r="L109" s="62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</row>
    <row r="110" s="2" customFormat="1" ht="6.96" customHeight="1">
      <c r="A110" s="37"/>
      <c r="B110" s="38"/>
      <c r="C110" s="39"/>
      <c r="D110" s="39"/>
      <c r="E110" s="39"/>
      <c r="F110" s="39"/>
      <c r="G110" s="39"/>
      <c r="H110" s="39"/>
      <c r="I110" s="143"/>
      <c r="J110" s="39"/>
      <c r="K110" s="39"/>
      <c r="L110" s="62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</row>
    <row r="111" s="2" customFormat="1" ht="12" customHeight="1">
      <c r="A111" s="37"/>
      <c r="B111" s="38"/>
      <c r="C111" s="31" t="s">
        <v>16</v>
      </c>
      <c r="D111" s="39"/>
      <c r="E111" s="39"/>
      <c r="F111" s="39"/>
      <c r="G111" s="39"/>
      <c r="H111" s="39"/>
      <c r="I111" s="143"/>
      <c r="J111" s="39"/>
      <c r="K111" s="39"/>
      <c r="L111" s="62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2" s="2" customFormat="1" ht="16.5" customHeight="1">
      <c r="A112" s="37"/>
      <c r="B112" s="38"/>
      <c r="C112" s="39"/>
      <c r="D112" s="39"/>
      <c r="E112" s="186" t="str">
        <f>E7</f>
        <v>Host_sídl_3.-4.etapa - ZPŮSOBILÉ VÝDAJE</v>
      </c>
      <c r="F112" s="31"/>
      <c r="G112" s="31"/>
      <c r="H112" s="31"/>
      <c r="I112" s="143"/>
      <c r="J112" s="39"/>
      <c r="K112" s="39"/>
      <c r="L112" s="62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2" customFormat="1" ht="12" customHeight="1">
      <c r="A113" s="37"/>
      <c r="B113" s="38"/>
      <c r="C113" s="31" t="s">
        <v>106</v>
      </c>
      <c r="D113" s="39"/>
      <c r="E113" s="39"/>
      <c r="F113" s="39"/>
      <c r="G113" s="39"/>
      <c r="H113" s="39"/>
      <c r="I113" s="143"/>
      <c r="J113" s="39"/>
      <c r="K113" s="39"/>
      <c r="L113" s="62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16.5" customHeight="1">
      <c r="A114" s="37"/>
      <c r="B114" s="38"/>
      <c r="C114" s="39"/>
      <c r="D114" s="39"/>
      <c r="E114" s="75" t="str">
        <f>E9</f>
        <v>IO.05 - Rozvojová péče 1. rok po založení</v>
      </c>
      <c r="F114" s="39"/>
      <c r="G114" s="39"/>
      <c r="H114" s="39"/>
      <c r="I114" s="143"/>
      <c r="J114" s="39"/>
      <c r="K114" s="39"/>
      <c r="L114" s="62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6.96" customHeight="1">
      <c r="A115" s="37"/>
      <c r="B115" s="38"/>
      <c r="C115" s="39"/>
      <c r="D115" s="39"/>
      <c r="E115" s="39"/>
      <c r="F115" s="39"/>
      <c r="G115" s="39"/>
      <c r="H115" s="39"/>
      <c r="I115" s="143"/>
      <c r="J115" s="39"/>
      <c r="K115" s="39"/>
      <c r="L115" s="62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12" customHeight="1">
      <c r="A116" s="37"/>
      <c r="B116" s="38"/>
      <c r="C116" s="31" t="s">
        <v>20</v>
      </c>
      <c r="D116" s="39"/>
      <c r="E116" s="39"/>
      <c r="F116" s="26" t="str">
        <f>F12</f>
        <v>Hostinné</v>
      </c>
      <c r="G116" s="39"/>
      <c r="H116" s="39"/>
      <c r="I116" s="146" t="s">
        <v>22</v>
      </c>
      <c r="J116" s="78" t="str">
        <f>IF(J12="","",J12)</f>
        <v>17. 6. 2020</v>
      </c>
      <c r="K116" s="39"/>
      <c r="L116" s="62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6.96" customHeight="1">
      <c r="A117" s="37"/>
      <c r="B117" s="38"/>
      <c r="C117" s="39"/>
      <c r="D117" s="39"/>
      <c r="E117" s="39"/>
      <c r="F117" s="39"/>
      <c r="G117" s="39"/>
      <c r="H117" s="39"/>
      <c r="I117" s="143"/>
      <c r="J117" s="39"/>
      <c r="K117" s="39"/>
      <c r="L117" s="62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25.65" customHeight="1">
      <c r="A118" s="37"/>
      <c r="B118" s="38"/>
      <c r="C118" s="31" t="s">
        <v>24</v>
      </c>
      <c r="D118" s="39"/>
      <c r="E118" s="39"/>
      <c r="F118" s="26" t="str">
        <f>E15</f>
        <v xml:space="preserve">Město Hostinné </v>
      </c>
      <c r="G118" s="39"/>
      <c r="H118" s="39"/>
      <c r="I118" s="146" t="s">
        <v>32</v>
      </c>
      <c r="J118" s="35" t="str">
        <f>E21</f>
        <v>Ing. Gabriela Mlatečková Čížková</v>
      </c>
      <c r="K118" s="39"/>
      <c r="L118" s="62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2" customFormat="1" ht="25.65" customHeight="1">
      <c r="A119" s="37"/>
      <c r="B119" s="38"/>
      <c r="C119" s="31" t="s">
        <v>30</v>
      </c>
      <c r="D119" s="39"/>
      <c r="E119" s="39"/>
      <c r="F119" s="26" t="str">
        <f>IF(E18="","",E18)</f>
        <v>Vyplň údaj</v>
      </c>
      <c r="G119" s="39"/>
      <c r="H119" s="39"/>
      <c r="I119" s="146" t="s">
        <v>37</v>
      </c>
      <c r="J119" s="35" t="str">
        <f>E24</f>
        <v>Ing. Gabriela Mlatečková Čížková</v>
      </c>
      <c r="K119" s="39"/>
      <c r="L119" s="62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2" customFormat="1" ht="10.32" customHeight="1">
      <c r="A120" s="37"/>
      <c r="B120" s="38"/>
      <c r="C120" s="39"/>
      <c r="D120" s="39"/>
      <c r="E120" s="39"/>
      <c r="F120" s="39"/>
      <c r="G120" s="39"/>
      <c r="H120" s="39"/>
      <c r="I120" s="143"/>
      <c r="J120" s="39"/>
      <c r="K120" s="39"/>
      <c r="L120" s="62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</row>
    <row r="121" s="11" customFormat="1" ht="29.28" customHeight="1">
      <c r="A121" s="206"/>
      <c r="B121" s="207"/>
      <c r="C121" s="208" t="s">
        <v>123</v>
      </c>
      <c r="D121" s="209" t="s">
        <v>64</v>
      </c>
      <c r="E121" s="209" t="s">
        <v>60</v>
      </c>
      <c r="F121" s="209" t="s">
        <v>61</v>
      </c>
      <c r="G121" s="209" t="s">
        <v>124</v>
      </c>
      <c r="H121" s="209" t="s">
        <v>125</v>
      </c>
      <c r="I121" s="210" t="s">
        <v>126</v>
      </c>
      <c r="J121" s="211" t="s">
        <v>110</v>
      </c>
      <c r="K121" s="212" t="s">
        <v>127</v>
      </c>
      <c r="L121" s="213"/>
      <c r="M121" s="99" t="s">
        <v>1</v>
      </c>
      <c r="N121" s="100" t="s">
        <v>43</v>
      </c>
      <c r="O121" s="100" t="s">
        <v>128</v>
      </c>
      <c r="P121" s="100" t="s">
        <v>129</v>
      </c>
      <c r="Q121" s="100" t="s">
        <v>130</v>
      </c>
      <c r="R121" s="100" t="s">
        <v>131</v>
      </c>
      <c r="S121" s="100" t="s">
        <v>132</v>
      </c>
      <c r="T121" s="101" t="s">
        <v>133</v>
      </c>
      <c r="U121" s="206"/>
      <c r="V121" s="206"/>
      <c r="W121" s="206"/>
      <c r="X121" s="206"/>
      <c r="Y121" s="206"/>
      <c r="Z121" s="206"/>
      <c r="AA121" s="206"/>
      <c r="AB121" s="206"/>
      <c r="AC121" s="206"/>
      <c r="AD121" s="206"/>
      <c r="AE121" s="206"/>
    </row>
    <row r="122" s="2" customFormat="1" ht="22.8" customHeight="1">
      <c r="A122" s="37"/>
      <c r="B122" s="38"/>
      <c r="C122" s="106" t="s">
        <v>134</v>
      </c>
      <c r="D122" s="39"/>
      <c r="E122" s="39"/>
      <c r="F122" s="39"/>
      <c r="G122" s="39"/>
      <c r="H122" s="39"/>
      <c r="I122" s="143"/>
      <c r="J122" s="214">
        <f>BK122</f>
        <v>0</v>
      </c>
      <c r="K122" s="39"/>
      <c r="L122" s="43"/>
      <c r="M122" s="102"/>
      <c r="N122" s="215"/>
      <c r="O122" s="103"/>
      <c r="P122" s="216">
        <f>P123+P167</f>
        <v>0</v>
      </c>
      <c r="Q122" s="103"/>
      <c r="R122" s="216">
        <f>R123+R167</f>
        <v>0.00109</v>
      </c>
      <c r="S122" s="103"/>
      <c r="T122" s="217">
        <f>T123+T167</f>
        <v>0</v>
      </c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T122" s="16" t="s">
        <v>78</v>
      </c>
      <c r="AU122" s="16" t="s">
        <v>112</v>
      </c>
      <c r="BK122" s="218">
        <f>BK123+BK167</f>
        <v>0</v>
      </c>
    </row>
    <row r="123" s="12" customFormat="1" ht="25.92" customHeight="1">
      <c r="A123" s="12"/>
      <c r="B123" s="219"/>
      <c r="C123" s="220"/>
      <c r="D123" s="221" t="s">
        <v>78</v>
      </c>
      <c r="E123" s="222" t="s">
        <v>96</v>
      </c>
      <c r="F123" s="222" t="s">
        <v>669</v>
      </c>
      <c r="G123" s="220"/>
      <c r="H123" s="220"/>
      <c r="I123" s="223"/>
      <c r="J123" s="224">
        <f>BK123</f>
        <v>0</v>
      </c>
      <c r="K123" s="220"/>
      <c r="L123" s="225"/>
      <c r="M123" s="226"/>
      <c r="N123" s="227"/>
      <c r="O123" s="227"/>
      <c r="P123" s="228">
        <f>P124+P137+P154</f>
        <v>0</v>
      </c>
      <c r="Q123" s="227"/>
      <c r="R123" s="228">
        <f>R124+R137+R154</f>
        <v>0.00109</v>
      </c>
      <c r="S123" s="227"/>
      <c r="T123" s="229">
        <f>T124+T137+T154</f>
        <v>0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230" t="s">
        <v>87</v>
      </c>
      <c r="AT123" s="231" t="s">
        <v>78</v>
      </c>
      <c r="AU123" s="231" t="s">
        <v>79</v>
      </c>
      <c r="AY123" s="230" t="s">
        <v>136</v>
      </c>
      <c r="BK123" s="232">
        <f>BK124+BK137+BK154</f>
        <v>0</v>
      </c>
    </row>
    <row r="124" s="12" customFormat="1" ht="22.8" customHeight="1">
      <c r="A124" s="12"/>
      <c r="B124" s="219"/>
      <c r="C124" s="220"/>
      <c r="D124" s="221" t="s">
        <v>78</v>
      </c>
      <c r="E124" s="233" t="s">
        <v>670</v>
      </c>
      <c r="F124" s="233" t="s">
        <v>671</v>
      </c>
      <c r="G124" s="220"/>
      <c r="H124" s="220"/>
      <c r="I124" s="223"/>
      <c r="J124" s="234">
        <f>BK124</f>
        <v>0</v>
      </c>
      <c r="K124" s="220"/>
      <c r="L124" s="225"/>
      <c r="M124" s="226"/>
      <c r="N124" s="227"/>
      <c r="O124" s="227"/>
      <c r="P124" s="228">
        <f>SUM(P125:P136)</f>
        <v>0</v>
      </c>
      <c r="Q124" s="227"/>
      <c r="R124" s="228">
        <f>SUM(R125:R136)</f>
        <v>0.00109</v>
      </c>
      <c r="S124" s="227"/>
      <c r="T124" s="229">
        <f>SUM(T125:T136)</f>
        <v>0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230" t="s">
        <v>87</v>
      </c>
      <c r="AT124" s="231" t="s">
        <v>78</v>
      </c>
      <c r="AU124" s="231" t="s">
        <v>87</v>
      </c>
      <c r="AY124" s="230" t="s">
        <v>136</v>
      </c>
      <c r="BK124" s="232">
        <f>SUM(BK125:BK136)</f>
        <v>0</v>
      </c>
    </row>
    <row r="125" s="2" customFormat="1" ht="16.5" customHeight="1">
      <c r="A125" s="37"/>
      <c r="B125" s="38"/>
      <c r="C125" s="235" t="s">
        <v>87</v>
      </c>
      <c r="D125" s="235" t="s">
        <v>139</v>
      </c>
      <c r="E125" s="236" t="s">
        <v>672</v>
      </c>
      <c r="F125" s="237" t="s">
        <v>673</v>
      </c>
      <c r="G125" s="238" t="s">
        <v>142</v>
      </c>
      <c r="H125" s="239">
        <v>54.5</v>
      </c>
      <c r="I125" s="240"/>
      <c r="J125" s="241">
        <f>ROUND(I125*H125,2)</f>
        <v>0</v>
      </c>
      <c r="K125" s="242"/>
      <c r="L125" s="43"/>
      <c r="M125" s="243" t="s">
        <v>1</v>
      </c>
      <c r="N125" s="244" t="s">
        <v>44</v>
      </c>
      <c r="O125" s="90"/>
      <c r="P125" s="245">
        <f>O125*H125</f>
        <v>0</v>
      </c>
      <c r="Q125" s="245">
        <v>2.0000000000000002E-05</v>
      </c>
      <c r="R125" s="245">
        <f>Q125*H125</f>
        <v>0.00109</v>
      </c>
      <c r="S125" s="245">
        <v>0</v>
      </c>
      <c r="T125" s="246">
        <f>S125*H125</f>
        <v>0</v>
      </c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R125" s="247" t="s">
        <v>143</v>
      </c>
      <c r="AT125" s="247" t="s">
        <v>139</v>
      </c>
      <c r="AU125" s="247" t="s">
        <v>89</v>
      </c>
      <c r="AY125" s="16" t="s">
        <v>136</v>
      </c>
      <c r="BE125" s="248">
        <f>IF(N125="základní",J125,0)</f>
        <v>0</v>
      </c>
      <c r="BF125" s="248">
        <f>IF(N125="snížená",J125,0)</f>
        <v>0</v>
      </c>
      <c r="BG125" s="248">
        <f>IF(N125="zákl. přenesená",J125,0)</f>
        <v>0</v>
      </c>
      <c r="BH125" s="248">
        <f>IF(N125="sníž. přenesená",J125,0)</f>
        <v>0</v>
      </c>
      <c r="BI125" s="248">
        <f>IF(N125="nulová",J125,0)</f>
        <v>0</v>
      </c>
      <c r="BJ125" s="16" t="s">
        <v>87</v>
      </c>
      <c r="BK125" s="248">
        <f>ROUND(I125*H125,2)</f>
        <v>0</v>
      </c>
      <c r="BL125" s="16" t="s">
        <v>143</v>
      </c>
      <c r="BM125" s="247" t="s">
        <v>674</v>
      </c>
    </row>
    <row r="126" s="13" customFormat="1">
      <c r="A126" s="13"/>
      <c r="B126" s="260"/>
      <c r="C126" s="261"/>
      <c r="D126" s="262" t="s">
        <v>201</v>
      </c>
      <c r="E126" s="263" t="s">
        <v>1</v>
      </c>
      <c r="F126" s="264" t="s">
        <v>675</v>
      </c>
      <c r="G126" s="261"/>
      <c r="H126" s="265">
        <v>54.5</v>
      </c>
      <c r="I126" s="266"/>
      <c r="J126" s="261"/>
      <c r="K126" s="261"/>
      <c r="L126" s="267"/>
      <c r="M126" s="268"/>
      <c r="N126" s="269"/>
      <c r="O126" s="269"/>
      <c r="P126" s="269"/>
      <c r="Q126" s="269"/>
      <c r="R126" s="269"/>
      <c r="S126" s="269"/>
      <c r="T126" s="270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T126" s="271" t="s">
        <v>201</v>
      </c>
      <c r="AU126" s="271" t="s">
        <v>89</v>
      </c>
      <c r="AV126" s="13" t="s">
        <v>89</v>
      </c>
      <c r="AW126" s="13" t="s">
        <v>36</v>
      </c>
      <c r="AX126" s="13" t="s">
        <v>87</v>
      </c>
      <c r="AY126" s="271" t="s">
        <v>136</v>
      </c>
    </row>
    <row r="127" s="2" customFormat="1" ht="16.5" customHeight="1">
      <c r="A127" s="37"/>
      <c r="B127" s="38"/>
      <c r="C127" s="235" t="s">
        <v>89</v>
      </c>
      <c r="D127" s="235" t="s">
        <v>139</v>
      </c>
      <c r="E127" s="236" t="s">
        <v>676</v>
      </c>
      <c r="F127" s="237" t="s">
        <v>677</v>
      </c>
      <c r="G127" s="238" t="s">
        <v>142</v>
      </c>
      <c r="H127" s="239">
        <v>109</v>
      </c>
      <c r="I127" s="240"/>
      <c r="J127" s="241">
        <f>ROUND(I127*H127,2)</f>
        <v>0</v>
      </c>
      <c r="K127" s="242"/>
      <c r="L127" s="43"/>
      <c r="M127" s="243" t="s">
        <v>1</v>
      </c>
      <c r="N127" s="244" t="s">
        <v>44</v>
      </c>
      <c r="O127" s="90"/>
      <c r="P127" s="245">
        <f>O127*H127</f>
        <v>0</v>
      </c>
      <c r="Q127" s="245">
        <v>0</v>
      </c>
      <c r="R127" s="245">
        <f>Q127*H127</f>
        <v>0</v>
      </c>
      <c r="S127" s="245">
        <v>0</v>
      </c>
      <c r="T127" s="246">
        <f>S127*H127</f>
        <v>0</v>
      </c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R127" s="247" t="s">
        <v>143</v>
      </c>
      <c r="AT127" s="247" t="s">
        <v>139</v>
      </c>
      <c r="AU127" s="247" t="s">
        <v>89</v>
      </c>
      <c r="AY127" s="16" t="s">
        <v>136</v>
      </c>
      <c r="BE127" s="248">
        <f>IF(N127="základní",J127,0)</f>
        <v>0</v>
      </c>
      <c r="BF127" s="248">
        <f>IF(N127="snížená",J127,0)</f>
        <v>0</v>
      </c>
      <c r="BG127" s="248">
        <f>IF(N127="zákl. přenesená",J127,0)</f>
        <v>0</v>
      </c>
      <c r="BH127" s="248">
        <f>IF(N127="sníž. přenesená",J127,0)</f>
        <v>0</v>
      </c>
      <c r="BI127" s="248">
        <f>IF(N127="nulová",J127,0)</f>
        <v>0</v>
      </c>
      <c r="BJ127" s="16" t="s">
        <v>87</v>
      </c>
      <c r="BK127" s="248">
        <f>ROUND(I127*H127,2)</f>
        <v>0</v>
      </c>
      <c r="BL127" s="16" t="s">
        <v>143</v>
      </c>
      <c r="BM127" s="247" t="s">
        <v>678</v>
      </c>
    </row>
    <row r="128" s="2" customFormat="1" ht="16.5" customHeight="1">
      <c r="A128" s="37"/>
      <c r="B128" s="38"/>
      <c r="C128" s="235" t="s">
        <v>679</v>
      </c>
      <c r="D128" s="235" t="s">
        <v>139</v>
      </c>
      <c r="E128" s="236" t="s">
        <v>542</v>
      </c>
      <c r="F128" s="237" t="s">
        <v>680</v>
      </c>
      <c r="G128" s="238" t="s">
        <v>199</v>
      </c>
      <c r="H128" s="239">
        <v>10.9</v>
      </c>
      <c r="I128" s="240"/>
      <c r="J128" s="241">
        <f>ROUND(I128*H128,2)</f>
        <v>0</v>
      </c>
      <c r="K128" s="242"/>
      <c r="L128" s="43"/>
      <c r="M128" s="243" t="s">
        <v>1</v>
      </c>
      <c r="N128" s="244" t="s">
        <v>44</v>
      </c>
      <c r="O128" s="90"/>
      <c r="P128" s="245">
        <f>O128*H128</f>
        <v>0</v>
      </c>
      <c r="Q128" s="245">
        <v>0</v>
      </c>
      <c r="R128" s="245">
        <f>Q128*H128</f>
        <v>0</v>
      </c>
      <c r="S128" s="245">
        <v>0</v>
      </c>
      <c r="T128" s="246">
        <f>S128*H128</f>
        <v>0</v>
      </c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R128" s="247" t="s">
        <v>143</v>
      </c>
      <c r="AT128" s="247" t="s">
        <v>139</v>
      </c>
      <c r="AU128" s="247" t="s">
        <v>89</v>
      </c>
      <c r="AY128" s="16" t="s">
        <v>136</v>
      </c>
      <c r="BE128" s="248">
        <f>IF(N128="základní",J128,0)</f>
        <v>0</v>
      </c>
      <c r="BF128" s="248">
        <f>IF(N128="snížená",J128,0)</f>
        <v>0</v>
      </c>
      <c r="BG128" s="248">
        <f>IF(N128="zákl. přenesená",J128,0)</f>
        <v>0</v>
      </c>
      <c r="BH128" s="248">
        <f>IF(N128="sníž. přenesená",J128,0)</f>
        <v>0</v>
      </c>
      <c r="BI128" s="248">
        <f>IF(N128="nulová",J128,0)</f>
        <v>0</v>
      </c>
      <c r="BJ128" s="16" t="s">
        <v>87</v>
      </c>
      <c r="BK128" s="248">
        <f>ROUND(I128*H128,2)</f>
        <v>0</v>
      </c>
      <c r="BL128" s="16" t="s">
        <v>143</v>
      </c>
      <c r="BM128" s="247" t="s">
        <v>681</v>
      </c>
    </row>
    <row r="129" s="13" customFormat="1">
      <c r="A129" s="13"/>
      <c r="B129" s="260"/>
      <c r="C129" s="261"/>
      <c r="D129" s="262" t="s">
        <v>201</v>
      </c>
      <c r="E129" s="263" t="s">
        <v>1</v>
      </c>
      <c r="F129" s="264" t="s">
        <v>682</v>
      </c>
      <c r="G129" s="261"/>
      <c r="H129" s="265">
        <v>10.9</v>
      </c>
      <c r="I129" s="266"/>
      <c r="J129" s="261"/>
      <c r="K129" s="261"/>
      <c r="L129" s="267"/>
      <c r="M129" s="268"/>
      <c r="N129" s="269"/>
      <c r="O129" s="269"/>
      <c r="P129" s="269"/>
      <c r="Q129" s="269"/>
      <c r="R129" s="269"/>
      <c r="S129" s="269"/>
      <c r="T129" s="270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271" t="s">
        <v>201</v>
      </c>
      <c r="AU129" s="271" t="s">
        <v>89</v>
      </c>
      <c r="AV129" s="13" t="s">
        <v>89</v>
      </c>
      <c r="AW129" s="13" t="s">
        <v>36</v>
      </c>
      <c r="AX129" s="13" t="s">
        <v>87</v>
      </c>
      <c r="AY129" s="271" t="s">
        <v>136</v>
      </c>
    </row>
    <row r="130" s="2" customFormat="1" ht="16.5" customHeight="1">
      <c r="A130" s="37"/>
      <c r="B130" s="38"/>
      <c r="C130" s="235" t="s">
        <v>683</v>
      </c>
      <c r="D130" s="235" t="s">
        <v>139</v>
      </c>
      <c r="E130" s="236" t="s">
        <v>684</v>
      </c>
      <c r="F130" s="237" t="s">
        <v>685</v>
      </c>
      <c r="G130" s="238" t="s">
        <v>199</v>
      </c>
      <c r="H130" s="239">
        <v>10.9</v>
      </c>
      <c r="I130" s="240"/>
      <c r="J130" s="241">
        <f>ROUND(I130*H130,2)</f>
        <v>0</v>
      </c>
      <c r="K130" s="242"/>
      <c r="L130" s="43"/>
      <c r="M130" s="243" t="s">
        <v>1</v>
      </c>
      <c r="N130" s="244" t="s">
        <v>44</v>
      </c>
      <c r="O130" s="90"/>
      <c r="P130" s="245">
        <f>O130*H130</f>
        <v>0</v>
      </c>
      <c r="Q130" s="245">
        <v>0</v>
      </c>
      <c r="R130" s="245">
        <f>Q130*H130</f>
        <v>0</v>
      </c>
      <c r="S130" s="245">
        <v>0</v>
      </c>
      <c r="T130" s="246">
        <f>S130*H130</f>
        <v>0</v>
      </c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R130" s="247" t="s">
        <v>143</v>
      </c>
      <c r="AT130" s="247" t="s">
        <v>139</v>
      </c>
      <c r="AU130" s="247" t="s">
        <v>89</v>
      </c>
      <c r="AY130" s="16" t="s">
        <v>136</v>
      </c>
      <c r="BE130" s="248">
        <f>IF(N130="základní",J130,0)</f>
        <v>0</v>
      </c>
      <c r="BF130" s="248">
        <f>IF(N130="snížená",J130,0)</f>
        <v>0</v>
      </c>
      <c r="BG130" s="248">
        <f>IF(N130="zákl. přenesená",J130,0)</f>
        <v>0</v>
      </c>
      <c r="BH130" s="248">
        <f>IF(N130="sníž. přenesená",J130,0)</f>
        <v>0</v>
      </c>
      <c r="BI130" s="248">
        <f>IF(N130="nulová",J130,0)</f>
        <v>0</v>
      </c>
      <c r="BJ130" s="16" t="s">
        <v>87</v>
      </c>
      <c r="BK130" s="248">
        <f>ROUND(I130*H130,2)</f>
        <v>0</v>
      </c>
      <c r="BL130" s="16" t="s">
        <v>143</v>
      </c>
      <c r="BM130" s="247" t="s">
        <v>686</v>
      </c>
    </row>
    <row r="131" s="2" customFormat="1" ht="16.5" customHeight="1">
      <c r="A131" s="37"/>
      <c r="B131" s="38"/>
      <c r="C131" s="235" t="s">
        <v>687</v>
      </c>
      <c r="D131" s="235" t="s">
        <v>139</v>
      </c>
      <c r="E131" s="236" t="s">
        <v>542</v>
      </c>
      <c r="F131" s="237" t="s">
        <v>680</v>
      </c>
      <c r="G131" s="238" t="s">
        <v>199</v>
      </c>
      <c r="H131" s="239">
        <v>10.9</v>
      </c>
      <c r="I131" s="240"/>
      <c r="J131" s="241">
        <f>ROUND(I131*H131,2)</f>
        <v>0</v>
      </c>
      <c r="K131" s="242"/>
      <c r="L131" s="43"/>
      <c r="M131" s="243" t="s">
        <v>1</v>
      </c>
      <c r="N131" s="244" t="s">
        <v>44</v>
      </c>
      <c r="O131" s="90"/>
      <c r="P131" s="245">
        <f>O131*H131</f>
        <v>0</v>
      </c>
      <c r="Q131" s="245">
        <v>0</v>
      </c>
      <c r="R131" s="245">
        <f>Q131*H131</f>
        <v>0</v>
      </c>
      <c r="S131" s="245">
        <v>0</v>
      </c>
      <c r="T131" s="246">
        <f>S131*H131</f>
        <v>0</v>
      </c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R131" s="247" t="s">
        <v>143</v>
      </c>
      <c r="AT131" s="247" t="s">
        <v>139</v>
      </c>
      <c r="AU131" s="247" t="s">
        <v>89</v>
      </c>
      <c r="AY131" s="16" t="s">
        <v>136</v>
      </c>
      <c r="BE131" s="248">
        <f>IF(N131="základní",J131,0)</f>
        <v>0</v>
      </c>
      <c r="BF131" s="248">
        <f>IF(N131="snížená",J131,0)</f>
        <v>0</v>
      </c>
      <c r="BG131" s="248">
        <f>IF(N131="zákl. přenesená",J131,0)</f>
        <v>0</v>
      </c>
      <c r="BH131" s="248">
        <f>IF(N131="sníž. přenesená",J131,0)</f>
        <v>0</v>
      </c>
      <c r="BI131" s="248">
        <f>IF(N131="nulová",J131,0)</f>
        <v>0</v>
      </c>
      <c r="BJ131" s="16" t="s">
        <v>87</v>
      </c>
      <c r="BK131" s="248">
        <f>ROUND(I131*H131,2)</f>
        <v>0</v>
      </c>
      <c r="BL131" s="16" t="s">
        <v>143</v>
      </c>
      <c r="BM131" s="247" t="s">
        <v>688</v>
      </c>
    </row>
    <row r="132" s="13" customFormat="1">
      <c r="A132" s="13"/>
      <c r="B132" s="260"/>
      <c r="C132" s="261"/>
      <c r="D132" s="262" t="s">
        <v>201</v>
      </c>
      <c r="E132" s="263" t="s">
        <v>1</v>
      </c>
      <c r="F132" s="264" t="s">
        <v>682</v>
      </c>
      <c r="G132" s="261"/>
      <c r="H132" s="265">
        <v>10.9</v>
      </c>
      <c r="I132" s="266"/>
      <c r="J132" s="261"/>
      <c r="K132" s="261"/>
      <c r="L132" s="267"/>
      <c r="M132" s="268"/>
      <c r="N132" s="269"/>
      <c r="O132" s="269"/>
      <c r="P132" s="269"/>
      <c r="Q132" s="269"/>
      <c r="R132" s="269"/>
      <c r="S132" s="269"/>
      <c r="T132" s="270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271" t="s">
        <v>201</v>
      </c>
      <c r="AU132" s="271" t="s">
        <v>89</v>
      </c>
      <c r="AV132" s="13" t="s">
        <v>89</v>
      </c>
      <c r="AW132" s="13" t="s">
        <v>36</v>
      </c>
      <c r="AX132" s="13" t="s">
        <v>87</v>
      </c>
      <c r="AY132" s="271" t="s">
        <v>136</v>
      </c>
    </row>
    <row r="133" s="2" customFormat="1" ht="16.5" customHeight="1">
      <c r="A133" s="37"/>
      <c r="B133" s="38"/>
      <c r="C133" s="235" t="s">
        <v>689</v>
      </c>
      <c r="D133" s="235" t="s">
        <v>139</v>
      </c>
      <c r="E133" s="236" t="s">
        <v>684</v>
      </c>
      <c r="F133" s="237" t="s">
        <v>685</v>
      </c>
      <c r="G133" s="238" t="s">
        <v>199</v>
      </c>
      <c r="H133" s="239">
        <v>10.9</v>
      </c>
      <c r="I133" s="240"/>
      <c r="J133" s="241">
        <f>ROUND(I133*H133,2)</f>
        <v>0</v>
      </c>
      <c r="K133" s="242"/>
      <c r="L133" s="43"/>
      <c r="M133" s="243" t="s">
        <v>1</v>
      </c>
      <c r="N133" s="244" t="s">
        <v>44</v>
      </c>
      <c r="O133" s="90"/>
      <c r="P133" s="245">
        <f>O133*H133</f>
        <v>0</v>
      </c>
      <c r="Q133" s="245">
        <v>0</v>
      </c>
      <c r="R133" s="245">
        <f>Q133*H133</f>
        <v>0</v>
      </c>
      <c r="S133" s="245">
        <v>0</v>
      </c>
      <c r="T133" s="246">
        <f>S133*H133</f>
        <v>0</v>
      </c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R133" s="247" t="s">
        <v>143</v>
      </c>
      <c r="AT133" s="247" t="s">
        <v>139</v>
      </c>
      <c r="AU133" s="247" t="s">
        <v>89</v>
      </c>
      <c r="AY133" s="16" t="s">
        <v>136</v>
      </c>
      <c r="BE133" s="248">
        <f>IF(N133="základní",J133,0)</f>
        <v>0</v>
      </c>
      <c r="BF133" s="248">
        <f>IF(N133="snížená",J133,0)</f>
        <v>0</v>
      </c>
      <c r="BG133" s="248">
        <f>IF(N133="zákl. přenesená",J133,0)</f>
        <v>0</v>
      </c>
      <c r="BH133" s="248">
        <f>IF(N133="sníž. přenesená",J133,0)</f>
        <v>0</v>
      </c>
      <c r="BI133" s="248">
        <f>IF(N133="nulová",J133,0)</f>
        <v>0</v>
      </c>
      <c r="BJ133" s="16" t="s">
        <v>87</v>
      </c>
      <c r="BK133" s="248">
        <f>ROUND(I133*H133,2)</f>
        <v>0</v>
      </c>
      <c r="BL133" s="16" t="s">
        <v>143</v>
      </c>
      <c r="BM133" s="247" t="s">
        <v>690</v>
      </c>
    </row>
    <row r="134" s="2" customFormat="1" ht="16.5" customHeight="1">
      <c r="A134" s="37"/>
      <c r="B134" s="38"/>
      <c r="C134" s="235" t="s">
        <v>402</v>
      </c>
      <c r="D134" s="235" t="s">
        <v>139</v>
      </c>
      <c r="E134" s="236" t="s">
        <v>542</v>
      </c>
      <c r="F134" s="237" t="s">
        <v>680</v>
      </c>
      <c r="G134" s="238" t="s">
        <v>199</v>
      </c>
      <c r="H134" s="239">
        <v>10.9</v>
      </c>
      <c r="I134" s="240"/>
      <c r="J134" s="241">
        <f>ROUND(I134*H134,2)</f>
        <v>0</v>
      </c>
      <c r="K134" s="242"/>
      <c r="L134" s="43"/>
      <c r="M134" s="243" t="s">
        <v>1</v>
      </c>
      <c r="N134" s="244" t="s">
        <v>44</v>
      </c>
      <c r="O134" s="90"/>
      <c r="P134" s="245">
        <f>O134*H134</f>
        <v>0</v>
      </c>
      <c r="Q134" s="245">
        <v>0</v>
      </c>
      <c r="R134" s="245">
        <f>Q134*H134</f>
        <v>0</v>
      </c>
      <c r="S134" s="245">
        <v>0</v>
      </c>
      <c r="T134" s="246">
        <f>S134*H134</f>
        <v>0</v>
      </c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R134" s="247" t="s">
        <v>143</v>
      </c>
      <c r="AT134" s="247" t="s">
        <v>139</v>
      </c>
      <c r="AU134" s="247" t="s">
        <v>89</v>
      </c>
      <c r="AY134" s="16" t="s">
        <v>136</v>
      </c>
      <c r="BE134" s="248">
        <f>IF(N134="základní",J134,0)</f>
        <v>0</v>
      </c>
      <c r="BF134" s="248">
        <f>IF(N134="snížená",J134,0)</f>
        <v>0</v>
      </c>
      <c r="BG134" s="248">
        <f>IF(N134="zákl. přenesená",J134,0)</f>
        <v>0</v>
      </c>
      <c r="BH134" s="248">
        <f>IF(N134="sníž. přenesená",J134,0)</f>
        <v>0</v>
      </c>
      <c r="BI134" s="248">
        <f>IF(N134="nulová",J134,0)</f>
        <v>0</v>
      </c>
      <c r="BJ134" s="16" t="s">
        <v>87</v>
      </c>
      <c r="BK134" s="248">
        <f>ROUND(I134*H134,2)</f>
        <v>0</v>
      </c>
      <c r="BL134" s="16" t="s">
        <v>143</v>
      </c>
      <c r="BM134" s="247" t="s">
        <v>691</v>
      </c>
    </row>
    <row r="135" s="13" customFormat="1">
      <c r="A135" s="13"/>
      <c r="B135" s="260"/>
      <c r="C135" s="261"/>
      <c r="D135" s="262" t="s">
        <v>201</v>
      </c>
      <c r="E135" s="263" t="s">
        <v>1</v>
      </c>
      <c r="F135" s="264" t="s">
        <v>682</v>
      </c>
      <c r="G135" s="261"/>
      <c r="H135" s="265">
        <v>10.9</v>
      </c>
      <c r="I135" s="266"/>
      <c r="J135" s="261"/>
      <c r="K135" s="261"/>
      <c r="L135" s="267"/>
      <c r="M135" s="268"/>
      <c r="N135" s="269"/>
      <c r="O135" s="269"/>
      <c r="P135" s="269"/>
      <c r="Q135" s="269"/>
      <c r="R135" s="269"/>
      <c r="S135" s="269"/>
      <c r="T135" s="270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71" t="s">
        <v>201</v>
      </c>
      <c r="AU135" s="271" t="s">
        <v>89</v>
      </c>
      <c r="AV135" s="13" t="s">
        <v>89</v>
      </c>
      <c r="AW135" s="13" t="s">
        <v>36</v>
      </c>
      <c r="AX135" s="13" t="s">
        <v>87</v>
      </c>
      <c r="AY135" s="271" t="s">
        <v>136</v>
      </c>
    </row>
    <row r="136" s="2" customFormat="1" ht="16.5" customHeight="1">
      <c r="A136" s="37"/>
      <c r="B136" s="38"/>
      <c r="C136" s="235" t="s">
        <v>692</v>
      </c>
      <c r="D136" s="235" t="s">
        <v>139</v>
      </c>
      <c r="E136" s="236" t="s">
        <v>684</v>
      </c>
      <c r="F136" s="237" t="s">
        <v>685</v>
      </c>
      <c r="G136" s="238" t="s">
        <v>199</v>
      </c>
      <c r="H136" s="239">
        <v>10.9</v>
      </c>
      <c r="I136" s="240"/>
      <c r="J136" s="241">
        <f>ROUND(I136*H136,2)</f>
        <v>0</v>
      </c>
      <c r="K136" s="242"/>
      <c r="L136" s="43"/>
      <c r="M136" s="243" t="s">
        <v>1</v>
      </c>
      <c r="N136" s="244" t="s">
        <v>44</v>
      </c>
      <c r="O136" s="90"/>
      <c r="P136" s="245">
        <f>O136*H136</f>
        <v>0</v>
      </c>
      <c r="Q136" s="245">
        <v>0</v>
      </c>
      <c r="R136" s="245">
        <f>Q136*H136</f>
        <v>0</v>
      </c>
      <c r="S136" s="245">
        <v>0</v>
      </c>
      <c r="T136" s="246">
        <f>S136*H136</f>
        <v>0</v>
      </c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R136" s="247" t="s">
        <v>143</v>
      </c>
      <c r="AT136" s="247" t="s">
        <v>139</v>
      </c>
      <c r="AU136" s="247" t="s">
        <v>89</v>
      </c>
      <c r="AY136" s="16" t="s">
        <v>136</v>
      </c>
      <c r="BE136" s="248">
        <f>IF(N136="základní",J136,0)</f>
        <v>0</v>
      </c>
      <c r="BF136" s="248">
        <f>IF(N136="snížená",J136,0)</f>
        <v>0</v>
      </c>
      <c r="BG136" s="248">
        <f>IF(N136="zákl. přenesená",J136,0)</f>
        <v>0</v>
      </c>
      <c r="BH136" s="248">
        <f>IF(N136="sníž. přenesená",J136,0)</f>
        <v>0</v>
      </c>
      <c r="BI136" s="248">
        <f>IF(N136="nulová",J136,0)</f>
        <v>0</v>
      </c>
      <c r="BJ136" s="16" t="s">
        <v>87</v>
      </c>
      <c r="BK136" s="248">
        <f>ROUND(I136*H136,2)</f>
        <v>0</v>
      </c>
      <c r="BL136" s="16" t="s">
        <v>143</v>
      </c>
      <c r="BM136" s="247" t="s">
        <v>693</v>
      </c>
    </row>
    <row r="137" s="12" customFormat="1" ht="22.8" customHeight="1">
      <c r="A137" s="12"/>
      <c r="B137" s="219"/>
      <c r="C137" s="220"/>
      <c r="D137" s="221" t="s">
        <v>78</v>
      </c>
      <c r="E137" s="233" t="s">
        <v>694</v>
      </c>
      <c r="F137" s="233" t="s">
        <v>695</v>
      </c>
      <c r="G137" s="220"/>
      <c r="H137" s="220"/>
      <c r="I137" s="223"/>
      <c r="J137" s="234">
        <f>BK137</f>
        <v>0</v>
      </c>
      <c r="K137" s="220"/>
      <c r="L137" s="225"/>
      <c r="M137" s="226"/>
      <c r="N137" s="227"/>
      <c r="O137" s="227"/>
      <c r="P137" s="228">
        <f>SUM(P138:P153)</f>
        <v>0</v>
      </c>
      <c r="Q137" s="227"/>
      <c r="R137" s="228">
        <f>SUM(R138:R153)</f>
        <v>0</v>
      </c>
      <c r="S137" s="227"/>
      <c r="T137" s="229">
        <f>SUM(T138:T153)</f>
        <v>0</v>
      </c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R137" s="230" t="s">
        <v>87</v>
      </c>
      <c r="AT137" s="231" t="s">
        <v>78</v>
      </c>
      <c r="AU137" s="231" t="s">
        <v>87</v>
      </c>
      <c r="AY137" s="230" t="s">
        <v>136</v>
      </c>
      <c r="BK137" s="232">
        <f>SUM(BK138:BK153)</f>
        <v>0</v>
      </c>
    </row>
    <row r="138" s="2" customFormat="1" ht="16.5" customHeight="1">
      <c r="A138" s="37"/>
      <c r="B138" s="38"/>
      <c r="C138" s="235" t="s">
        <v>169</v>
      </c>
      <c r="D138" s="235" t="s">
        <v>139</v>
      </c>
      <c r="E138" s="236" t="s">
        <v>696</v>
      </c>
      <c r="F138" s="237" t="s">
        <v>697</v>
      </c>
      <c r="G138" s="238" t="s">
        <v>285</v>
      </c>
      <c r="H138" s="239">
        <v>80.299999999999997</v>
      </c>
      <c r="I138" s="240"/>
      <c r="J138" s="241">
        <f>ROUND(I138*H138,2)</f>
        <v>0</v>
      </c>
      <c r="K138" s="242"/>
      <c r="L138" s="43"/>
      <c r="M138" s="243" t="s">
        <v>1</v>
      </c>
      <c r="N138" s="244" t="s">
        <v>44</v>
      </c>
      <c r="O138" s="90"/>
      <c r="P138" s="245">
        <f>O138*H138</f>
        <v>0</v>
      </c>
      <c r="Q138" s="245">
        <v>0</v>
      </c>
      <c r="R138" s="245">
        <f>Q138*H138</f>
        <v>0</v>
      </c>
      <c r="S138" s="245">
        <v>0</v>
      </c>
      <c r="T138" s="246">
        <f>S138*H138</f>
        <v>0</v>
      </c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R138" s="247" t="s">
        <v>143</v>
      </c>
      <c r="AT138" s="247" t="s">
        <v>139</v>
      </c>
      <c r="AU138" s="247" t="s">
        <v>89</v>
      </c>
      <c r="AY138" s="16" t="s">
        <v>136</v>
      </c>
      <c r="BE138" s="248">
        <f>IF(N138="základní",J138,0)</f>
        <v>0</v>
      </c>
      <c r="BF138" s="248">
        <f>IF(N138="snížená",J138,0)</f>
        <v>0</v>
      </c>
      <c r="BG138" s="248">
        <f>IF(N138="zákl. přenesená",J138,0)</f>
        <v>0</v>
      </c>
      <c r="BH138" s="248">
        <f>IF(N138="sníž. přenesená",J138,0)</f>
        <v>0</v>
      </c>
      <c r="BI138" s="248">
        <f>IF(N138="nulová",J138,0)</f>
        <v>0</v>
      </c>
      <c r="BJ138" s="16" t="s">
        <v>87</v>
      </c>
      <c r="BK138" s="248">
        <f>ROUND(I138*H138,2)</f>
        <v>0</v>
      </c>
      <c r="BL138" s="16" t="s">
        <v>143</v>
      </c>
      <c r="BM138" s="247" t="s">
        <v>698</v>
      </c>
    </row>
    <row r="139" s="13" customFormat="1">
      <c r="A139" s="13"/>
      <c r="B139" s="260"/>
      <c r="C139" s="261"/>
      <c r="D139" s="262" t="s">
        <v>201</v>
      </c>
      <c r="E139" s="263" t="s">
        <v>1</v>
      </c>
      <c r="F139" s="264" t="s">
        <v>699</v>
      </c>
      <c r="G139" s="261"/>
      <c r="H139" s="265">
        <v>80.299999999999997</v>
      </c>
      <c r="I139" s="266"/>
      <c r="J139" s="261"/>
      <c r="K139" s="261"/>
      <c r="L139" s="267"/>
      <c r="M139" s="268"/>
      <c r="N139" s="269"/>
      <c r="O139" s="269"/>
      <c r="P139" s="269"/>
      <c r="Q139" s="269"/>
      <c r="R139" s="269"/>
      <c r="S139" s="269"/>
      <c r="T139" s="270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71" t="s">
        <v>201</v>
      </c>
      <c r="AU139" s="271" t="s">
        <v>89</v>
      </c>
      <c r="AV139" s="13" t="s">
        <v>89</v>
      </c>
      <c r="AW139" s="13" t="s">
        <v>36</v>
      </c>
      <c r="AX139" s="13" t="s">
        <v>87</v>
      </c>
      <c r="AY139" s="271" t="s">
        <v>136</v>
      </c>
    </row>
    <row r="140" s="2" customFormat="1" ht="16.5" customHeight="1">
      <c r="A140" s="37"/>
      <c r="B140" s="38"/>
      <c r="C140" s="235" t="s">
        <v>700</v>
      </c>
      <c r="D140" s="235" t="s">
        <v>139</v>
      </c>
      <c r="E140" s="236" t="s">
        <v>701</v>
      </c>
      <c r="F140" s="237" t="s">
        <v>702</v>
      </c>
      <c r="G140" s="238" t="s">
        <v>199</v>
      </c>
      <c r="H140" s="239">
        <v>8.0299999999999994</v>
      </c>
      <c r="I140" s="240"/>
      <c r="J140" s="241">
        <f>ROUND(I140*H140,2)</f>
        <v>0</v>
      </c>
      <c r="K140" s="242"/>
      <c r="L140" s="43"/>
      <c r="M140" s="243" t="s">
        <v>1</v>
      </c>
      <c r="N140" s="244" t="s">
        <v>44</v>
      </c>
      <c r="O140" s="90"/>
      <c r="P140" s="245">
        <f>O140*H140</f>
        <v>0</v>
      </c>
      <c r="Q140" s="245">
        <v>0</v>
      </c>
      <c r="R140" s="245">
        <f>Q140*H140</f>
        <v>0</v>
      </c>
      <c r="S140" s="245">
        <v>0</v>
      </c>
      <c r="T140" s="246">
        <f>S140*H140</f>
        <v>0</v>
      </c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R140" s="247" t="s">
        <v>143</v>
      </c>
      <c r="AT140" s="247" t="s">
        <v>139</v>
      </c>
      <c r="AU140" s="247" t="s">
        <v>89</v>
      </c>
      <c r="AY140" s="16" t="s">
        <v>136</v>
      </c>
      <c r="BE140" s="248">
        <f>IF(N140="základní",J140,0)</f>
        <v>0</v>
      </c>
      <c r="BF140" s="248">
        <f>IF(N140="snížená",J140,0)</f>
        <v>0</v>
      </c>
      <c r="BG140" s="248">
        <f>IF(N140="zákl. přenesená",J140,0)</f>
        <v>0</v>
      </c>
      <c r="BH140" s="248">
        <f>IF(N140="sníž. přenesená",J140,0)</f>
        <v>0</v>
      </c>
      <c r="BI140" s="248">
        <f>IF(N140="nulová",J140,0)</f>
        <v>0</v>
      </c>
      <c r="BJ140" s="16" t="s">
        <v>87</v>
      </c>
      <c r="BK140" s="248">
        <f>ROUND(I140*H140,2)</f>
        <v>0</v>
      </c>
      <c r="BL140" s="16" t="s">
        <v>143</v>
      </c>
      <c r="BM140" s="247" t="s">
        <v>703</v>
      </c>
    </row>
    <row r="141" s="13" customFormat="1">
      <c r="A141" s="13"/>
      <c r="B141" s="260"/>
      <c r="C141" s="261"/>
      <c r="D141" s="262" t="s">
        <v>201</v>
      </c>
      <c r="E141" s="263" t="s">
        <v>1</v>
      </c>
      <c r="F141" s="264" t="s">
        <v>704</v>
      </c>
      <c r="G141" s="261"/>
      <c r="H141" s="265">
        <v>803</v>
      </c>
      <c r="I141" s="266"/>
      <c r="J141" s="261"/>
      <c r="K141" s="261"/>
      <c r="L141" s="267"/>
      <c r="M141" s="268"/>
      <c r="N141" s="269"/>
      <c r="O141" s="269"/>
      <c r="P141" s="269"/>
      <c r="Q141" s="269"/>
      <c r="R141" s="269"/>
      <c r="S141" s="269"/>
      <c r="T141" s="270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71" t="s">
        <v>201</v>
      </c>
      <c r="AU141" s="271" t="s">
        <v>89</v>
      </c>
      <c r="AV141" s="13" t="s">
        <v>89</v>
      </c>
      <c r="AW141" s="13" t="s">
        <v>36</v>
      </c>
      <c r="AX141" s="13" t="s">
        <v>87</v>
      </c>
      <c r="AY141" s="271" t="s">
        <v>136</v>
      </c>
    </row>
    <row r="142" s="13" customFormat="1">
      <c r="A142" s="13"/>
      <c r="B142" s="260"/>
      <c r="C142" s="261"/>
      <c r="D142" s="262" t="s">
        <v>201</v>
      </c>
      <c r="E142" s="261"/>
      <c r="F142" s="264" t="s">
        <v>705</v>
      </c>
      <c r="G142" s="261"/>
      <c r="H142" s="265">
        <v>8.0299999999999994</v>
      </c>
      <c r="I142" s="266"/>
      <c r="J142" s="261"/>
      <c r="K142" s="261"/>
      <c r="L142" s="267"/>
      <c r="M142" s="268"/>
      <c r="N142" s="269"/>
      <c r="O142" s="269"/>
      <c r="P142" s="269"/>
      <c r="Q142" s="269"/>
      <c r="R142" s="269"/>
      <c r="S142" s="269"/>
      <c r="T142" s="270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71" t="s">
        <v>201</v>
      </c>
      <c r="AU142" s="271" t="s">
        <v>89</v>
      </c>
      <c r="AV142" s="13" t="s">
        <v>89</v>
      </c>
      <c r="AW142" s="13" t="s">
        <v>4</v>
      </c>
      <c r="AX142" s="13" t="s">
        <v>87</v>
      </c>
      <c r="AY142" s="271" t="s">
        <v>136</v>
      </c>
    </row>
    <row r="143" s="2" customFormat="1" ht="16.5" customHeight="1">
      <c r="A143" s="37"/>
      <c r="B143" s="38"/>
      <c r="C143" s="235" t="s">
        <v>706</v>
      </c>
      <c r="D143" s="235" t="s">
        <v>139</v>
      </c>
      <c r="E143" s="236" t="s">
        <v>684</v>
      </c>
      <c r="F143" s="237" t="s">
        <v>685</v>
      </c>
      <c r="G143" s="238" t="s">
        <v>199</v>
      </c>
      <c r="H143" s="239">
        <v>8</v>
      </c>
      <c r="I143" s="240"/>
      <c r="J143" s="241">
        <f>ROUND(I143*H143,2)</f>
        <v>0</v>
      </c>
      <c r="K143" s="242"/>
      <c r="L143" s="43"/>
      <c r="M143" s="243" t="s">
        <v>1</v>
      </c>
      <c r="N143" s="244" t="s">
        <v>44</v>
      </c>
      <c r="O143" s="90"/>
      <c r="P143" s="245">
        <f>O143*H143</f>
        <v>0</v>
      </c>
      <c r="Q143" s="245">
        <v>0</v>
      </c>
      <c r="R143" s="245">
        <f>Q143*H143</f>
        <v>0</v>
      </c>
      <c r="S143" s="245">
        <v>0</v>
      </c>
      <c r="T143" s="246">
        <f>S143*H143</f>
        <v>0</v>
      </c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R143" s="247" t="s">
        <v>143</v>
      </c>
      <c r="AT143" s="247" t="s">
        <v>139</v>
      </c>
      <c r="AU143" s="247" t="s">
        <v>89</v>
      </c>
      <c r="AY143" s="16" t="s">
        <v>136</v>
      </c>
      <c r="BE143" s="248">
        <f>IF(N143="základní",J143,0)</f>
        <v>0</v>
      </c>
      <c r="BF143" s="248">
        <f>IF(N143="snížená",J143,0)</f>
        <v>0</v>
      </c>
      <c r="BG143" s="248">
        <f>IF(N143="zákl. přenesená",J143,0)</f>
        <v>0</v>
      </c>
      <c r="BH143" s="248">
        <f>IF(N143="sníž. přenesená",J143,0)</f>
        <v>0</v>
      </c>
      <c r="BI143" s="248">
        <f>IF(N143="nulová",J143,0)</f>
        <v>0</v>
      </c>
      <c r="BJ143" s="16" t="s">
        <v>87</v>
      </c>
      <c r="BK143" s="248">
        <f>ROUND(I143*H143,2)</f>
        <v>0</v>
      </c>
      <c r="BL143" s="16" t="s">
        <v>143</v>
      </c>
      <c r="BM143" s="247" t="s">
        <v>707</v>
      </c>
    </row>
    <row r="144" s="2" customFormat="1" ht="21.75" customHeight="1">
      <c r="A144" s="37"/>
      <c r="B144" s="38"/>
      <c r="C144" s="235" t="s">
        <v>171</v>
      </c>
      <c r="D144" s="235" t="s">
        <v>139</v>
      </c>
      <c r="E144" s="236" t="s">
        <v>708</v>
      </c>
      <c r="F144" s="237" t="s">
        <v>709</v>
      </c>
      <c r="G144" s="238" t="s">
        <v>199</v>
      </c>
      <c r="H144" s="239">
        <v>111.66</v>
      </c>
      <c r="I144" s="240"/>
      <c r="J144" s="241">
        <f>ROUND(I144*H144,2)</f>
        <v>0</v>
      </c>
      <c r="K144" s="242"/>
      <c r="L144" s="43"/>
      <c r="M144" s="243" t="s">
        <v>1</v>
      </c>
      <c r="N144" s="244" t="s">
        <v>44</v>
      </c>
      <c r="O144" s="90"/>
      <c r="P144" s="245">
        <f>O144*H144</f>
        <v>0</v>
      </c>
      <c r="Q144" s="245">
        <v>0</v>
      </c>
      <c r="R144" s="245">
        <f>Q144*H144</f>
        <v>0</v>
      </c>
      <c r="S144" s="245">
        <v>0</v>
      </c>
      <c r="T144" s="246">
        <f>S144*H144</f>
        <v>0</v>
      </c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R144" s="247" t="s">
        <v>143</v>
      </c>
      <c r="AT144" s="247" t="s">
        <v>139</v>
      </c>
      <c r="AU144" s="247" t="s">
        <v>89</v>
      </c>
      <c r="AY144" s="16" t="s">
        <v>136</v>
      </c>
      <c r="BE144" s="248">
        <f>IF(N144="základní",J144,0)</f>
        <v>0</v>
      </c>
      <c r="BF144" s="248">
        <f>IF(N144="snížená",J144,0)</f>
        <v>0</v>
      </c>
      <c r="BG144" s="248">
        <f>IF(N144="zákl. přenesená",J144,0)</f>
        <v>0</v>
      </c>
      <c r="BH144" s="248">
        <f>IF(N144="sníž. přenesená",J144,0)</f>
        <v>0</v>
      </c>
      <c r="BI144" s="248">
        <f>IF(N144="nulová",J144,0)</f>
        <v>0</v>
      </c>
      <c r="BJ144" s="16" t="s">
        <v>87</v>
      </c>
      <c r="BK144" s="248">
        <f>ROUND(I144*H144,2)</f>
        <v>0</v>
      </c>
      <c r="BL144" s="16" t="s">
        <v>143</v>
      </c>
      <c r="BM144" s="247" t="s">
        <v>710</v>
      </c>
    </row>
    <row r="145" s="13" customFormat="1">
      <c r="A145" s="13"/>
      <c r="B145" s="260"/>
      <c r="C145" s="261"/>
      <c r="D145" s="262" t="s">
        <v>201</v>
      </c>
      <c r="E145" s="263" t="s">
        <v>1</v>
      </c>
      <c r="F145" s="264" t="s">
        <v>711</v>
      </c>
      <c r="G145" s="261"/>
      <c r="H145" s="265">
        <v>3072</v>
      </c>
      <c r="I145" s="266"/>
      <c r="J145" s="261"/>
      <c r="K145" s="261"/>
      <c r="L145" s="267"/>
      <c r="M145" s="268"/>
      <c r="N145" s="269"/>
      <c r="O145" s="269"/>
      <c r="P145" s="269"/>
      <c r="Q145" s="269"/>
      <c r="R145" s="269"/>
      <c r="S145" s="269"/>
      <c r="T145" s="270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71" t="s">
        <v>201</v>
      </c>
      <c r="AU145" s="271" t="s">
        <v>89</v>
      </c>
      <c r="AV145" s="13" t="s">
        <v>89</v>
      </c>
      <c r="AW145" s="13" t="s">
        <v>36</v>
      </c>
      <c r="AX145" s="13" t="s">
        <v>79</v>
      </c>
      <c r="AY145" s="271" t="s">
        <v>136</v>
      </c>
    </row>
    <row r="146" s="13" customFormat="1">
      <c r="A146" s="13"/>
      <c r="B146" s="260"/>
      <c r="C146" s="261"/>
      <c r="D146" s="262" t="s">
        <v>201</v>
      </c>
      <c r="E146" s="263" t="s">
        <v>1</v>
      </c>
      <c r="F146" s="264" t="s">
        <v>712</v>
      </c>
      <c r="G146" s="261"/>
      <c r="H146" s="265">
        <v>143</v>
      </c>
      <c r="I146" s="266"/>
      <c r="J146" s="261"/>
      <c r="K146" s="261"/>
      <c r="L146" s="267"/>
      <c r="M146" s="268"/>
      <c r="N146" s="269"/>
      <c r="O146" s="269"/>
      <c r="P146" s="269"/>
      <c r="Q146" s="269"/>
      <c r="R146" s="269"/>
      <c r="S146" s="269"/>
      <c r="T146" s="270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71" t="s">
        <v>201</v>
      </c>
      <c r="AU146" s="271" t="s">
        <v>89</v>
      </c>
      <c r="AV146" s="13" t="s">
        <v>89</v>
      </c>
      <c r="AW146" s="13" t="s">
        <v>36</v>
      </c>
      <c r="AX146" s="13" t="s">
        <v>79</v>
      </c>
      <c r="AY146" s="271" t="s">
        <v>136</v>
      </c>
    </row>
    <row r="147" s="13" customFormat="1">
      <c r="A147" s="13"/>
      <c r="B147" s="260"/>
      <c r="C147" s="261"/>
      <c r="D147" s="262" t="s">
        <v>201</v>
      </c>
      <c r="E147" s="263" t="s">
        <v>1</v>
      </c>
      <c r="F147" s="264" t="s">
        <v>713</v>
      </c>
      <c r="G147" s="261"/>
      <c r="H147" s="265">
        <v>97</v>
      </c>
      <c r="I147" s="266"/>
      <c r="J147" s="261"/>
      <c r="K147" s="261"/>
      <c r="L147" s="267"/>
      <c r="M147" s="268"/>
      <c r="N147" s="269"/>
      <c r="O147" s="269"/>
      <c r="P147" s="269"/>
      <c r="Q147" s="269"/>
      <c r="R147" s="269"/>
      <c r="S147" s="269"/>
      <c r="T147" s="270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71" t="s">
        <v>201</v>
      </c>
      <c r="AU147" s="271" t="s">
        <v>89</v>
      </c>
      <c r="AV147" s="13" t="s">
        <v>89</v>
      </c>
      <c r="AW147" s="13" t="s">
        <v>36</v>
      </c>
      <c r="AX147" s="13" t="s">
        <v>79</v>
      </c>
      <c r="AY147" s="271" t="s">
        <v>136</v>
      </c>
    </row>
    <row r="148" s="13" customFormat="1">
      <c r="A148" s="13"/>
      <c r="B148" s="260"/>
      <c r="C148" s="261"/>
      <c r="D148" s="262" t="s">
        <v>201</v>
      </c>
      <c r="E148" s="263" t="s">
        <v>1</v>
      </c>
      <c r="F148" s="264" t="s">
        <v>714</v>
      </c>
      <c r="G148" s="261"/>
      <c r="H148" s="265">
        <v>18</v>
      </c>
      <c r="I148" s="266"/>
      <c r="J148" s="261"/>
      <c r="K148" s="261"/>
      <c r="L148" s="267"/>
      <c r="M148" s="268"/>
      <c r="N148" s="269"/>
      <c r="O148" s="269"/>
      <c r="P148" s="269"/>
      <c r="Q148" s="269"/>
      <c r="R148" s="269"/>
      <c r="S148" s="269"/>
      <c r="T148" s="270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71" t="s">
        <v>201</v>
      </c>
      <c r="AU148" s="271" t="s">
        <v>89</v>
      </c>
      <c r="AV148" s="13" t="s">
        <v>89</v>
      </c>
      <c r="AW148" s="13" t="s">
        <v>36</v>
      </c>
      <c r="AX148" s="13" t="s">
        <v>79</v>
      </c>
      <c r="AY148" s="271" t="s">
        <v>136</v>
      </c>
    </row>
    <row r="149" s="13" customFormat="1">
      <c r="A149" s="13"/>
      <c r="B149" s="260"/>
      <c r="C149" s="261"/>
      <c r="D149" s="262" t="s">
        <v>201</v>
      </c>
      <c r="E149" s="263" t="s">
        <v>1</v>
      </c>
      <c r="F149" s="264" t="s">
        <v>715</v>
      </c>
      <c r="G149" s="261"/>
      <c r="H149" s="265">
        <v>9</v>
      </c>
      <c r="I149" s="266"/>
      <c r="J149" s="261"/>
      <c r="K149" s="261"/>
      <c r="L149" s="267"/>
      <c r="M149" s="268"/>
      <c r="N149" s="269"/>
      <c r="O149" s="269"/>
      <c r="P149" s="269"/>
      <c r="Q149" s="269"/>
      <c r="R149" s="269"/>
      <c r="S149" s="269"/>
      <c r="T149" s="270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71" t="s">
        <v>201</v>
      </c>
      <c r="AU149" s="271" t="s">
        <v>89</v>
      </c>
      <c r="AV149" s="13" t="s">
        <v>89</v>
      </c>
      <c r="AW149" s="13" t="s">
        <v>36</v>
      </c>
      <c r="AX149" s="13" t="s">
        <v>79</v>
      </c>
      <c r="AY149" s="271" t="s">
        <v>136</v>
      </c>
    </row>
    <row r="150" s="13" customFormat="1">
      <c r="A150" s="13"/>
      <c r="B150" s="260"/>
      <c r="C150" s="261"/>
      <c r="D150" s="262" t="s">
        <v>201</v>
      </c>
      <c r="E150" s="263" t="s">
        <v>1</v>
      </c>
      <c r="F150" s="264" t="s">
        <v>716</v>
      </c>
      <c r="G150" s="261"/>
      <c r="H150" s="265">
        <v>383</v>
      </c>
      <c r="I150" s="266"/>
      <c r="J150" s="261"/>
      <c r="K150" s="261"/>
      <c r="L150" s="267"/>
      <c r="M150" s="268"/>
      <c r="N150" s="269"/>
      <c r="O150" s="269"/>
      <c r="P150" s="269"/>
      <c r="Q150" s="269"/>
      <c r="R150" s="269"/>
      <c r="S150" s="269"/>
      <c r="T150" s="270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71" t="s">
        <v>201</v>
      </c>
      <c r="AU150" s="271" t="s">
        <v>89</v>
      </c>
      <c r="AV150" s="13" t="s">
        <v>89</v>
      </c>
      <c r="AW150" s="13" t="s">
        <v>36</v>
      </c>
      <c r="AX150" s="13" t="s">
        <v>79</v>
      </c>
      <c r="AY150" s="271" t="s">
        <v>136</v>
      </c>
    </row>
    <row r="151" s="14" customFormat="1">
      <c r="A151" s="14"/>
      <c r="B151" s="277"/>
      <c r="C151" s="278"/>
      <c r="D151" s="262" t="s">
        <v>201</v>
      </c>
      <c r="E151" s="279" t="s">
        <v>1</v>
      </c>
      <c r="F151" s="280" t="s">
        <v>311</v>
      </c>
      <c r="G151" s="278"/>
      <c r="H151" s="281">
        <v>3722</v>
      </c>
      <c r="I151" s="282"/>
      <c r="J151" s="278"/>
      <c r="K151" s="278"/>
      <c r="L151" s="283"/>
      <c r="M151" s="284"/>
      <c r="N151" s="285"/>
      <c r="O151" s="285"/>
      <c r="P151" s="285"/>
      <c r="Q151" s="285"/>
      <c r="R151" s="285"/>
      <c r="S151" s="285"/>
      <c r="T151" s="286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T151" s="287" t="s">
        <v>201</v>
      </c>
      <c r="AU151" s="287" t="s">
        <v>89</v>
      </c>
      <c r="AV151" s="14" t="s">
        <v>143</v>
      </c>
      <c r="AW151" s="14" t="s">
        <v>36</v>
      </c>
      <c r="AX151" s="14" t="s">
        <v>87</v>
      </c>
      <c r="AY151" s="287" t="s">
        <v>136</v>
      </c>
    </row>
    <row r="152" s="13" customFormat="1">
      <c r="A152" s="13"/>
      <c r="B152" s="260"/>
      <c r="C152" s="261"/>
      <c r="D152" s="262" t="s">
        <v>201</v>
      </c>
      <c r="E152" s="261"/>
      <c r="F152" s="264" t="s">
        <v>717</v>
      </c>
      <c r="G152" s="261"/>
      <c r="H152" s="265">
        <v>111.66</v>
      </c>
      <c r="I152" s="266"/>
      <c r="J152" s="261"/>
      <c r="K152" s="261"/>
      <c r="L152" s="267"/>
      <c r="M152" s="268"/>
      <c r="N152" s="269"/>
      <c r="O152" s="269"/>
      <c r="P152" s="269"/>
      <c r="Q152" s="269"/>
      <c r="R152" s="269"/>
      <c r="S152" s="269"/>
      <c r="T152" s="270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71" t="s">
        <v>201</v>
      </c>
      <c r="AU152" s="271" t="s">
        <v>89</v>
      </c>
      <c r="AV152" s="13" t="s">
        <v>89</v>
      </c>
      <c r="AW152" s="13" t="s">
        <v>4</v>
      </c>
      <c r="AX152" s="13" t="s">
        <v>87</v>
      </c>
      <c r="AY152" s="271" t="s">
        <v>136</v>
      </c>
    </row>
    <row r="153" s="2" customFormat="1" ht="16.5" customHeight="1">
      <c r="A153" s="37"/>
      <c r="B153" s="38"/>
      <c r="C153" s="235" t="s">
        <v>156</v>
      </c>
      <c r="D153" s="235" t="s">
        <v>139</v>
      </c>
      <c r="E153" s="236" t="s">
        <v>684</v>
      </c>
      <c r="F153" s="237" t="s">
        <v>685</v>
      </c>
      <c r="G153" s="238" t="s">
        <v>199</v>
      </c>
      <c r="H153" s="239">
        <v>111.66</v>
      </c>
      <c r="I153" s="240"/>
      <c r="J153" s="241">
        <f>ROUND(I153*H153,2)</f>
        <v>0</v>
      </c>
      <c r="K153" s="242"/>
      <c r="L153" s="43"/>
      <c r="M153" s="243" t="s">
        <v>1</v>
      </c>
      <c r="N153" s="244" t="s">
        <v>44</v>
      </c>
      <c r="O153" s="90"/>
      <c r="P153" s="245">
        <f>O153*H153</f>
        <v>0</v>
      </c>
      <c r="Q153" s="245">
        <v>0</v>
      </c>
      <c r="R153" s="245">
        <f>Q153*H153</f>
        <v>0</v>
      </c>
      <c r="S153" s="245">
        <v>0</v>
      </c>
      <c r="T153" s="246">
        <f>S153*H153</f>
        <v>0</v>
      </c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R153" s="247" t="s">
        <v>143</v>
      </c>
      <c r="AT153" s="247" t="s">
        <v>139</v>
      </c>
      <c r="AU153" s="247" t="s">
        <v>89</v>
      </c>
      <c r="AY153" s="16" t="s">
        <v>136</v>
      </c>
      <c r="BE153" s="248">
        <f>IF(N153="základní",J153,0)</f>
        <v>0</v>
      </c>
      <c r="BF153" s="248">
        <f>IF(N153="snížená",J153,0)</f>
        <v>0</v>
      </c>
      <c r="BG153" s="248">
        <f>IF(N153="zákl. přenesená",J153,0)</f>
        <v>0</v>
      </c>
      <c r="BH153" s="248">
        <f>IF(N153="sníž. přenesená",J153,0)</f>
        <v>0</v>
      </c>
      <c r="BI153" s="248">
        <f>IF(N153="nulová",J153,0)</f>
        <v>0</v>
      </c>
      <c r="BJ153" s="16" t="s">
        <v>87</v>
      </c>
      <c r="BK153" s="248">
        <f>ROUND(I153*H153,2)</f>
        <v>0</v>
      </c>
      <c r="BL153" s="16" t="s">
        <v>143</v>
      </c>
      <c r="BM153" s="247" t="s">
        <v>718</v>
      </c>
    </row>
    <row r="154" s="12" customFormat="1" ht="22.8" customHeight="1">
      <c r="A154" s="12"/>
      <c r="B154" s="219"/>
      <c r="C154" s="220"/>
      <c r="D154" s="221" t="s">
        <v>78</v>
      </c>
      <c r="E154" s="233" t="s">
        <v>719</v>
      </c>
      <c r="F154" s="233" t="s">
        <v>720</v>
      </c>
      <c r="G154" s="220"/>
      <c r="H154" s="220"/>
      <c r="I154" s="223"/>
      <c r="J154" s="234">
        <f>BK154</f>
        <v>0</v>
      </c>
      <c r="K154" s="220"/>
      <c r="L154" s="225"/>
      <c r="M154" s="226"/>
      <c r="N154" s="227"/>
      <c r="O154" s="227"/>
      <c r="P154" s="228">
        <f>SUM(P155:P166)</f>
        <v>0</v>
      </c>
      <c r="Q154" s="227"/>
      <c r="R154" s="228">
        <f>SUM(R155:R166)</f>
        <v>0</v>
      </c>
      <c r="S154" s="227"/>
      <c r="T154" s="229">
        <f>SUM(T155:T166)</f>
        <v>0</v>
      </c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R154" s="230" t="s">
        <v>87</v>
      </c>
      <c r="AT154" s="231" t="s">
        <v>78</v>
      </c>
      <c r="AU154" s="231" t="s">
        <v>87</v>
      </c>
      <c r="AY154" s="230" t="s">
        <v>136</v>
      </c>
      <c r="BK154" s="232">
        <f>SUM(BK155:BK166)</f>
        <v>0</v>
      </c>
    </row>
    <row r="155" s="2" customFormat="1" ht="33" customHeight="1">
      <c r="A155" s="37"/>
      <c r="B155" s="38"/>
      <c r="C155" s="235" t="s">
        <v>471</v>
      </c>
      <c r="D155" s="235" t="s">
        <v>139</v>
      </c>
      <c r="E155" s="236" t="s">
        <v>721</v>
      </c>
      <c r="F155" s="237" t="s">
        <v>722</v>
      </c>
      <c r="G155" s="238" t="s">
        <v>307</v>
      </c>
      <c r="H155" s="239">
        <v>750</v>
      </c>
      <c r="I155" s="240"/>
      <c r="J155" s="241">
        <f>ROUND(I155*H155,2)</f>
        <v>0</v>
      </c>
      <c r="K155" s="242"/>
      <c r="L155" s="43"/>
      <c r="M155" s="243" t="s">
        <v>1</v>
      </c>
      <c r="N155" s="244" t="s">
        <v>44</v>
      </c>
      <c r="O155" s="90"/>
      <c r="P155" s="245">
        <f>O155*H155</f>
        <v>0</v>
      </c>
      <c r="Q155" s="245">
        <v>0</v>
      </c>
      <c r="R155" s="245">
        <f>Q155*H155</f>
        <v>0</v>
      </c>
      <c r="S155" s="245">
        <v>0</v>
      </c>
      <c r="T155" s="246">
        <f>S155*H155</f>
        <v>0</v>
      </c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R155" s="247" t="s">
        <v>143</v>
      </c>
      <c r="AT155" s="247" t="s">
        <v>139</v>
      </c>
      <c r="AU155" s="247" t="s">
        <v>89</v>
      </c>
      <c r="AY155" s="16" t="s">
        <v>136</v>
      </c>
      <c r="BE155" s="248">
        <f>IF(N155="základní",J155,0)</f>
        <v>0</v>
      </c>
      <c r="BF155" s="248">
        <f>IF(N155="snížená",J155,0)</f>
        <v>0</v>
      </c>
      <c r="BG155" s="248">
        <f>IF(N155="zákl. přenesená",J155,0)</f>
        <v>0</v>
      </c>
      <c r="BH155" s="248">
        <f>IF(N155="sníž. přenesená",J155,0)</f>
        <v>0</v>
      </c>
      <c r="BI155" s="248">
        <f>IF(N155="nulová",J155,0)</f>
        <v>0</v>
      </c>
      <c r="BJ155" s="16" t="s">
        <v>87</v>
      </c>
      <c r="BK155" s="248">
        <f>ROUND(I155*H155,2)</f>
        <v>0</v>
      </c>
      <c r="BL155" s="16" t="s">
        <v>143</v>
      </c>
      <c r="BM155" s="247" t="s">
        <v>723</v>
      </c>
    </row>
    <row r="156" s="13" customFormat="1">
      <c r="A156" s="13"/>
      <c r="B156" s="260"/>
      <c r="C156" s="261"/>
      <c r="D156" s="262" t="s">
        <v>201</v>
      </c>
      <c r="E156" s="263" t="s">
        <v>1</v>
      </c>
      <c r="F156" s="264" t="s">
        <v>724</v>
      </c>
      <c r="G156" s="261"/>
      <c r="H156" s="265">
        <v>3750</v>
      </c>
      <c r="I156" s="266"/>
      <c r="J156" s="261"/>
      <c r="K156" s="261"/>
      <c r="L156" s="267"/>
      <c r="M156" s="268"/>
      <c r="N156" s="269"/>
      <c r="O156" s="269"/>
      <c r="P156" s="269"/>
      <c r="Q156" s="269"/>
      <c r="R156" s="269"/>
      <c r="S156" s="269"/>
      <c r="T156" s="270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71" t="s">
        <v>201</v>
      </c>
      <c r="AU156" s="271" t="s">
        <v>89</v>
      </c>
      <c r="AV156" s="13" t="s">
        <v>89</v>
      </c>
      <c r="AW156" s="13" t="s">
        <v>36</v>
      </c>
      <c r="AX156" s="13" t="s">
        <v>87</v>
      </c>
      <c r="AY156" s="271" t="s">
        <v>136</v>
      </c>
    </row>
    <row r="157" s="13" customFormat="1">
      <c r="A157" s="13"/>
      <c r="B157" s="260"/>
      <c r="C157" s="261"/>
      <c r="D157" s="262" t="s">
        <v>201</v>
      </c>
      <c r="E157" s="261"/>
      <c r="F157" s="264" t="s">
        <v>725</v>
      </c>
      <c r="G157" s="261"/>
      <c r="H157" s="265">
        <v>750</v>
      </c>
      <c r="I157" s="266"/>
      <c r="J157" s="261"/>
      <c r="K157" s="261"/>
      <c r="L157" s="267"/>
      <c r="M157" s="268"/>
      <c r="N157" s="269"/>
      <c r="O157" s="269"/>
      <c r="P157" s="269"/>
      <c r="Q157" s="269"/>
      <c r="R157" s="269"/>
      <c r="S157" s="269"/>
      <c r="T157" s="270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71" t="s">
        <v>201</v>
      </c>
      <c r="AU157" s="271" t="s">
        <v>89</v>
      </c>
      <c r="AV157" s="13" t="s">
        <v>89</v>
      </c>
      <c r="AW157" s="13" t="s">
        <v>4</v>
      </c>
      <c r="AX157" s="13" t="s">
        <v>87</v>
      </c>
      <c r="AY157" s="271" t="s">
        <v>136</v>
      </c>
    </row>
    <row r="158" s="2" customFormat="1" ht="33" customHeight="1">
      <c r="A158" s="37"/>
      <c r="B158" s="38"/>
      <c r="C158" s="235" t="s">
        <v>224</v>
      </c>
      <c r="D158" s="235" t="s">
        <v>139</v>
      </c>
      <c r="E158" s="236" t="s">
        <v>721</v>
      </c>
      <c r="F158" s="237" t="s">
        <v>722</v>
      </c>
      <c r="G158" s="238" t="s">
        <v>307</v>
      </c>
      <c r="H158" s="239">
        <v>750</v>
      </c>
      <c r="I158" s="240"/>
      <c r="J158" s="241">
        <f>ROUND(I158*H158,2)</f>
        <v>0</v>
      </c>
      <c r="K158" s="242"/>
      <c r="L158" s="43"/>
      <c r="M158" s="243" t="s">
        <v>1</v>
      </c>
      <c r="N158" s="244" t="s">
        <v>44</v>
      </c>
      <c r="O158" s="90"/>
      <c r="P158" s="245">
        <f>O158*H158</f>
        <v>0</v>
      </c>
      <c r="Q158" s="245">
        <v>0</v>
      </c>
      <c r="R158" s="245">
        <f>Q158*H158</f>
        <v>0</v>
      </c>
      <c r="S158" s="245">
        <v>0</v>
      </c>
      <c r="T158" s="246">
        <f>S158*H158</f>
        <v>0</v>
      </c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R158" s="247" t="s">
        <v>143</v>
      </c>
      <c r="AT158" s="247" t="s">
        <v>139</v>
      </c>
      <c r="AU158" s="247" t="s">
        <v>89</v>
      </c>
      <c r="AY158" s="16" t="s">
        <v>136</v>
      </c>
      <c r="BE158" s="248">
        <f>IF(N158="základní",J158,0)</f>
        <v>0</v>
      </c>
      <c r="BF158" s="248">
        <f>IF(N158="snížená",J158,0)</f>
        <v>0</v>
      </c>
      <c r="BG158" s="248">
        <f>IF(N158="zákl. přenesená",J158,0)</f>
        <v>0</v>
      </c>
      <c r="BH158" s="248">
        <f>IF(N158="sníž. přenesená",J158,0)</f>
        <v>0</v>
      </c>
      <c r="BI158" s="248">
        <f>IF(N158="nulová",J158,0)</f>
        <v>0</v>
      </c>
      <c r="BJ158" s="16" t="s">
        <v>87</v>
      </c>
      <c r="BK158" s="248">
        <f>ROUND(I158*H158,2)</f>
        <v>0</v>
      </c>
      <c r="BL158" s="16" t="s">
        <v>143</v>
      </c>
      <c r="BM158" s="247" t="s">
        <v>726</v>
      </c>
    </row>
    <row r="159" s="13" customFormat="1">
      <c r="A159" s="13"/>
      <c r="B159" s="260"/>
      <c r="C159" s="261"/>
      <c r="D159" s="262" t="s">
        <v>201</v>
      </c>
      <c r="E159" s="263" t="s">
        <v>1</v>
      </c>
      <c r="F159" s="264" t="s">
        <v>724</v>
      </c>
      <c r="G159" s="261"/>
      <c r="H159" s="265">
        <v>3750</v>
      </c>
      <c r="I159" s="266"/>
      <c r="J159" s="261"/>
      <c r="K159" s="261"/>
      <c r="L159" s="267"/>
      <c r="M159" s="268"/>
      <c r="N159" s="269"/>
      <c r="O159" s="269"/>
      <c r="P159" s="269"/>
      <c r="Q159" s="269"/>
      <c r="R159" s="269"/>
      <c r="S159" s="269"/>
      <c r="T159" s="270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71" t="s">
        <v>201</v>
      </c>
      <c r="AU159" s="271" t="s">
        <v>89</v>
      </c>
      <c r="AV159" s="13" t="s">
        <v>89</v>
      </c>
      <c r="AW159" s="13" t="s">
        <v>36</v>
      </c>
      <c r="AX159" s="13" t="s">
        <v>87</v>
      </c>
      <c r="AY159" s="271" t="s">
        <v>136</v>
      </c>
    </row>
    <row r="160" s="13" customFormat="1">
      <c r="A160" s="13"/>
      <c r="B160" s="260"/>
      <c r="C160" s="261"/>
      <c r="D160" s="262" t="s">
        <v>201</v>
      </c>
      <c r="E160" s="261"/>
      <c r="F160" s="264" t="s">
        <v>725</v>
      </c>
      <c r="G160" s="261"/>
      <c r="H160" s="265">
        <v>750</v>
      </c>
      <c r="I160" s="266"/>
      <c r="J160" s="261"/>
      <c r="K160" s="261"/>
      <c r="L160" s="267"/>
      <c r="M160" s="268"/>
      <c r="N160" s="269"/>
      <c r="O160" s="269"/>
      <c r="P160" s="269"/>
      <c r="Q160" s="269"/>
      <c r="R160" s="269"/>
      <c r="S160" s="269"/>
      <c r="T160" s="270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71" t="s">
        <v>201</v>
      </c>
      <c r="AU160" s="271" t="s">
        <v>89</v>
      </c>
      <c r="AV160" s="13" t="s">
        <v>89</v>
      </c>
      <c r="AW160" s="13" t="s">
        <v>4</v>
      </c>
      <c r="AX160" s="13" t="s">
        <v>87</v>
      </c>
      <c r="AY160" s="271" t="s">
        <v>136</v>
      </c>
    </row>
    <row r="161" s="2" customFormat="1" ht="33" customHeight="1">
      <c r="A161" s="37"/>
      <c r="B161" s="38"/>
      <c r="C161" s="235" t="s">
        <v>231</v>
      </c>
      <c r="D161" s="235" t="s">
        <v>139</v>
      </c>
      <c r="E161" s="236" t="s">
        <v>721</v>
      </c>
      <c r="F161" s="237" t="s">
        <v>722</v>
      </c>
      <c r="G161" s="238" t="s">
        <v>307</v>
      </c>
      <c r="H161" s="239">
        <v>750</v>
      </c>
      <c r="I161" s="240"/>
      <c r="J161" s="241">
        <f>ROUND(I161*H161,2)</f>
        <v>0</v>
      </c>
      <c r="K161" s="242"/>
      <c r="L161" s="43"/>
      <c r="M161" s="243" t="s">
        <v>1</v>
      </c>
      <c r="N161" s="244" t="s">
        <v>44</v>
      </c>
      <c r="O161" s="90"/>
      <c r="P161" s="245">
        <f>O161*H161</f>
        <v>0</v>
      </c>
      <c r="Q161" s="245">
        <v>0</v>
      </c>
      <c r="R161" s="245">
        <f>Q161*H161</f>
        <v>0</v>
      </c>
      <c r="S161" s="245">
        <v>0</v>
      </c>
      <c r="T161" s="246">
        <f>S161*H161</f>
        <v>0</v>
      </c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R161" s="247" t="s">
        <v>143</v>
      </c>
      <c r="AT161" s="247" t="s">
        <v>139</v>
      </c>
      <c r="AU161" s="247" t="s">
        <v>89</v>
      </c>
      <c r="AY161" s="16" t="s">
        <v>136</v>
      </c>
      <c r="BE161" s="248">
        <f>IF(N161="základní",J161,0)</f>
        <v>0</v>
      </c>
      <c r="BF161" s="248">
        <f>IF(N161="snížená",J161,0)</f>
        <v>0</v>
      </c>
      <c r="BG161" s="248">
        <f>IF(N161="zákl. přenesená",J161,0)</f>
        <v>0</v>
      </c>
      <c r="BH161" s="248">
        <f>IF(N161="sníž. přenesená",J161,0)</f>
        <v>0</v>
      </c>
      <c r="BI161" s="248">
        <f>IF(N161="nulová",J161,0)</f>
        <v>0</v>
      </c>
      <c r="BJ161" s="16" t="s">
        <v>87</v>
      </c>
      <c r="BK161" s="248">
        <f>ROUND(I161*H161,2)</f>
        <v>0</v>
      </c>
      <c r="BL161" s="16" t="s">
        <v>143</v>
      </c>
      <c r="BM161" s="247" t="s">
        <v>727</v>
      </c>
    </row>
    <row r="162" s="13" customFormat="1">
      <c r="A162" s="13"/>
      <c r="B162" s="260"/>
      <c r="C162" s="261"/>
      <c r="D162" s="262" t="s">
        <v>201</v>
      </c>
      <c r="E162" s="263" t="s">
        <v>1</v>
      </c>
      <c r="F162" s="264" t="s">
        <v>724</v>
      </c>
      <c r="G162" s="261"/>
      <c r="H162" s="265">
        <v>3750</v>
      </c>
      <c r="I162" s="266"/>
      <c r="J162" s="261"/>
      <c r="K162" s="261"/>
      <c r="L162" s="267"/>
      <c r="M162" s="268"/>
      <c r="N162" s="269"/>
      <c r="O162" s="269"/>
      <c r="P162" s="269"/>
      <c r="Q162" s="269"/>
      <c r="R162" s="269"/>
      <c r="S162" s="269"/>
      <c r="T162" s="270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71" t="s">
        <v>201</v>
      </c>
      <c r="AU162" s="271" t="s">
        <v>89</v>
      </c>
      <c r="AV162" s="13" t="s">
        <v>89</v>
      </c>
      <c r="AW162" s="13" t="s">
        <v>36</v>
      </c>
      <c r="AX162" s="13" t="s">
        <v>87</v>
      </c>
      <c r="AY162" s="271" t="s">
        <v>136</v>
      </c>
    </row>
    <row r="163" s="13" customFormat="1">
      <c r="A163" s="13"/>
      <c r="B163" s="260"/>
      <c r="C163" s="261"/>
      <c r="D163" s="262" t="s">
        <v>201</v>
      </c>
      <c r="E163" s="261"/>
      <c r="F163" s="264" t="s">
        <v>725</v>
      </c>
      <c r="G163" s="261"/>
      <c r="H163" s="265">
        <v>750</v>
      </c>
      <c r="I163" s="266"/>
      <c r="J163" s="261"/>
      <c r="K163" s="261"/>
      <c r="L163" s="267"/>
      <c r="M163" s="268"/>
      <c r="N163" s="269"/>
      <c r="O163" s="269"/>
      <c r="P163" s="269"/>
      <c r="Q163" s="269"/>
      <c r="R163" s="269"/>
      <c r="S163" s="269"/>
      <c r="T163" s="270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71" t="s">
        <v>201</v>
      </c>
      <c r="AU163" s="271" t="s">
        <v>89</v>
      </c>
      <c r="AV163" s="13" t="s">
        <v>89</v>
      </c>
      <c r="AW163" s="13" t="s">
        <v>4</v>
      </c>
      <c r="AX163" s="13" t="s">
        <v>87</v>
      </c>
      <c r="AY163" s="271" t="s">
        <v>136</v>
      </c>
    </row>
    <row r="164" s="2" customFormat="1" ht="33" customHeight="1">
      <c r="A164" s="37"/>
      <c r="B164" s="38"/>
      <c r="C164" s="235" t="s">
        <v>237</v>
      </c>
      <c r="D164" s="235" t="s">
        <v>139</v>
      </c>
      <c r="E164" s="236" t="s">
        <v>721</v>
      </c>
      <c r="F164" s="237" t="s">
        <v>722</v>
      </c>
      <c r="G164" s="238" t="s">
        <v>307</v>
      </c>
      <c r="H164" s="239">
        <v>750</v>
      </c>
      <c r="I164" s="240"/>
      <c r="J164" s="241">
        <f>ROUND(I164*H164,2)</f>
        <v>0</v>
      </c>
      <c r="K164" s="242"/>
      <c r="L164" s="43"/>
      <c r="M164" s="243" t="s">
        <v>1</v>
      </c>
      <c r="N164" s="244" t="s">
        <v>44</v>
      </c>
      <c r="O164" s="90"/>
      <c r="P164" s="245">
        <f>O164*H164</f>
        <v>0</v>
      </c>
      <c r="Q164" s="245">
        <v>0</v>
      </c>
      <c r="R164" s="245">
        <f>Q164*H164</f>
        <v>0</v>
      </c>
      <c r="S164" s="245">
        <v>0</v>
      </c>
      <c r="T164" s="246">
        <f>S164*H164</f>
        <v>0</v>
      </c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R164" s="247" t="s">
        <v>143</v>
      </c>
      <c r="AT164" s="247" t="s">
        <v>139</v>
      </c>
      <c r="AU164" s="247" t="s">
        <v>89</v>
      </c>
      <c r="AY164" s="16" t="s">
        <v>136</v>
      </c>
      <c r="BE164" s="248">
        <f>IF(N164="základní",J164,0)</f>
        <v>0</v>
      </c>
      <c r="BF164" s="248">
        <f>IF(N164="snížená",J164,0)</f>
        <v>0</v>
      </c>
      <c r="BG164" s="248">
        <f>IF(N164="zákl. přenesená",J164,0)</f>
        <v>0</v>
      </c>
      <c r="BH164" s="248">
        <f>IF(N164="sníž. přenesená",J164,0)</f>
        <v>0</v>
      </c>
      <c r="BI164" s="248">
        <f>IF(N164="nulová",J164,0)</f>
        <v>0</v>
      </c>
      <c r="BJ164" s="16" t="s">
        <v>87</v>
      </c>
      <c r="BK164" s="248">
        <f>ROUND(I164*H164,2)</f>
        <v>0</v>
      </c>
      <c r="BL164" s="16" t="s">
        <v>143</v>
      </c>
      <c r="BM164" s="247" t="s">
        <v>728</v>
      </c>
    </row>
    <row r="165" s="13" customFormat="1">
      <c r="A165" s="13"/>
      <c r="B165" s="260"/>
      <c r="C165" s="261"/>
      <c r="D165" s="262" t="s">
        <v>201</v>
      </c>
      <c r="E165" s="263" t="s">
        <v>1</v>
      </c>
      <c r="F165" s="264" t="s">
        <v>724</v>
      </c>
      <c r="G165" s="261"/>
      <c r="H165" s="265">
        <v>3750</v>
      </c>
      <c r="I165" s="266"/>
      <c r="J165" s="261"/>
      <c r="K165" s="261"/>
      <c r="L165" s="267"/>
      <c r="M165" s="268"/>
      <c r="N165" s="269"/>
      <c r="O165" s="269"/>
      <c r="P165" s="269"/>
      <c r="Q165" s="269"/>
      <c r="R165" s="269"/>
      <c r="S165" s="269"/>
      <c r="T165" s="270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71" t="s">
        <v>201</v>
      </c>
      <c r="AU165" s="271" t="s">
        <v>89</v>
      </c>
      <c r="AV165" s="13" t="s">
        <v>89</v>
      </c>
      <c r="AW165" s="13" t="s">
        <v>36</v>
      </c>
      <c r="AX165" s="13" t="s">
        <v>87</v>
      </c>
      <c r="AY165" s="271" t="s">
        <v>136</v>
      </c>
    </row>
    <row r="166" s="13" customFormat="1">
      <c r="A166" s="13"/>
      <c r="B166" s="260"/>
      <c r="C166" s="261"/>
      <c r="D166" s="262" t="s">
        <v>201</v>
      </c>
      <c r="E166" s="261"/>
      <c r="F166" s="264" t="s">
        <v>725</v>
      </c>
      <c r="G166" s="261"/>
      <c r="H166" s="265">
        <v>750</v>
      </c>
      <c r="I166" s="266"/>
      <c r="J166" s="261"/>
      <c r="K166" s="261"/>
      <c r="L166" s="267"/>
      <c r="M166" s="268"/>
      <c r="N166" s="269"/>
      <c r="O166" s="269"/>
      <c r="P166" s="269"/>
      <c r="Q166" s="269"/>
      <c r="R166" s="269"/>
      <c r="S166" s="269"/>
      <c r="T166" s="270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71" t="s">
        <v>201</v>
      </c>
      <c r="AU166" s="271" t="s">
        <v>89</v>
      </c>
      <c r="AV166" s="13" t="s">
        <v>89</v>
      </c>
      <c r="AW166" s="13" t="s">
        <v>4</v>
      </c>
      <c r="AX166" s="13" t="s">
        <v>87</v>
      </c>
      <c r="AY166" s="271" t="s">
        <v>136</v>
      </c>
    </row>
    <row r="167" s="12" customFormat="1" ht="25.92" customHeight="1">
      <c r="A167" s="12"/>
      <c r="B167" s="219"/>
      <c r="C167" s="220"/>
      <c r="D167" s="221" t="s">
        <v>78</v>
      </c>
      <c r="E167" s="222" t="s">
        <v>213</v>
      </c>
      <c r="F167" s="222" t="s">
        <v>214</v>
      </c>
      <c r="G167" s="220"/>
      <c r="H167" s="220"/>
      <c r="I167" s="223"/>
      <c r="J167" s="224">
        <f>BK167</f>
        <v>0</v>
      </c>
      <c r="K167" s="220"/>
      <c r="L167" s="225"/>
      <c r="M167" s="226"/>
      <c r="N167" s="227"/>
      <c r="O167" s="227"/>
      <c r="P167" s="228">
        <f>P168</f>
        <v>0</v>
      </c>
      <c r="Q167" s="227"/>
      <c r="R167" s="228">
        <f>R168</f>
        <v>0</v>
      </c>
      <c r="S167" s="227"/>
      <c r="T167" s="229">
        <f>T168</f>
        <v>0</v>
      </c>
      <c r="U167" s="12"/>
      <c r="V167" s="12"/>
      <c r="W167" s="12"/>
      <c r="X167" s="12"/>
      <c r="Y167" s="12"/>
      <c r="Z167" s="12"/>
      <c r="AA167" s="12"/>
      <c r="AB167" s="12"/>
      <c r="AC167" s="12"/>
      <c r="AD167" s="12"/>
      <c r="AE167" s="12"/>
      <c r="AR167" s="230" t="s">
        <v>179</v>
      </c>
      <c r="AT167" s="231" t="s">
        <v>78</v>
      </c>
      <c r="AU167" s="231" t="s">
        <v>79</v>
      </c>
      <c r="AY167" s="230" t="s">
        <v>136</v>
      </c>
      <c r="BK167" s="232">
        <f>BK168</f>
        <v>0</v>
      </c>
    </row>
    <row r="168" s="12" customFormat="1" ht="22.8" customHeight="1">
      <c r="A168" s="12"/>
      <c r="B168" s="219"/>
      <c r="C168" s="220"/>
      <c r="D168" s="221" t="s">
        <v>78</v>
      </c>
      <c r="E168" s="233" t="s">
        <v>235</v>
      </c>
      <c r="F168" s="233" t="s">
        <v>236</v>
      </c>
      <c r="G168" s="220"/>
      <c r="H168" s="220"/>
      <c r="I168" s="223"/>
      <c r="J168" s="234">
        <f>BK168</f>
        <v>0</v>
      </c>
      <c r="K168" s="220"/>
      <c r="L168" s="225"/>
      <c r="M168" s="226"/>
      <c r="N168" s="227"/>
      <c r="O168" s="227"/>
      <c r="P168" s="228">
        <f>P169</f>
        <v>0</v>
      </c>
      <c r="Q168" s="227"/>
      <c r="R168" s="228">
        <f>R169</f>
        <v>0</v>
      </c>
      <c r="S168" s="227"/>
      <c r="T168" s="229">
        <f>T169</f>
        <v>0</v>
      </c>
      <c r="U168" s="12"/>
      <c r="V168" s="12"/>
      <c r="W168" s="12"/>
      <c r="X168" s="12"/>
      <c r="Y168" s="12"/>
      <c r="Z168" s="12"/>
      <c r="AA168" s="12"/>
      <c r="AB168" s="12"/>
      <c r="AC168" s="12"/>
      <c r="AD168" s="12"/>
      <c r="AE168" s="12"/>
      <c r="AR168" s="230" t="s">
        <v>179</v>
      </c>
      <c r="AT168" s="231" t="s">
        <v>78</v>
      </c>
      <c r="AU168" s="231" t="s">
        <v>87</v>
      </c>
      <c r="AY168" s="230" t="s">
        <v>136</v>
      </c>
      <c r="BK168" s="232">
        <f>BK169</f>
        <v>0</v>
      </c>
    </row>
    <row r="169" s="2" customFormat="1" ht="16.5" customHeight="1">
      <c r="A169" s="37"/>
      <c r="B169" s="38"/>
      <c r="C169" s="235" t="s">
        <v>729</v>
      </c>
      <c r="D169" s="235" t="s">
        <v>139</v>
      </c>
      <c r="E169" s="236" t="s">
        <v>238</v>
      </c>
      <c r="F169" s="237" t="s">
        <v>239</v>
      </c>
      <c r="G169" s="238" t="s">
        <v>227</v>
      </c>
      <c r="H169" s="239">
        <v>1</v>
      </c>
      <c r="I169" s="240"/>
      <c r="J169" s="241">
        <f>ROUND(I169*H169,2)</f>
        <v>0</v>
      </c>
      <c r="K169" s="242"/>
      <c r="L169" s="43"/>
      <c r="M169" s="272" t="s">
        <v>1</v>
      </c>
      <c r="N169" s="273" t="s">
        <v>44</v>
      </c>
      <c r="O169" s="274"/>
      <c r="P169" s="275">
        <f>O169*H169</f>
        <v>0</v>
      </c>
      <c r="Q169" s="275">
        <v>0</v>
      </c>
      <c r="R169" s="275">
        <f>Q169*H169</f>
        <v>0</v>
      </c>
      <c r="S169" s="275">
        <v>0</v>
      </c>
      <c r="T169" s="276">
        <f>S169*H169</f>
        <v>0</v>
      </c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R169" s="247" t="s">
        <v>143</v>
      </c>
      <c r="AT169" s="247" t="s">
        <v>139</v>
      </c>
      <c r="AU169" s="247" t="s">
        <v>89</v>
      </c>
      <c r="AY169" s="16" t="s">
        <v>136</v>
      </c>
      <c r="BE169" s="248">
        <f>IF(N169="základní",J169,0)</f>
        <v>0</v>
      </c>
      <c r="BF169" s="248">
        <f>IF(N169="snížená",J169,0)</f>
        <v>0</v>
      </c>
      <c r="BG169" s="248">
        <f>IF(N169="zákl. přenesená",J169,0)</f>
        <v>0</v>
      </c>
      <c r="BH169" s="248">
        <f>IF(N169="sníž. přenesená",J169,0)</f>
        <v>0</v>
      </c>
      <c r="BI169" s="248">
        <f>IF(N169="nulová",J169,0)</f>
        <v>0</v>
      </c>
      <c r="BJ169" s="16" t="s">
        <v>87</v>
      </c>
      <c r="BK169" s="248">
        <f>ROUND(I169*H169,2)</f>
        <v>0</v>
      </c>
      <c r="BL169" s="16" t="s">
        <v>143</v>
      </c>
      <c r="BM169" s="247" t="s">
        <v>730</v>
      </c>
    </row>
    <row r="170" s="2" customFormat="1" ht="6.96" customHeight="1">
      <c r="A170" s="37"/>
      <c r="B170" s="65"/>
      <c r="C170" s="66"/>
      <c r="D170" s="66"/>
      <c r="E170" s="66"/>
      <c r="F170" s="66"/>
      <c r="G170" s="66"/>
      <c r="H170" s="66"/>
      <c r="I170" s="182"/>
      <c r="J170" s="66"/>
      <c r="K170" s="66"/>
      <c r="L170" s="43"/>
      <c r="M170" s="37"/>
      <c r="O170" s="37"/>
      <c r="P170" s="37"/>
      <c r="Q170" s="37"/>
      <c r="R170" s="37"/>
      <c r="S170" s="37"/>
      <c r="T170" s="37"/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</row>
  </sheetData>
  <sheetProtection sheet="1" autoFilter="0" formatColumns="0" formatRows="0" objects="1" scenarios="1" spinCount="100000" saltValue="C7W+v4/uCTUYp55P4BRHdLQRFk7ZasgnYfJFlqh+TA9pL6uGX9waMBuyMu27nOvJqXoh+uTUPYg0XYcvLBw0ZQ==" hashValue="pp/Mlf0C3ei8Mdd2Rr24a1EvRJmt+qd92ckgo7GP6jqIyIMRyHXxC9pih3P8kXwQwdhdbT8fYu56D6gMpRtomg==" algorithmName="SHA-512" password="B510"/>
  <autoFilter ref="C121:K169"/>
  <mergeCells count="9">
    <mergeCell ref="E7:H7"/>
    <mergeCell ref="E9:H9"/>
    <mergeCell ref="E18:H18"/>
    <mergeCell ref="E27:H27"/>
    <mergeCell ref="E85:H85"/>
    <mergeCell ref="E87:H87"/>
    <mergeCell ref="E112:H112"/>
    <mergeCell ref="E114:H114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" style="1" customWidth="1"/>
    <col min="8" max="8" width="11.5" style="1" customWidth="1"/>
    <col min="9" max="9" width="20.16016" style="135" customWidth="1"/>
    <col min="10" max="10" width="20.16016" style="1" customWidth="1"/>
    <col min="11" max="11" width="20.16016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I2" s="135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101</v>
      </c>
    </row>
    <row r="3" s="1" customFormat="1" ht="6.96" customHeight="1">
      <c r="B3" s="136"/>
      <c r="C3" s="137"/>
      <c r="D3" s="137"/>
      <c r="E3" s="137"/>
      <c r="F3" s="137"/>
      <c r="G3" s="137"/>
      <c r="H3" s="137"/>
      <c r="I3" s="138"/>
      <c r="J3" s="137"/>
      <c r="K3" s="137"/>
      <c r="L3" s="19"/>
      <c r="AT3" s="16" t="s">
        <v>89</v>
      </c>
    </row>
    <row r="4" s="1" customFormat="1" ht="24.96" customHeight="1">
      <c r="B4" s="19"/>
      <c r="D4" s="139" t="s">
        <v>105</v>
      </c>
      <c r="I4" s="135"/>
      <c r="L4" s="19"/>
      <c r="M4" s="140" t="s">
        <v>10</v>
      </c>
      <c r="AT4" s="16" t="s">
        <v>4</v>
      </c>
    </row>
    <row r="5" s="1" customFormat="1" ht="6.96" customHeight="1">
      <c r="B5" s="19"/>
      <c r="I5" s="135"/>
      <c r="L5" s="19"/>
    </row>
    <row r="6" s="1" customFormat="1" ht="12" customHeight="1">
      <c r="B6" s="19"/>
      <c r="D6" s="141" t="s">
        <v>16</v>
      </c>
      <c r="I6" s="135"/>
      <c r="L6" s="19"/>
    </row>
    <row r="7" s="1" customFormat="1" ht="16.5" customHeight="1">
      <c r="B7" s="19"/>
      <c r="E7" s="142" t="str">
        <f>'Rekapitulace stavby'!K6</f>
        <v>Host_sídl_3.-4.etapa - ZPŮSOBILÉ VÝDAJE</v>
      </c>
      <c r="F7" s="141"/>
      <c r="G7" s="141"/>
      <c r="H7" s="141"/>
      <c r="I7" s="135"/>
      <c r="L7" s="19"/>
    </row>
    <row r="8" s="2" customFormat="1" ht="12" customHeight="1">
      <c r="A8" s="37"/>
      <c r="B8" s="43"/>
      <c r="C8" s="37"/>
      <c r="D8" s="141" t="s">
        <v>106</v>
      </c>
      <c r="E8" s="37"/>
      <c r="F8" s="37"/>
      <c r="G8" s="37"/>
      <c r="H8" s="37"/>
      <c r="I8" s="143"/>
      <c r="J8" s="37"/>
      <c r="K8" s="37"/>
      <c r="L8" s="62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6.5" customHeight="1">
      <c r="A9" s="37"/>
      <c r="B9" s="43"/>
      <c r="C9" s="37"/>
      <c r="D9" s="37"/>
      <c r="E9" s="144" t="s">
        <v>731</v>
      </c>
      <c r="F9" s="37"/>
      <c r="G9" s="37"/>
      <c r="H9" s="37"/>
      <c r="I9" s="143"/>
      <c r="J9" s="37"/>
      <c r="K9" s="37"/>
      <c r="L9" s="62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43"/>
      <c r="C10" s="37"/>
      <c r="D10" s="37"/>
      <c r="E10" s="37"/>
      <c r="F10" s="37"/>
      <c r="G10" s="37"/>
      <c r="H10" s="37"/>
      <c r="I10" s="143"/>
      <c r="J10" s="37"/>
      <c r="K10" s="37"/>
      <c r="L10" s="62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43"/>
      <c r="C11" s="37"/>
      <c r="D11" s="141" t="s">
        <v>18</v>
      </c>
      <c r="E11" s="37"/>
      <c r="F11" s="145" t="s">
        <v>1</v>
      </c>
      <c r="G11" s="37"/>
      <c r="H11" s="37"/>
      <c r="I11" s="146" t="s">
        <v>19</v>
      </c>
      <c r="J11" s="145" t="s">
        <v>1</v>
      </c>
      <c r="K11" s="37"/>
      <c r="L11" s="62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43"/>
      <c r="C12" s="37"/>
      <c r="D12" s="141" t="s">
        <v>20</v>
      </c>
      <c r="E12" s="37"/>
      <c r="F12" s="145" t="s">
        <v>21</v>
      </c>
      <c r="G12" s="37"/>
      <c r="H12" s="37"/>
      <c r="I12" s="146" t="s">
        <v>22</v>
      </c>
      <c r="J12" s="147" t="str">
        <f>'Rekapitulace stavby'!AN8</f>
        <v>17. 6. 2020</v>
      </c>
      <c r="K12" s="37"/>
      <c r="L12" s="62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43"/>
      <c r="C13" s="37"/>
      <c r="D13" s="37"/>
      <c r="E13" s="37"/>
      <c r="F13" s="37"/>
      <c r="G13" s="37"/>
      <c r="H13" s="37"/>
      <c r="I13" s="143"/>
      <c r="J13" s="37"/>
      <c r="K13" s="37"/>
      <c r="L13" s="62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43"/>
      <c r="C14" s="37"/>
      <c r="D14" s="141" t="s">
        <v>24</v>
      </c>
      <c r="E14" s="37"/>
      <c r="F14" s="37"/>
      <c r="G14" s="37"/>
      <c r="H14" s="37"/>
      <c r="I14" s="146" t="s">
        <v>25</v>
      </c>
      <c r="J14" s="145" t="s">
        <v>26</v>
      </c>
      <c r="K14" s="37"/>
      <c r="L14" s="62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43"/>
      <c r="C15" s="37"/>
      <c r="D15" s="37"/>
      <c r="E15" s="145" t="s">
        <v>27</v>
      </c>
      <c r="F15" s="37"/>
      <c r="G15" s="37"/>
      <c r="H15" s="37"/>
      <c r="I15" s="146" t="s">
        <v>28</v>
      </c>
      <c r="J15" s="145" t="s">
        <v>29</v>
      </c>
      <c r="K15" s="37"/>
      <c r="L15" s="62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43"/>
      <c r="C16" s="37"/>
      <c r="D16" s="37"/>
      <c r="E16" s="37"/>
      <c r="F16" s="37"/>
      <c r="G16" s="37"/>
      <c r="H16" s="37"/>
      <c r="I16" s="143"/>
      <c r="J16" s="37"/>
      <c r="K16" s="37"/>
      <c r="L16" s="62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43"/>
      <c r="C17" s="37"/>
      <c r="D17" s="141" t="s">
        <v>30</v>
      </c>
      <c r="E17" s="37"/>
      <c r="F17" s="37"/>
      <c r="G17" s="37"/>
      <c r="H17" s="37"/>
      <c r="I17" s="146" t="s">
        <v>25</v>
      </c>
      <c r="J17" s="32" t="str">
        <f>'Rekapitulace stavby'!AN13</f>
        <v>Vyplň údaj</v>
      </c>
      <c r="K17" s="37"/>
      <c r="L17" s="62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43"/>
      <c r="C18" s="37"/>
      <c r="D18" s="37"/>
      <c r="E18" s="32" t="str">
        <f>'Rekapitulace stavby'!E14</f>
        <v>Vyplň údaj</v>
      </c>
      <c r="F18" s="145"/>
      <c r="G18" s="145"/>
      <c r="H18" s="145"/>
      <c r="I18" s="146" t="s">
        <v>28</v>
      </c>
      <c r="J18" s="32" t="str">
        <f>'Rekapitulace stavby'!AN14</f>
        <v>Vyplň údaj</v>
      </c>
      <c r="K18" s="37"/>
      <c r="L18" s="62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43"/>
      <c r="C19" s="37"/>
      <c r="D19" s="37"/>
      <c r="E19" s="37"/>
      <c r="F19" s="37"/>
      <c r="G19" s="37"/>
      <c r="H19" s="37"/>
      <c r="I19" s="143"/>
      <c r="J19" s="37"/>
      <c r="K19" s="37"/>
      <c r="L19" s="62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43"/>
      <c r="C20" s="37"/>
      <c r="D20" s="141" t="s">
        <v>32</v>
      </c>
      <c r="E20" s="37"/>
      <c r="F20" s="37"/>
      <c r="G20" s="37"/>
      <c r="H20" s="37"/>
      <c r="I20" s="146" t="s">
        <v>25</v>
      </c>
      <c r="J20" s="145" t="s">
        <v>33</v>
      </c>
      <c r="K20" s="37"/>
      <c r="L20" s="62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43"/>
      <c r="C21" s="37"/>
      <c r="D21" s="37"/>
      <c r="E21" s="145" t="s">
        <v>34</v>
      </c>
      <c r="F21" s="37"/>
      <c r="G21" s="37"/>
      <c r="H21" s="37"/>
      <c r="I21" s="146" t="s">
        <v>28</v>
      </c>
      <c r="J21" s="145" t="s">
        <v>35</v>
      </c>
      <c r="K21" s="37"/>
      <c r="L21" s="62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43"/>
      <c r="C22" s="37"/>
      <c r="D22" s="37"/>
      <c r="E22" s="37"/>
      <c r="F22" s="37"/>
      <c r="G22" s="37"/>
      <c r="H22" s="37"/>
      <c r="I22" s="143"/>
      <c r="J22" s="37"/>
      <c r="K22" s="37"/>
      <c r="L22" s="62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43"/>
      <c r="C23" s="37"/>
      <c r="D23" s="141" t="s">
        <v>37</v>
      </c>
      <c r="E23" s="37"/>
      <c r="F23" s="37"/>
      <c r="G23" s="37"/>
      <c r="H23" s="37"/>
      <c r="I23" s="146" t="s">
        <v>25</v>
      </c>
      <c r="J23" s="145" t="s">
        <v>33</v>
      </c>
      <c r="K23" s="37"/>
      <c r="L23" s="62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43"/>
      <c r="C24" s="37"/>
      <c r="D24" s="37"/>
      <c r="E24" s="145" t="s">
        <v>34</v>
      </c>
      <c r="F24" s="37"/>
      <c r="G24" s="37"/>
      <c r="H24" s="37"/>
      <c r="I24" s="146" t="s">
        <v>28</v>
      </c>
      <c r="J24" s="145" t="s">
        <v>35</v>
      </c>
      <c r="K24" s="37"/>
      <c r="L24" s="62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43"/>
      <c r="C25" s="37"/>
      <c r="D25" s="37"/>
      <c r="E25" s="37"/>
      <c r="F25" s="37"/>
      <c r="G25" s="37"/>
      <c r="H25" s="37"/>
      <c r="I25" s="143"/>
      <c r="J25" s="37"/>
      <c r="K25" s="37"/>
      <c r="L25" s="62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43"/>
      <c r="C26" s="37"/>
      <c r="D26" s="141" t="s">
        <v>38</v>
      </c>
      <c r="E26" s="37"/>
      <c r="F26" s="37"/>
      <c r="G26" s="37"/>
      <c r="H26" s="37"/>
      <c r="I26" s="143"/>
      <c r="J26" s="37"/>
      <c r="K26" s="37"/>
      <c r="L26" s="62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6.5" customHeight="1">
      <c r="A27" s="148"/>
      <c r="B27" s="149"/>
      <c r="C27" s="148"/>
      <c r="D27" s="148"/>
      <c r="E27" s="150" t="s">
        <v>1</v>
      </c>
      <c r="F27" s="150"/>
      <c r="G27" s="150"/>
      <c r="H27" s="150"/>
      <c r="I27" s="151"/>
      <c r="J27" s="148"/>
      <c r="K27" s="148"/>
      <c r="L27" s="152"/>
      <c r="S27" s="148"/>
      <c r="T27" s="148"/>
      <c r="U27" s="148"/>
      <c r="V27" s="148"/>
      <c r="W27" s="148"/>
      <c r="X27" s="148"/>
      <c r="Y27" s="148"/>
      <c r="Z27" s="148"/>
      <c r="AA27" s="148"/>
      <c r="AB27" s="148"/>
      <c r="AC27" s="148"/>
      <c r="AD27" s="148"/>
      <c r="AE27" s="148"/>
    </row>
    <row r="28" s="2" customFormat="1" ht="6.96" customHeight="1">
      <c r="A28" s="37"/>
      <c r="B28" s="43"/>
      <c r="C28" s="37"/>
      <c r="D28" s="37"/>
      <c r="E28" s="37"/>
      <c r="F28" s="37"/>
      <c r="G28" s="37"/>
      <c r="H28" s="37"/>
      <c r="I28" s="143"/>
      <c r="J28" s="37"/>
      <c r="K28" s="37"/>
      <c r="L28" s="62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43"/>
      <c r="C29" s="37"/>
      <c r="D29" s="153"/>
      <c r="E29" s="153"/>
      <c r="F29" s="153"/>
      <c r="G29" s="153"/>
      <c r="H29" s="153"/>
      <c r="I29" s="154"/>
      <c r="J29" s="153"/>
      <c r="K29" s="153"/>
      <c r="L29" s="62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25.44" customHeight="1">
      <c r="A30" s="37"/>
      <c r="B30" s="43"/>
      <c r="C30" s="37"/>
      <c r="D30" s="155" t="s">
        <v>39</v>
      </c>
      <c r="E30" s="37"/>
      <c r="F30" s="37"/>
      <c r="G30" s="37"/>
      <c r="H30" s="37"/>
      <c r="I30" s="143"/>
      <c r="J30" s="156">
        <f>ROUND(J122, 2)</f>
        <v>0</v>
      </c>
      <c r="K30" s="37"/>
      <c r="L30" s="62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43"/>
      <c r="C31" s="37"/>
      <c r="D31" s="153"/>
      <c r="E31" s="153"/>
      <c r="F31" s="153"/>
      <c r="G31" s="153"/>
      <c r="H31" s="153"/>
      <c r="I31" s="154"/>
      <c r="J31" s="153"/>
      <c r="K31" s="153"/>
      <c r="L31" s="62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43"/>
      <c r="C32" s="37"/>
      <c r="D32" s="37"/>
      <c r="E32" s="37"/>
      <c r="F32" s="157" t="s">
        <v>41</v>
      </c>
      <c r="G32" s="37"/>
      <c r="H32" s="37"/>
      <c r="I32" s="158" t="s">
        <v>40</v>
      </c>
      <c r="J32" s="157" t="s">
        <v>42</v>
      </c>
      <c r="K32" s="37"/>
      <c r="L32" s="62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43"/>
      <c r="C33" s="37"/>
      <c r="D33" s="159" t="s">
        <v>43</v>
      </c>
      <c r="E33" s="141" t="s">
        <v>44</v>
      </c>
      <c r="F33" s="160">
        <f>ROUND((SUM(BE122:BE169)),  2)</f>
        <v>0</v>
      </c>
      <c r="G33" s="37"/>
      <c r="H33" s="37"/>
      <c r="I33" s="161">
        <v>0.20999999999999999</v>
      </c>
      <c r="J33" s="160">
        <f>ROUND(((SUM(BE122:BE169))*I33),  2)</f>
        <v>0</v>
      </c>
      <c r="K33" s="37"/>
      <c r="L33" s="62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43"/>
      <c r="C34" s="37"/>
      <c r="D34" s="37"/>
      <c r="E34" s="141" t="s">
        <v>45</v>
      </c>
      <c r="F34" s="160">
        <f>ROUND((SUM(BF122:BF169)),  2)</f>
        <v>0</v>
      </c>
      <c r="G34" s="37"/>
      <c r="H34" s="37"/>
      <c r="I34" s="161">
        <v>0.14999999999999999</v>
      </c>
      <c r="J34" s="160">
        <f>ROUND(((SUM(BF122:BF169))*I34),  2)</f>
        <v>0</v>
      </c>
      <c r="K34" s="37"/>
      <c r="L34" s="62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43"/>
      <c r="C35" s="37"/>
      <c r="D35" s="37"/>
      <c r="E35" s="141" t="s">
        <v>46</v>
      </c>
      <c r="F35" s="160">
        <f>ROUND((SUM(BG122:BG169)),  2)</f>
        <v>0</v>
      </c>
      <c r="G35" s="37"/>
      <c r="H35" s="37"/>
      <c r="I35" s="161">
        <v>0.20999999999999999</v>
      </c>
      <c r="J35" s="160">
        <f>0</f>
        <v>0</v>
      </c>
      <c r="K35" s="37"/>
      <c r="L35" s="62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43"/>
      <c r="C36" s="37"/>
      <c r="D36" s="37"/>
      <c r="E36" s="141" t="s">
        <v>47</v>
      </c>
      <c r="F36" s="160">
        <f>ROUND((SUM(BH122:BH169)),  2)</f>
        <v>0</v>
      </c>
      <c r="G36" s="37"/>
      <c r="H36" s="37"/>
      <c r="I36" s="161">
        <v>0.14999999999999999</v>
      </c>
      <c r="J36" s="160">
        <f>0</f>
        <v>0</v>
      </c>
      <c r="K36" s="37"/>
      <c r="L36" s="62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43"/>
      <c r="C37" s="37"/>
      <c r="D37" s="37"/>
      <c r="E37" s="141" t="s">
        <v>48</v>
      </c>
      <c r="F37" s="160">
        <f>ROUND((SUM(BI122:BI169)),  2)</f>
        <v>0</v>
      </c>
      <c r="G37" s="37"/>
      <c r="H37" s="37"/>
      <c r="I37" s="161">
        <v>0</v>
      </c>
      <c r="J37" s="160">
        <f>0</f>
        <v>0</v>
      </c>
      <c r="K37" s="37"/>
      <c r="L37" s="62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6.96" customHeight="1">
      <c r="A38" s="37"/>
      <c r="B38" s="43"/>
      <c r="C38" s="37"/>
      <c r="D38" s="37"/>
      <c r="E38" s="37"/>
      <c r="F38" s="37"/>
      <c r="G38" s="37"/>
      <c r="H38" s="37"/>
      <c r="I38" s="143"/>
      <c r="J38" s="37"/>
      <c r="K38" s="37"/>
      <c r="L38" s="62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2" customFormat="1" ht="25.44" customHeight="1">
      <c r="A39" s="37"/>
      <c r="B39" s="43"/>
      <c r="C39" s="162"/>
      <c r="D39" s="163" t="s">
        <v>49</v>
      </c>
      <c r="E39" s="164"/>
      <c r="F39" s="164"/>
      <c r="G39" s="165" t="s">
        <v>50</v>
      </c>
      <c r="H39" s="166" t="s">
        <v>51</v>
      </c>
      <c r="I39" s="167"/>
      <c r="J39" s="168">
        <f>SUM(J30:J37)</f>
        <v>0</v>
      </c>
      <c r="K39" s="169"/>
      <c r="L39" s="62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14.4" customHeight="1">
      <c r="A40" s="37"/>
      <c r="B40" s="43"/>
      <c r="C40" s="37"/>
      <c r="D40" s="37"/>
      <c r="E40" s="37"/>
      <c r="F40" s="37"/>
      <c r="G40" s="37"/>
      <c r="H40" s="37"/>
      <c r="I40" s="143"/>
      <c r="J40" s="37"/>
      <c r="K40" s="37"/>
      <c r="L40" s="62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1" customFormat="1" ht="14.4" customHeight="1">
      <c r="B41" s="19"/>
      <c r="I41" s="135"/>
      <c r="L41" s="19"/>
    </row>
    <row r="42" s="1" customFormat="1" ht="14.4" customHeight="1">
      <c r="B42" s="19"/>
      <c r="I42" s="135"/>
      <c r="L42" s="19"/>
    </row>
    <row r="43" s="1" customFormat="1" ht="14.4" customHeight="1">
      <c r="B43" s="19"/>
      <c r="I43" s="135"/>
      <c r="L43" s="19"/>
    </row>
    <row r="44" s="1" customFormat="1" ht="14.4" customHeight="1">
      <c r="B44" s="19"/>
      <c r="I44" s="135"/>
      <c r="L44" s="19"/>
    </row>
    <row r="45" s="1" customFormat="1" ht="14.4" customHeight="1">
      <c r="B45" s="19"/>
      <c r="I45" s="135"/>
      <c r="L45" s="19"/>
    </row>
    <row r="46" s="1" customFormat="1" ht="14.4" customHeight="1">
      <c r="B46" s="19"/>
      <c r="I46" s="135"/>
      <c r="L46" s="19"/>
    </row>
    <row r="47" s="1" customFormat="1" ht="14.4" customHeight="1">
      <c r="B47" s="19"/>
      <c r="I47" s="135"/>
      <c r="L47" s="19"/>
    </row>
    <row r="48" s="1" customFormat="1" ht="14.4" customHeight="1">
      <c r="B48" s="19"/>
      <c r="I48" s="135"/>
      <c r="L48" s="19"/>
    </row>
    <row r="49" s="1" customFormat="1" ht="14.4" customHeight="1">
      <c r="B49" s="19"/>
      <c r="I49" s="135"/>
      <c r="L49" s="19"/>
    </row>
    <row r="50" s="2" customFormat="1" ht="14.4" customHeight="1">
      <c r="B50" s="62"/>
      <c r="D50" s="170" t="s">
        <v>52</v>
      </c>
      <c r="E50" s="171"/>
      <c r="F50" s="171"/>
      <c r="G50" s="170" t="s">
        <v>53</v>
      </c>
      <c r="H50" s="171"/>
      <c r="I50" s="172"/>
      <c r="J50" s="171"/>
      <c r="K50" s="171"/>
      <c r="L50" s="62"/>
    </row>
    <row r="51">
      <c r="B51" s="19"/>
      <c r="L51" s="19"/>
    </row>
    <row r="52">
      <c r="B52" s="19"/>
      <c r="L52" s="19"/>
    </row>
    <row r="53">
      <c r="B53" s="19"/>
      <c r="L53" s="19"/>
    </row>
    <row r="54">
      <c r="B54" s="19"/>
      <c r="L54" s="19"/>
    </row>
    <row r="55">
      <c r="B55" s="19"/>
      <c r="L55" s="19"/>
    </row>
    <row r="56">
      <c r="B56" s="19"/>
      <c r="L56" s="19"/>
    </row>
    <row r="57">
      <c r="B57" s="19"/>
      <c r="L57" s="19"/>
    </row>
    <row r="58">
      <c r="B58" s="19"/>
      <c r="L58" s="19"/>
    </row>
    <row r="59">
      <c r="B59" s="19"/>
      <c r="L59" s="19"/>
    </row>
    <row r="60">
      <c r="B60" s="19"/>
      <c r="L60" s="19"/>
    </row>
    <row r="61" s="2" customFormat="1">
      <c r="A61" s="37"/>
      <c r="B61" s="43"/>
      <c r="C61" s="37"/>
      <c r="D61" s="173" t="s">
        <v>54</v>
      </c>
      <c r="E61" s="174"/>
      <c r="F61" s="175" t="s">
        <v>55</v>
      </c>
      <c r="G61" s="173" t="s">
        <v>54</v>
      </c>
      <c r="H61" s="174"/>
      <c r="I61" s="176"/>
      <c r="J61" s="177" t="s">
        <v>55</v>
      </c>
      <c r="K61" s="174"/>
      <c r="L61" s="62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19"/>
      <c r="L62" s="19"/>
    </row>
    <row r="63">
      <c r="B63" s="19"/>
      <c r="L63" s="19"/>
    </row>
    <row r="64">
      <c r="B64" s="19"/>
      <c r="L64" s="19"/>
    </row>
    <row r="65" s="2" customFormat="1">
      <c r="A65" s="37"/>
      <c r="B65" s="43"/>
      <c r="C65" s="37"/>
      <c r="D65" s="170" t="s">
        <v>56</v>
      </c>
      <c r="E65" s="178"/>
      <c r="F65" s="178"/>
      <c r="G65" s="170" t="s">
        <v>57</v>
      </c>
      <c r="H65" s="178"/>
      <c r="I65" s="179"/>
      <c r="J65" s="178"/>
      <c r="K65" s="178"/>
      <c r="L65" s="62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19"/>
      <c r="L66" s="19"/>
    </row>
    <row r="67">
      <c r="B67" s="19"/>
      <c r="L67" s="19"/>
    </row>
    <row r="68">
      <c r="B68" s="19"/>
      <c r="L68" s="19"/>
    </row>
    <row r="69">
      <c r="B69" s="19"/>
      <c r="L69" s="19"/>
    </row>
    <row r="70">
      <c r="B70" s="19"/>
      <c r="L70" s="19"/>
    </row>
    <row r="71">
      <c r="B71" s="19"/>
      <c r="L71" s="19"/>
    </row>
    <row r="72">
      <c r="B72" s="19"/>
      <c r="L72" s="19"/>
    </row>
    <row r="73">
      <c r="B73" s="19"/>
      <c r="L73" s="19"/>
    </row>
    <row r="74">
      <c r="B74" s="19"/>
      <c r="L74" s="19"/>
    </row>
    <row r="75">
      <c r="B75" s="19"/>
      <c r="L75" s="19"/>
    </row>
    <row r="76" s="2" customFormat="1">
      <c r="A76" s="37"/>
      <c r="B76" s="43"/>
      <c r="C76" s="37"/>
      <c r="D76" s="173" t="s">
        <v>54</v>
      </c>
      <c r="E76" s="174"/>
      <c r="F76" s="175" t="s">
        <v>55</v>
      </c>
      <c r="G76" s="173" t="s">
        <v>54</v>
      </c>
      <c r="H76" s="174"/>
      <c r="I76" s="176"/>
      <c r="J76" s="177" t="s">
        <v>55</v>
      </c>
      <c r="K76" s="174"/>
      <c r="L76" s="62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180"/>
      <c r="C77" s="181"/>
      <c r="D77" s="181"/>
      <c r="E77" s="181"/>
      <c r="F77" s="181"/>
      <c r="G77" s="181"/>
      <c r="H77" s="181"/>
      <c r="I77" s="182"/>
      <c r="J77" s="181"/>
      <c r="K77" s="181"/>
      <c r="L77" s="62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183"/>
      <c r="C81" s="184"/>
      <c r="D81" s="184"/>
      <c r="E81" s="184"/>
      <c r="F81" s="184"/>
      <c r="G81" s="184"/>
      <c r="H81" s="184"/>
      <c r="I81" s="185"/>
      <c r="J81" s="184"/>
      <c r="K81" s="184"/>
      <c r="L81" s="62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108</v>
      </c>
      <c r="D82" s="39"/>
      <c r="E82" s="39"/>
      <c r="F82" s="39"/>
      <c r="G82" s="39"/>
      <c r="H82" s="39"/>
      <c r="I82" s="143"/>
      <c r="J82" s="39"/>
      <c r="K82" s="39"/>
      <c r="L82" s="62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143"/>
      <c r="J83" s="39"/>
      <c r="K83" s="39"/>
      <c r="L83" s="62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16</v>
      </c>
      <c r="D84" s="39"/>
      <c r="E84" s="39"/>
      <c r="F84" s="39"/>
      <c r="G84" s="39"/>
      <c r="H84" s="39"/>
      <c r="I84" s="143"/>
      <c r="J84" s="39"/>
      <c r="K84" s="39"/>
      <c r="L84" s="62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16.5" customHeight="1">
      <c r="A85" s="37"/>
      <c r="B85" s="38"/>
      <c r="C85" s="39"/>
      <c r="D85" s="39"/>
      <c r="E85" s="186" t="str">
        <f>E7</f>
        <v>Host_sídl_3.-4.etapa - ZPŮSOBILÉ VÝDAJE</v>
      </c>
      <c r="F85" s="31"/>
      <c r="G85" s="31"/>
      <c r="H85" s="31"/>
      <c r="I85" s="143"/>
      <c r="J85" s="39"/>
      <c r="K85" s="39"/>
      <c r="L85" s="62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12" customHeight="1">
      <c r="A86" s="37"/>
      <c r="B86" s="38"/>
      <c r="C86" s="31" t="s">
        <v>106</v>
      </c>
      <c r="D86" s="39"/>
      <c r="E86" s="39"/>
      <c r="F86" s="39"/>
      <c r="G86" s="39"/>
      <c r="H86" s="39"/>
      <c r="I86" s="143"/>
      <c r="J86" s="39"/>
      <c r="K86" s="39"/>
      <c r="L86" s="62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2" customFormat="1" ht="16.5" customHeight="1">
      <c r="A87" s="37"/>
      <c r="B87" s="38"/>
      <c r="C87" s="39"/>
      <c r="D87" s="39"/>
      <c r="E87" s="75" t="str">
        <f>E9</f>
        <v>IO.06 - Rozvojová péče 2. rok po založení</v>
      </c>
      <c r="F87" s="39"/>
      <c r="G87" s="39"/>
      <c r="H87" s="39"/>
      <c r="I87" s="143"/>
      <c r="J87" s="39"/>
      <c r="K87" s="39"/>
      <c r="L87" s="62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143"/>
      <c r="J88" s="39"/>
      <c r="K88" s="39"/>
      <c r="L88" s="62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2" customHeight="1">
      <c r="A89" s="37"/>
      <c r="B89" s="38"/>
      <c r="C89" s="31" t="s">
        <v>20</v>
      </c>
      <c r="D89" s="39"/>
      <c r="E89" s="39"/>
      <c r="F89" s="26" t="str">
        <f>F12</f>
        <v>Hostinné</v>
      </c>
      <c r="G89" s="39"/>
      <c r="H89" s="39"/>
      <c r="I89" s="146" t="s">
        <v>22</v>
      </c>
      <c r="J89" s="78" t="str">
        <f>IF(J12="","",J12)</f>
        <v>17. 6. 2020</v>
      </c>
      <c r="K89" s="39"/>
      <c r="L89" s="62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9"/>
      <c r="D90" s="39"/>
      <c r="E90" s="39"/>
      <c r="F90" s="39"/>
      <c r="G90" s="39"/>
      <c r="H90" s="39"/>
      <c r="I90" s="143"/>
      <c r="J90" s="39"/>
      <c r="K90" s="39"/>
      <c r="L90" s="62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25.65" customHeight="1">
      <c r="A91" s="37"/>
      <c r="B91" s="38"/>
      <c r="C91" s="31" t="s">
        <v>24</v>
      </c>
      <c r="D91" s="39"/>
      <c r="E91" s="39"/>
      <c r="F91" s="26" t="str">
        <f>E15</f>
        <v xml:space="preserve">Město Hostinné </v>
      </c>
      <c r="G91" s="39"/>
      <c r="H91" s="39"/>
      <c r="I91" s="146" t="s">
        <v>32</v>
      </c>
      <c r="J91" s="35" t="str">
        <f>E21</f>
        <v>Ing. Gabriela Mlatečková Čížková</v>
      </c>
      <c r="K91" s="39"/>
      <c r="L91" s="62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25.65" customHeight="1">
      <c r="A92" s="37"/>
      <c r="B92" s="38"/>
      <c r="C92" s="31" t="s">
        <v>30</v>
      </c>
      <c r="D92" s="39"/>
      <c r="E92" s="39"/>
      <c r="F92" s="26" t="str">
        <f>IF(E18="","",E18)</f>
        <v>Vyplň údaj</v>
      </c>
      <c r="G92" s="39"/>
      <c r="H92" s="39"/>
      <c r="I92" s="146" t="s">
        <v>37</v>
      </c>
      <c r="J92" s="35" t="str">
        <f>E24</f>
        <v>Ing. Gabriela Mlatečková Čížková</v>
      </c>
      <c r="K92" s="39"/>
      <c r="L92" s="62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0.32" customHeight="1">
      <c r="A93" s="37"/>
      <c r="B93" s="38"/>
      <c r="C93" s="39"/>
      <c r="D93" s="39"/>
      <c r="E93" s="39"/>
      <c r="F93" s="39"/>
      <c r="G93" s="39"/>
      <c r="H93" s="39"/>
      <c r="I93" s="143"/>
      <c r="J93" s="39"/>
      <c r="K93" s="39"/>
      <c r="L93" s="62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29.28" customHeight="1">
      <c r="A94" s="37"/>
      <c r="B94" s="38"/>
      <c r="C94" s="187" t="s">
        <v>109</v>
      </c>
      <c r="D94" s="188"/>
      <c r="E94" s="188"/>
      <c r="F94" s="188"/>
      <c r="G94" s="188"/>
      <c r="H94" s="188"/>
      <c r="I94" s="189"/>
      <c r="J94" s="190" t="s">
        <v>110</v>
      </c>
      <c r="K94" s="188"/>
      <c r="L94" s="62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9"/>
      <c r="D95" s="39"/>
      <c r="E95" s="39"/>
      <c r="F95" s="39"/>
      <c r="G95" s="39"/>
      <c r="H95" s="39"/>
      <c r="I95" s="143"/>
      <c r="J95" s="39"/>
      <c r="K95" s="39"/>
      <c r="L95" s="62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2.8" customHeight="1">
      <c r="A96" s="37"/>
      <c r="B96" s="38"/>
      <c r="C96" s="191" t="s">
        <v>111</v>
      </c>
      <c r="D96" s="39"/>
      <c r="E96" s="39"/>
      <c r="F96" s="39"/>
      <c r="G96" s="39"/>
      <c r="H96" s="39"/>
      <c r="I96" s="143"/>
      <c r="J96" s="109">
        <f>J122</f>
        <v>0</v>
      </c>
      <c r="K96" s="39"/>
      <c r="L96" s="62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6" t="s">
        <v>112</v>
      </c>
    </row>
    <row r="97" s="9" customFormat="1" ht="24.96" customHeight="1">
      <c r="A97" s="9"/>
      <c r="B97" s="192"/>
      <c r="C97" s="193"/>
      <c r="D97" s="194" t="s">
        <v>732</v>
      </c>
      <c r="E97" s="195"/>
      <c r="F97" s="195"/>
      <c r="G97" s="195"/>
      <c r="H97" s="195"/>
      <c r="I97" s="196"/>
      <c r="J97" s="197">
        <f>J123</f>
        <v>0</v>
      </c>
      <c r="K97" s="193"/>
      <c r="L97" s="198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99"/>
      <c r="C98" s="200"/>
      <c r="D98" s="201" t="s">
        <v>667</v>
      </c>
      <c r="E98" s="202"/>
      <c r="F98" s="202"/>
      <c r="G98" s="202"/>
      <c r="H98" s="202"/>
      <c r="I98" s="203"/>
      <c r="J98" s="204">
        <f>J124</f>
        <v>0</v>
      </c>
      <c r="K98" s="200"/>
      <c r="L98" s="205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99"/>
      <c r="C99" s="200"/>
      <c r="D99" s="201" t="s">
        <v>668</v>
      </c>
      <c r="E99" s="202"/>
      <c r="F99" s="202"/>
      <c r="G99" s="202"/>
      <c r="H99" s="202"/>
      <c r="I99" s="203"/>
      <c r="J99" s="204">
        <f>J141</f>
        <v>0</v>
      </c>
      <c r="K99" s="200"/>
      <c r="L99" s="205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99"/>
      <c r="C100" s="200"/>
      <c r="D100" s="201" t="s">
        <v>666</v>
      </c>
      <c r="E100" s="202"/>
      <c r="F100" s="202"/>
      <c r="G100" s="202"/>
      <c r="H100" s="202"/>
      <c r="I100" s="203"/>
      <c r="J100" s="204">
        <f>J157</f>
        <v>0</v>
      </c>
      <c r="K100" s="200"/>
      <c r="L100" s="205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9" customFormat="1" ht="24.96" customHeight="1">
      <c r="A101" s="9"/>
      <c r="B101" s="192"/>
      <c r="C101" s="193"/>
      <c r="D101" s="194" t="s">
        <v>117</v>
      </c>
      <c r="E101" s="195"/>
      <c r="F101" s="195"/>
      <c r="G101" s="195"/>
      <c r="H101" s="195"/>
      <c r="I101" s="196"/>
      <c r="J101" s="197">
        <f>J167</f>
        <v>0</v>
      </c>
      <c r="K101" s="193"/>
      <c r="L101" s="198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10" customFormat="1" ht="19.92" customHeight="1">
      <c r="A102" s="10"/>
      <c r="B102" s="199"/>
      <c r="C102" s="200"/>
      <c r="D102" s="201" t="s">
        <v>121</v>
      </c>
      <c r="E102" s="202"/>
      <c r="F102" s="202"/>
      <c r="G102" s="202"/>
      <c r="H102" s="202"/>
      <c r="I102" s="203"/>
      <c r="J102" s="204">
        <f>J168</f>
        <v>0</v>
      </c>
      <c r="K102" s="200"/>
      <c r="L102" s="205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2" customFormat="1" ht="21.84" customHeight="1">
      <c r="A103" s="37"/>
      <c r="B103" s="38"/>
      <c r="C103" s="39"/>
      <c r="D103" s="39"/>
      <c r="E103" s="39"/>
      <c r="F103" s="39"/>
      <c r="G103" s="39"/>
      <c r="H103" s="39"/>
      <c r="I103" s="143"/>
      <c r="J103" s="39"/>
      <c r="K103" s="39"/>
      <c r="L103" s="62"/>
      <c r="S103" s="37"/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</row>
    <row r="104" s="2" customFormat="1" ht="6.96" customHeight="1">
      <c r="A104" s="37"/>
      <c r="B104" s="65"/>
      <c r="C104" s="66"/>
      <c r="D104" s="66"/>
      <c r="E104" s="66"/>
      <c r="F104" s="66"/>
      <c r="G104" s="66"/>
      <c r="H104" s="66"/>
      <c r="I104" s="182"/>
      <c r="J104" s="66"/>
      <c r="K104" s="66"/>
      <c r="L104" s="62"/>
      <c r="S104" s="37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</row>
    <row r="108" s="2" customFormat="1" ht="6.96" customHeight="1">
      <c r="A108" s="37"/>
      <c r="B108" s="67"/>
      <c r="C108" s="68"/>
      <c r="D108" s="68"/>
      <c r="E108" s="68"/>
      <c r="F108" s="68"/>
      <c r="G108" s="68"/>
      <c r="H108" s="68"/>
      <c r="I108" s="185"/>
      <c r="J108" s="68"/>
      <c r="K108" s="68"/>
      <c r="L108" s="62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</row>
    <row r="109" s="2" customFormat="1" ht="24.96" customHeight="1">
      <c r="A109" s="37"/>
      <c r="B109" s="38"/>
      <c r="C109" s="22" t="s">
        <v>122</v>
      </c>
      <c r="D109" s="39"/>
      <c r="E109" s="39"/>
      <c r="F109" s="39"/>
      <c r="G109" s="39"/>
      <c r="H109" s="39"/>
      <c r="I109" s="143"/>
      <c r="J109" s="39"/>
      <c r="K109" s="39"/>
      <c r="L109" s="62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</row>
    <row r="110" s="2" customFormat="1" ht="6.96" customHeight="1">
      <c r="A110" s="37"/>
      <c r="B110" s="38"/>
      <c r="C110" s="39"/>
      <c r="D110" s="39"/>
      <c r="E110" s="39"/>
      <c r="F110" s="39"/>
      <c r="G110" s="39"/>
      <c r="H110" s="39"/>
      <c r="I110" s="143"/>
      <c r="J110" s="39"/>
      <c r="K110" s="39"/>
      <c r="L110" s="62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</row>
    <row r="111" s="2" customFormat="1" ht="12" customHeight="1">
      <c r="A111" s="37"/>
      <c r="B111" s="38"/>
      <c r="C111" s="31" t="s">
        <v>16</v>
      </c>
      <c r="D111" s="39"/>
      <c r="E111" s="39"/>
      <c r="F111" s="39"/>
      <c r="G111" s="39"/>
      <c r="H111" s="39"/>
      <c r="I111" s="143"/>
      <c r="J111" s="39"/>
      <c r="K111" s="39"/>
      <c r="L111" s="62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2" s="2" customFormat="1" ht="16.5" customHeight="1">
      <c r="A112" s="37"/>
      <c r="B112" s="38"/>
      <c r="C112" s="39"/>
      <c r="D112" s="39"/>
      <c r="E112" s="186" t="str">
        <f>E7</f>
        <v>Host_sídl_3.-4.etapa - ZPŮSOBILÉ VÝDAJE</v>
      </c>
      <c r="F112" s="31"/>
      <c r="G112" s="31"/>
      <c r="H112" s="31"/>
      <c r="I112" s="143"/>
      <c r="J112" s="39"/>
      <c r="K112" s="39"/>
      <c r="L112" s="62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2" customFormat="1" ht="12" customHeight="1">
      <c r="A113" s="37"/>
      <c r="B113" s="38"/>
      <c r="C113" s="31" t="s">
        <v>106</v>
      </c>
      <c r="D113" s="39"/>
      <c r="E113" s="39"/>
      <c r="F113" s="39"/>
      <c r="G113" s="39"/>
      <c r="H113" s="39"/>
      <c r="I113" s="143"/>
      <c r="J113" s="39"/>
      <c r="K113" s="39"/>
      <c r="L113" s="62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16.5" customHeight="1">
      <c r="A114" s="37"/>
      <c r="B114" s="38"/>
      <c r="C114" s="39"/>
      <c r="D114" s="39"/>
      <c r="E114" s="75" t="str">
        <f>E9</f>
        <v>IO.06 - Rozvojová péče 2. rok po založení</v>
      </c>
      <c r="F114" s="39"/>
      <c r="G114" s="39"/>
      <c r="H114" s="39"/>
      <c r="I114" s="143"/>
      <c r="J114" s="39"/>
      <c r="K114" s="39"/>
      <c r="L114" s="62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6.96" customHeight="1">
      <c r="A115" s="37"/>
      <c r="B115" s="38"/>
      <c r="C115" s="39"/>
      <c r="D115" s="39"/>
      <c r="E115" s="39"/>
      <c r="F115" s="39"/>
      <c r="G115" s="39"/>
      <c r="H115" s="39"/>
      <c r="I115" s="143"/>
      <c r="J115" s="39"/>
      <c r="K115" s="39"/>
      <c r="L115" s="62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12" customHeight="1">
      <c r="A116" s="37"/>
      <c r="B116" s="38"/>
      <c r="C116" s="31" t="s">
        <v>20</v>
      </c>
      <c r="D116" s="39"/>
      <c r="E116" s="39"/>
      <c r="F116" s="26" t="str">
        <f>F12</f>
        <v>Hostinné</v>
      </c>
      <c r="G116" s="39"/>
      <c r="H116" s="39"/>
      <c r="I116" s="146" t="s">
        <v>22</v>
      </c>
      <c r="J116" s="78" t="str">
        <f>IF(J12="","",J12)</f>
        <v>17. 6. 2020</v>
      </c>
      <c r="K116" s="39"/>
      <c r="L116" s="62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6.96" customHeight="1">
      <c r="A117" s="37"/>
      <c r="B117" s="38"/>
      <c r="C117" s="39"/>
      <c r="D117" s="39"/>
      <c r="E117" s="39"/>
      <c r="F117" s="39"/>
      <c r="G117" s="39"/>
      <c r="H117" s="39"/>
      <c r="I117" s="143"/>
      <c r="J117" s="39"/>
      <c r="K117" s="39"/>
      <c r="L117" s="62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25.65" customHeight="1">
      <c r="A118" s="37"/>
      <c r="B118" s="38"/>
      <c r="C118" s="31" t="s">
        <v>24</v>
      </c>
      <c r="D118" s="39"/>
      <c r="E118" s="39"/>
      <c r="F118" s="26" t="str">
        <f>E15</f>
        <v xml:space="preserve">Město Hostinné </v>
      </c>
      <c r="G118" s="39"/>
      <c r="H118" s="39"/>
      <c r="I118" s="146" t="s">
        <v>32</v>
      </c>
      <c r="J118" s="35" t="str">
        <f>E21</f>
        <v>Ing. Gabriela Mlatečková Čížková</v>
      </c>
      <c r="K118" s="39"/>
      <c r="L118" s="62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2" customFormat="1" ht="25.65" customHeight="1">
      <c r="A119" s="37"/>
      <c r="B119" s="38"/>
      <c r="C119" s="31" t="s">
        <v>30</v>
      </c>
      <c r="D119" s="39"/>
      <c r="E119" s="39"/>
      <c r="F119" s="26" t="str">
        <f>IF(E18="","",E18)</f>
        <v>Vyplň údaj</v>
      </c>
      <c r="G119" s="39"/>
      <c r="H119" s="39"/>
      <c r="I119" s="146" t="s">
        <v>37</v>
      </c>
      <c r="J119" s="35" t="str">
        <f>E24</f>
        <v>Ing. Gabriela Mlatečková Čížková</v>
      </c>
      <c r="K119" s="39"/>
      <c r="L119" s="62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2" customFormat="1" ht="10.32" customHeight="1">
      <c r="A120" s="37"/>
      <c r="B120" s="38"/>
      <c r="C120" s="39"/>
      <c r="D120" s="39"/>
      <c r="E120" s="39"/>
      <c r="F120" s="39"/>
      <c r="G120" s="39"/>
      <c r="H120" s="39"/>
      <c r="I120" s="143"/>
      <c r="J120" s="39"/>
      <c r="K120" s="39"/>
      <c r="L120" s="62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</row>
    <row r="121" s="11" customFormat="1" ht="29.28" customHeight="1">
      <c r="A121" s="206"/>
      <c r="B121" s="207"/>
      <c r="C121" s="208" t="s">
        <v>123</v>
      </c>
      <c r="D121" s="209" t="s">
        <v>64</v>
      </c>
      <c r="E121" s="209" t="s">
        <v>60</v>
      </c>
      <c r="F121" s="209" t="s">
        <v>61</v>
      </c>
      <c r="G121" s="209" t="s">
        <v>124</v>
      </c>
      <c r="H121" s="209" t="s">
        <v>125</v>
      </c>
      <c r="I121" s="210" t="s">
        <v>126</v>
      </c>
      <c r="J121" s="211" t="s">
        <v>110</v>
      </c>
      <c r="K121" s="212" t="s">
        <v>127</v>
      </c>
      <c r="L121" s="213"/>
      <c r="M121" s="99" t="s">
        <v>1</v>
      </c>
      <c r="N121" s="100" t="s">
        <v>43</v>
      </c>
      <c r="O121" s="100" t="s">
        <v>128</v>
      </c>
      <c r="P121" s="100" t="s">
        <v>129</v>
      </c>
      <c r="Q121" s="100" t="s">
        <v>130</v>
      </c>
      <c r="R121" s="100" t="s">
        <v>131</v>
      </c>
      <c r="S121" s="100" t="s">
        <v>132</v>
      </c>
      <c r="T121" s="101" t="s">
        <v>133</v>
      </c>
      <c r="U121" s="206"/>
      <c r="V121" s="206"/>
      <c r="W121" s="206"/>
      <c r="X121" s="206"/>
      <c r="Y121" s="206"/>
      <c r="Z121" s="206"/>
      <c r="AA121" s="206"/>
      <c r="AB121" s="206"/>
      <c r="AC121" s="206"/>
      <c r="AD121" s="206"/>
      <c r="AE121" s="206"/>
    </row>
    <row r="122" s="2" customFormat="1" ht="22.8" customHeight="1">
      <c r="A122" s="37"/>
      <c r="B122" s="38"/>
      <c r="C122" s="106" t="s">
        <v>134</v>
      </c>
      <c r="D122" s="39"/>
      <c r="E122" s="39"/>
      <c r="F122" s="39"/>
      <c r="G122" s="39"/>
      <c r="H122" s="39"/>
      <c r="I122" s="143"/>
      <c r="J122" s="214">
        <f>BK122</f>
        <v>0</v>
      </c>
      <c r="K122" s="39"/>
      <c r="L122" s="43"/>
      <c r="M122" s="102"/>
      <c r="N122" s="215"/>
      <c r="O122" s="103"/>
      <c r="P122" s="216">
        <f>P123+P167</f>
        <v>0</v>
      </c>
      <c r="Q122" s="103"/>
      <c r="R122" s="216">
        <f>R123+R167</f>
        <v>37.501089999999998</v>
      </c>
      <c r="S122" s="103"/>
      <c r="T122" s="217">
        <f>T123+T167</f>
        <v>0</v>
      </c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T122" s="16" t="s">
        <v>78</v>
      </c>
      <c r="AU122" s="16" t="s">
        <v>112</v>
      </c>
      <c r="BK122" s="218">
        <f>BK123+BK167</f>
        <v>0</v>
      </c>
    </row>
    <row r="123" s="12" customFormat="1" ht="25.92" customHeight="1">
      <c r="A123" s="12"/>
      <c r="B123" s="219"/>
      <c r="C123" s="220"/>
      <c r="D123" s="221" t="s">
        <v>78</v>
      </c>
      <c r="E123" s="222" t="s">
        <v>99</v>
      </c>
      <c r="F123" s="222" t="s">
        <v>733</v>
      </c>
      <c r="G123" s="220"/>
      <c r="H123" s="220"/>
      <c r="I123" s="223"/>
      <c r="J123" s="224">
        <f>BK123</f>
        <v>0</v>
      </c>
      <c r="K123" s="220"/>
      <c r="L123" s="225"/>
      <c r="M123" s="226"/>
      <c r="N123" s="227"/>
      <c r="O123" s="227"/>
      <c r="P123" s="228">
        <f>P124+P141+P157</f>
        <v>0</v>
      </c>
      <c r="Q123" s="227"/>
      <c r="R123" s="228">
        <f>R124+R141+R157</f>
        <v>37.501089999999998</v>
      </c>
      <c r="S123" s="227"/>
      <c r="T123" s="229">
        <f>T124+T141+T157</f>
        <v>0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230" t="s">
        <v>87</v>
      </c>
      <c r="AT123" s="231" t="s">
        <v>78</v>
      </c>
      <c r="AU123" s="231" t="s">
        <v>79</v>
      </c>
      <c r="AY123" s="230" t="s">
        <v>136</v>
      </c>
      <c r="BK123" s="232">
        <f>BK124+BK141+BK157</f>
        <v>0</v>
      </c>
    </row>
    <row r="124" s="12" customFormat="1" ht="22.8" customHeight="1">
      <c r="A124" s="12"/>
      <c r="B124" s="219"/>
      <c r="C124" s="220"/>
      <c r="D124" s="221" t="s">
        <v>78</v>
      </c>
      <c r="E124" s="233" t="s">
        <v>694</v>
      </c>
      <c r="F124" s="233" t="s">
        <v>695</v>
      </c>
      <c r="G124" s="220"/>
      <c r="H124" s="220"/>
      <c r="I124" s="223"/>
      <c r="J124" s="234">
        <f>BK124</f>
        <v>0</v>
      </c>
      <c r="K124" s="220"/>
      <c r="L124" s="225"/>
      <c r="M124" s="226"/>
      <c r="N124" s="227"/>
      <c r="O124" s="227"/>
      <c r="P124" s="228">
        <f>SUM(P125:P140)</f>
        <v>0</v>
      </c>
      <c r="Q124" s="227"/>
      <c r="R124" s="228">
        <f>SUM(R125:R140)</f>
        <v>0</v>
      </c>
      <c r="S124" s="227"/>
      <c r="T124" s="229">
        <f>SUM(T125:T140)</f>
        <v>0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230" t="s">
        <v>87</v>
      </c>
      <c r="AT124" s="231" t="s">
        <v>78</v>
      </c>
      <c r="AU124" s="231" t="s">
        <v>87</v>
      </c>
      <c r="AY124" s="230" t="s">
        <v>136</v>
      </c>
      <c r="BK124" s="232">
        <f>SUM(BK125:BK140)</f>
        <v>0</v>
      </c>
    </row>
    <row r="125" s="2" customFormat="1" ht="16.5" customHeight="1">
      <c r="A125" s="37"/>
      <c r="B125" s="38"/>
      <c r="C125" s="235" t="s">
        <v>143</v>
      </c>
      <c r="D125" s="235" t="s">
        <v>139</v>
      </c>
      <c r="E125" s="236" t="s">
        <v>696</v>
      </c>
      <c r="F125" s="237" t="s">
        <v>697</v>
      </c>
      <c r="G125" s="238" t="s">
        <v>285</v>
      </c>
      <c r="H125" s="239">
        <v>80.299999999999997</v>
      </c>
      <c r="I125" s="240"/>
      <c r="J125" s="241">
        <f>ROUND(I125*H125,2)</f>
        <v>0</v>
      </c>
      <c r="K125" s="242"/>
      <c r="L125" s="43"/>
      <c r="M125" s="243" t="s">
        <v>1</v>
      </c>
      <c r="N125" s="244" t="s">
        <v>44</v>
      </c>
      <c r="O125" s="90"/>
      <c r="P125" s="245">
        <f>O125*H125</f>
        <v>0</v>
      </c>
      <c r="Q125" s="245">
        <v>0</v>
      </c>
      <c r="R125" s="245">
        <f>Q125*H125</f>
        <v>0</v>
      </c>
      <c r="S125" s="245">
        <v>0</v>
      </c>
      <c r="T125" s="246">
        <f>S125*H125</f>
        <v>0</v>
      </c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R125" s="247" t="s">
        <v>143</v>
      </c>
      <c r="AT125" s="247" t="s">
        <v>139</v>
      </c>
      <c r="AU125" s="247" t="s">
        <v>89</v>
      </c>
      <c r="AY125" s="16" t="s">
        <v>136</v>
      </c>
      <c r="BE125" s="248">
        <f>IF(N125="základní",J125,0)</f>
        <v>0</v>
      </c>
      <c r="BF125" s="248">
        <f>IF(N125="snížená",J125,0)</f>
        <v>0</v>
      </c>
      <c r="BG125" s="248">
        <f>IF(N125="zákl. přenesená",J125,0)</f>
        <v>0</v>
      </c>
      <c r="BH125" s="248">
        <f>IF(N125="sníž. přenesená",J125,0)</f>
        <v>0</v>
      </c>
      <c r="BI125" s="248">
        <f>IF(N125="nulová",J125,0)</f>
        <v>0</v>
      </c>
      <c r="BJ125" s="16" t="s">
        <v>87</v>
      </c>
      <c r="BK125" s="248">
        <f>ROUND(I125*H125,2)</f>
        <v>0</v>
      </c>
      <c r="BL125" s="16" t="s">
        <v>143</v>
      </c>
      <c r="BM125" s="247" t="s">
        <v>734</v>
      </c>
    </row>
    <row r="126" s="13" customFormat="1">
      <c r="A126" s="13"/>
      <c r="B126" s="260"/>
      <c r="C126" s="261"/>
      <c r="D126" s="262" t="s">
        <v>201</v>
      </c>
      <c r="E126" s="263" t="s">
        <v>1</v>
      </c>
      <c r="F126" s="264" t="s">
        <v>699</v>
      </c>
      <c r="G126" s="261"/>
      <c r="H126" s="265">
        <v>80.299999999999997</v>
      </c>
      <c r="I126" s="266"/>
      <c r="J126" s="261"/>
      <c r="K126" s="261"/>
      <c r="L126" s="267"/>
      <c r="M126" s="268"/>
      <c r="N126" s="269"/>
      <c r="O126" s="269"/>
      <c r="P126" s="269"/>
      <c r="Q126" s="269"/>
      <c r="R126" s="269"/>
      <c r="S126" s="269"/>
      <c r="T126" s="270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T126" s="271" t="s">
        <v>201</v>
      </c>
      <c r="AU126" s="271" t="s">
        <v>89</v>
      </c>
      <c r="AV126" s="13" t="s">
        <v>89</v>
      </c>
      <c r="AW126" s="13" t="s">
        <v>36</v>
      </c>
      <c r="AX126" s="13" t="s">
        <v>87</v>
      </c>
      <c r="AY126" s="271" t="s">
        <v>136</v>
      </c>
    </row>
    <row r="127" s="2" customFormat="1" ht="16.5" customHeight="1">
      <c r="A127" s="37"/>
      <c r="B127" s="38"/>
      <c r="C127" s="235" t="s">
        <v>735</v>
      </c>
      <c r="D127" s="235" t="s">
        <v>139</v>
      </c>
      <c r="E127" s="236" t="s">
        <v>701</v>
      </c>
      <c r="F127" s="237" t="s">
        <v>702</v>
      </c>
      <c r="G127" s="238" t="s">
        <v>199</v>
      </c>
      <c r="H127" s="239">
        <v>8.0299999999999994</v>
      </c>
      <c r="I127" s="240"/>
      <c r="J127" s="241">
        <f>ROUND(I127*H127,2)</f>
        <v>0</v>
      </c>
      <c r="K127" s="242"/>
      <c r="L127" s="43"/>
      <c r="M127" s="243" t="s">
        <v>1</v>
      </c>
      <c r="N127" s="244" t="s">
        <v>44</v>
      </c>
      <c r="O127" s="90"/>
      <c r="P127" s="245">
        <f>O127*H127</f>
        <v>0</v>
      </c>
      <c r="Q127" s="245">
        <v>0</v>
      </c>
      <c r="R127" s="245">
        <f>Q127*H127</f>
        <v>0</v>
      </c>
      <c r="S127" s="245">
        <v>0</v>
      </c>
      <c r="T127" s="246">
        <f>S127*H127</f>
        <v>0</v>
      </c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R127" s="247" t="s">
        <v>143</v>
      </c>
      <c r="AT127" s="247" t="s">
        <v>139</v>
      </c>
      <c r="AU127" s="247" t="s">
        <v>89</v>
      </c>
      <c r="AY127" s="16" t="s">
        <v>136</v>
      </c>
      <c r="BE127" s="248">
        <f>IF(N127="základní",J127,0)</f>
        <v>0</v>
      </c>
      <c r="BF127" s="248">
        <f>IF(N127="snížená",J127,0)</f>
        <v>0</v>
      </c>
      <c r="BG127" s="248">
        <f>IF(N127="zákl. přenesená",J127,0)</f>
        <v>0</v>
      </c>
      <c r="BH127" s="248">
        <f>IF(N127="sníž. přenesená",J127,0)</f>
        <v>0</v>
      </c>
      <c r="BI127" s="248">
        <f>IF(N127="nulová",J127,0)</f>
        <v>0</v>
      </c>
      <c r="BJ127" s="16" t="s">
        <v>87</v>
      </c>
      <c r="BK127" s="248">
        <f>ROUND(I127*H127,2)</f>
        <v>0</v>
      </c>
      <c r="BL127" s="16" t="s">
        <v>143</v>
      </c>
      <c r="BM127" s="247" t="s">
        <v>736</v>
      </c>
    </row>
    <row r="128" s="13" customFormat="1">
      <c r="A128" s="13"/>
      <c r="B128" s="260"/>
      <c r="C128" s="261"/>
      <c r="D128" s="262" t="s">
        <v>201</v>
      </c>
      <c r="E128" s="263" t="s">
        <v>1</v>
      </c>
      <c r="F128" s="264" t="s">
        <v>704</v>
      </c>
      <c r="G128" s="261"/>
      <c r="H128" s="265">
        <v>803</v>
      </c>
      <c r="I128" s="266"/>
      <c r="J128" s="261"/>
      <c r="K128" s="261"/>
      <c r="L128" s="267"/>
      <c r="M128" s="268"/>
      <c r="N128" s="269"/>
      <c r="O128" s="269"/>
      <c r="P128" s="269"/>
      <c r="Q128" s="269"/>
      <c r="R128" s="269"/>
      <c r="S128" s="269"/>
      <c r="T128" s="270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271" t="s">
        <v>201</v>
      </c>
      <c r="AU128" s="271" t="s">
        <v>89</v>
      </c>
      <c r="AV128" s="13" t="s">
        <v>89</v>
      </c>
      <c r="AW128" s="13" t="s">
        <v>36</v>
      </c>
      <c r="AX128" s="13" t="s">
        <v>87</v>
      </c>
      <c r="AY128" s="271" t="s">
        <v>136</v>
      </c>
    </row>
    <row r="129" s="13" customFormat="1">
      <c r="A129" s="13"/>
      <c r="B129" s="260"/>
      <c r="C129" s="261"/>
      <c r="D129" s="262" t="s">
        <v>201</v>
      </c>
      <c r="E129" s="261"/>
      <c r="F129" s="264" t="s">
        <v>705</v>
      </c>
      <c r="G129" s="261"/>
      <c r="H129" s="265">
        <v>8.0299999999999994</v>
      </c>
      <c r="I129" s="266"/>
      <c r="J129" s="261"/>
      <c r="K129" s="261"/>
      <c r="L129" s="267"/>
      <c r="M129" s="268"/>
      <c r="N129" s="269"/>
      <c r="O129" s="269"/>
      <c r="P129" s="269"/>
      <c r="Q129" s="269"/>
      <c r="R129" s="269"/>
      <c r="S129" s="269"/>
      <c r="T129" s="270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271" t="s">
        <v>201</v>
      </c>
      <c r="AU129" s="271" t="s">
        <v>89</v>
      </c>
      <c r="AV129" s="13" t="s">
        <v>89</v>
      </c>
      <c r="AW129" s="13" t="s">
        <v>4</v>
      </c>
      <c r="AX129" s="13" t="s">
        <v>87</v>
      </c>
      <c r="AY129" s="271" t="s">
        <v>136</v>
      </c>
    </row>
    <row r="130" s="2" customFormat="1" ht="16.5" customHeight="1">
      <c r="A130" s="37"/>
      <c r="B130" s="38"/>
      <c r="C130" s="235" t="s">
        <v>737</v>
      </c>
      <c r="D130" s="235" t="s">
        <v>139</v>
      </c>
      <c r="E130" s="236" t="s">
        <v>684</v>
      </c>
      <c r="F130" s="237" t="s">
        <v>433</v>
      </c>
      <c r="G130" s="238" t="s">
        <v>199</v>
      </c>
      <c r="H130" s="239">
        <v>7.71</v>
      </c>
      <c r="I130" s="240"/>
      <c r="J130" s="241">
        <f>ROUND(I130*H130,2)</f>
        <v>0</v>
      </c>
      <c r="K130" s="242"/>
      <c r="L130" s="43"/>
      <c r="M130" s="243" t="s">
        <v>1</v>
      </c>
      <c r="N130" s="244" t="s">
        <v>44</v>
      </c>
      <c r="O130" s="90"/>
      <c r="P130" s="245">
        <f>O130*H130</f>
        <v>0</v>
      </c>
      <c r="Q130" s="245">
        <v>0</v>
      </c>
      <c r="R130" s="245">
        <f>Q130*H130</f>
        <v>0</v>
      </c>
      <c r="S130" s="245">
        <v>0</v>
      </c>
      <c r="T130" s="246">
        <f>S130*H130</f>
        <v>0</v>
      </c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R130" s="247" t="s">
        <v>143</v>
      </c>
      <c r="AT130" s="247" t="s">
        <v>139</v>
      </c>
      <c r="AU130" s="247" t="s">
        <v>89</v>
      </c>
      <c r="AY130" s="16" t="s">
        <v>136</v>
      </c>
      <c r="BE130" s="248">
        <f>IF(N130="základní",J130,0)</f>
        <v>0</v>
      </c>
      <c r="BF130" s="248">
        <f>IF(N130="snížená",J130,0)</f>
        <v>0</v>
      </c>
      <c r="BG130" s="248">
        <f>IF(N130="zákl. přenesená",J130,0)</f>
        <v>0</v>
      </c>
      <c r="BH130" s="248">
        <f>IF(N130="sníž. přenesená",J130,0)</f>
        <v>0</v>
      </c>
      <c r="BI130" s="248">
        <f>IF(N130="nulová",J130,0)</f>
        <v>0</v>
      </c>
      <c r="BJ130" s="16" t="s">
        <v>87</v>
      </c>
      <c r="BK130" s="248">
        <f>ROUND(I130*H130,2)</f>
        <v>0</v>
      </c>
      <c r="BL130" s="16" t="s">
        <v>143</v>
      </c>
      <c r="BM130" s="247" t="s">
        <v>738</v>
      </c>
    </row>
    <row r="131" s="2" customFormat="1" ht="16.5" customHeight="1">
      <c r="A131" s="37"/>
      <c r="B131" s="38"/>
      <c r="C131" s="235" t="s">
        <v>739</v>
      </c>
      <c r="D131" s="235" t="s">
        <v>139</v>
      </c>
      <c r="E131" s="236" t="s">
        <v>708</v>
      </c>
      <c r="F131" s="237" t="s">
        <v>740</v>
      </c>
      <c r="G131" s="238" t="s">
        <v>199</v>
      </c>
      <c r="H131" s="239">
        <v>111.66</v>
      </c>
      <c r="I131" s="240"/>
      <c r="J131" s="241">
        <f>ROUND(I131*H131,2)</f>
        <v>0</v>
      </c>
      <c r="K131" s="242"/>
      <c r="L131" s="43"/>
      <c r="M131" s="243" t="s">
        <v>1</v>
      </c>
      <c r="N131" s="244" t="s">
        <v>44</v>
      </c>
      <c r="O131" s="90"/>
      <c r="P131" s="245">
        <f>O131*H131</f>
        <v>0</v>
      </c>
      <c r="Q131" s="245">
        <v>0</v>
      </c>
      <c r="R131" s="245">
        <f>Q131*H131</f>
        <v>0</v>
      </c>
      <c r="S131" s="245">
        <v>0</v>
      </c>
      <c r="T131" s="246">
        <f>S131*H131</f>
        <v>0</v>
      </c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R131" s="247" t="s">
        <v>143</v>
      </c>
      <c r="AT131" s="247" t="s">
        <v>139</v>
      </c>
      <c r="AU131" s="247" t="s">
        <v>89</v>
      </c>
      <c r="AY131" s="16" t="s">
        <v>136</v>
      </c>
      <c r="BE131" s="248">
        <f>IF(N131="základní",J131,0)</f>
        <v>0</v>
      </c>
      <c r="BF131" s="248">
        <f>IF(N131="snížená",J131,0)</f>
        <v>0</v>
      </c>
      <c r="BG131" s="248">
        <f>IF(N131="zákl. přenesená",J131,0)</f>
        <v>0</v>
      </c>
      <c r="BH131" s="248">
        <f>IF(N131="sníž. přenesená",J131,0)</f>
        <v>0</v>
      </c>
      <c r="BI131" s="248">
        <f>IF(N131="nulová",J131,0)</f>
        <v>0</v>
      </c>
      <c r="BJ131" s="16" t="s">
        <v>87</v>
      </c>
      <c r="BK131" s="248">
        <f>ROUND(I131*H131,2)</f>
        <v>0</v>
      </c>
      <c r="BL131" s="16" t="s">
        <v>143</v>
      </c>
      <c r="BM131" s="247" t="s">
        <v>741</v>
      </c>
    </row>
    <row r="132" s="13" customFormat="1">
      <c r="A132" s="13"/>
      <c r="B132" s="260"/>
      <c r="C132" s="261"/>
      <c r="D132" s="262" t="s">
        <v>201</v>
      </c>
      <c r="E132" s="263" t="s">
        <v>1</v>
      </c>
      <c r="F132" s="264" t="s">
        <v>711</v>
      </c>
      <c r="G132" s="261"/>
      <c r="H132" s="265">
        <v>3072</v>
      </c>
      <c r="I132" s="266"/>
      <c r="J132" s="261"/>
      <c r="K132" s="261"/>
      <c r="L132" s="267"/>
      <c r="M132" s="268"/>
      <c r="N132" s="269"/>
      <c r="O132" s="269"/>
      <c r="P132" s="269"/>
      <c r="Q132" s="269"/>
      <c r="R132" s="269"/>
      <c r="S132" s="269"/>
      <c r="T132" s="270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271" t="s">
        <v>201</v>
      </c>
      <c r="AU132" s="271" t="s">
        <v>89</v>
      </c>
      <c r="AV132" s="13" t="s">
        <v>89</v>
      </c>
      <c r="AW132" s="13" t="s">
        <v>36</v>
      </c>
      <c r="AX132" s="13" t="s">
        <v>79</v>
      </c>
      <c r="AY132" s="271" t="s">
        <v>136</v>
      </c>
    </row>
    <row r="133" s="13" customFormat="1">
      <c r="A133" s="13"/>
      <c r="B133" s="260"/>
      <c r="C133" s="261"/>
      <c r="D133" s="262" t="s">
        <v>201</v>
      </c>
      <c r="E133" s="263" t="s">
        <v>1</v>
      </c>
      <c r="F133" s="264" t="s">
        <v>712</v>
      </c>
      <c r="G133" s="261"/>
      <c r="H133" s="265">
        <v>143</v>
      </c>
      <c r="I133" s="266"/>
      <c r="J133" s="261"/>
      <c r="K133" s="261"/>
      <c r="L133" s="267"/>
      <c r="M133" s="268"/>
      <c r="N133" s="269"/>
      <c r="O133" s="269"/>
      <c r="P133" s="269"/>
      <c r="Q133" s="269"/>
      <c r="R133" s="269"/>
      <c r="S133" s="269"/>
      <c r="T133" s="270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71" t="s">
        <v>201</v>
      </c>
      <c r="AU133" s="271" t="s">
        <v>89</v>
      </c>
      <c r="AV133" s="13" t="s">
        <v>89</v>
      </c>
      <c r="AW133" s="13" t="s">
        <v>36</v>
      </c>
      <c r="AX133" s="13" t="s">
        <v>79</v>
      </c>
      <c r="AY133" s="271" t="s">
        <v>136</v>
      </c>
    </row>
    <row r="134" s="13" customFormat="1">
      <c r="A134" s="13"/>
      <c r="B134" s="260"/>
      <c r="C134" s="261"/>
      <c r="D134" s="262" t="s">
        <v>201</v>
      </c>
      <c r="E134" s="263" t="s">
        <v>1</v>
      </c>
      <c r="F134" s="264" t="s">
        <v>713</v>
      </c>
      <c r="G134" s="261"/>
      <c r="H134" s="265">
        <v>97</v>
      </c>
      <c r="I134" s="266"/>
      <c r="J134" s="261"/>
      <c r="K134" s="261"/>
      <c r="L134" s="267"/>
      <c r="M134" s="268"/>
      <c r="N134" s="269"/>
      <c r="O134" s="269"/>
      <c r="P134" s="269"/>
      <c r="Q134" s="269"/>
      <c r="R134" s="269"/>
      <c r="S134" s="269"/>
      <c r="T134" s="270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71" t="s">
        <v>201</v>
      </c>
      <c r="AU134" s="271" t="s">
        <v>89</v>
      </c>
      <c r="AV134" s="13" t="s">
        <v>89</v>
      </c>
      <c r="AW134" s="13" t="s">
        <v>36</v>
      </c>
      <c r="AX134" s="13" t="s">
        <v>79</v>
      </c>
      <c r="AY134" s="271" t="s">
        <v>136</v>
      </c>
    </row>
    <row r="135" s="13" customFormat="1">
      <c r="A135" s="13"/>
      <c r="B135" s="260"/>
      <c r="C135" s="261"/>
      <c r="D135" s="262" t="s">
        <v>201</v>
      </c>
      <c r="E135" s="263" t="s">
        <v>1</v>
      </c>
      <c r="F135" s="264" t="s">
        <v>714</v>
      </c>
      <c r="G135" s="261"/>
      <c r="H135" s="265">
        <v>18</v>
      </c>
      <c r="I135" s="266"/>
      <c r="J135" s="261"/>
      <c r="K135" s="261"/>
      <c r="L135" s="267"/>
      <c r="M135" s="268"/>
      <c r="N135" s="269"/>
      <c r="O135" s="269"/>
      <c r="P135" s="269"/>
      <c r="Q135" s="269"/>
      <c r="R135" s="269"/>
      <c r="S135" s="269"/>
      <c r="T135" s="270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71" t="s">
        <v>201</v>
      </c>
      <c r="AU135" s="271" t="s">
        <v>89</v>
      </c>
      <c r="AV135" s="13" t="s">
        <v>89</v>
      </c>
      <c r="AW135" s="13" t="s">
        <v>36</v>
      </c>
      <c r="AX135" s="13" t="s">
        <v>79</v>
      </c>
      <c r="AY135" s="271" t="s">
        <v>136</v>
      </c>
    </row>
    <row r="136" s="13" customFormat="1">
      <c r="A136" s="13"/>
      <c r="B136" s="260"/>
      <c r="C136" s="261"/>
      <c r="D136" s="262" t="s">
        <v>201</v>
      </c>
      <c r="E136" s="263" t="s">
        <v>1</v>
      </c>
      <c r="F136" s="264" t="s">
        <v>715</v>
      </c>
      <c r="G136" s="261"/>
      <c r="H136" s="265">
        <v>9</v>
      </c>
      <c r="I136" s="266"/>
      <c r="J136" s="261"/>
      <c r="K136" s="261"/>
      <c r="L136" s="267"/>
      <c r="M136" s="268"/>
      <c r="N136" s="269"/>
      <c r="O136" s="269"/>
      <c r="P136" s="269"/>
      <c r="Q136" s="269"/>
      <c r="R136" s="269"/>
      <c r="S136" s="269"/>
      <c r="T136" s="270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71" t="s">
        <v>201</v>
      </c>
      <c r="AU136" s="271" t="s">
        <v>89</v>
      </c>
      <c r="AV136" s="13" t="s">
        <v>89</v>
      </c>
      <c r="AW136" s="13" t="s">
        <v>36</v>
      </c>
      <c r="AX136" s="13" t="s">
        <v>79</v>
      </c>
      <c r="AY136" s="271" t="s">
        <v>136</v>
      </c>
    </row>
    <row r="137" s="13" customFormat="1">
      <c r="A137" s="13"/>
      <c r="B137" s="260"/>
      <c r="C137" s="261"/>
      <c r="D137" s="262" t="s">
        <v>201</v>
      </c>
      <c r="E137" s="263" t="s">
        <v>1</v>
      </c>
      <c r="F137" s="264" t="s">
        <v>716</v>
      </c>
      <c r="G137" s="261"/>
      <c r="H137" s="265">
        <v>383</v>
      </c>
      <c r="I137" s="266"/>
      <c r="J137" s="261"/>
      <c r="K137" s="261"/>
      <c r="L137" s="267"/>
      <c r="M137" s="268"/>
      <c r="N137" s="269"/>
      <c r="O137" s="269"/>
      <c r="P137" s="269"/>
      <c r="Q137" s="269"/>
      <c r="R137" s="269"/>
      <c r="S137" s="269"/>
      <c r="T137" s="270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71" t="s">
        <v>201</v>
      </c>
      <c r="AU137" s="271" t="s">
        <v>89</v>
      </c>
      <c r="AV137" s="13" t="s">
        <v>89</v>
      </c>
      <c r="AW137" s="13" t="s">
        <v>36</v>
      </c>
      <c r="AX137" s="13" t="s">
        <v>79</v>
      </c>
      <c r="AY137" s="271" t="s">
        <v>136</v>
      </c>
    </row>
    <row r="138" s="14" customFormat="1">
      <c r="A138" s="14"/>
      <c r="B138" s="277"/>
      <c r="C138" s="278"/>
      <c r="D138" s="262" t="s">
        <v>201</v>
      </c>
      <c r="E138" s="279" t="s">
        <v>1</v>
      </c>
      <c r="F138" s="280" t="s">
        <v>311</v>
      </c>
      <c r="G138" s="278"/>
      <c r="H138" s="281">
        <v>3722</v>
      </c>
      <c r="I138" s="282"/>
      <c r="J138" s="278"/>
      <c r="K138" s="278"/>
      <c r="L138" s="283"/>
      <c r="M138" s="284"/>
      <c r="N138" s="285"/>
      <c r="O138" s="285"/>
      <c r="P138" s="285"/>
      <c r="Q138" s="285"/>
      <c r="R138" s="285"/>
      <c r="S138" s="285"/>
      <c r="T138" s="286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T138" s="287" t="s">
        <v>201</v>
      </c>
      <c r="AU138" s="287" t="s">
        <v>89</v>
      </c>
      <c r="AV138" s="14" t="s">
        <v>143</v>
      </c>
      <c r="AW138" s="14" t="s">
        <v>36</v>
      </c>
      <c r="AX138" s="14" t="s">
        <v>87</v>
      </c>
      <c r="AY138" s="287" t="s">
        <v>136</v>
      </c>
    </row>
    <row r="139" s="13" customFormat="1">
      <c r="A139" s="13"/>
      <c r="B139" s="260"/>
      <c r="C139" s="261"/>
      <c r="D139" s="262" t="s">
        <v>201</v>
      </c>
      <c r="E139" s="261"/>
      <c r="F139" s="264" t="s">
        <v>717</v>
      </c>
      <c r="G139" s="261"/>
      <c r="H139" s="265">
        <v>111.66</v>
      </c>
      <c r="I139" s="266"/>
      <c r="J139" s="261"/>
      <c r="K139" s="261"/>
      <c r="L139" s="267"/>
      <c r="M139" s="268"/>
      <c r="N139" s="269"/>
      <c r="O139" s="269"/>
      <c r="P139" s="269"/>
      <c r="Q139" s="269"/>
      <c r="R139" s="269"/>
      <c r="S139" s="269"/>
      <c r="T139" s="270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71" t="s">
        <v>201</v>
      </c>
      <c r="AU139" s="271" t="s">
        <v>89</v>
      </c>
      <c r="AV139" s="13" t="s">
        <v>89</v>
      </c>
      <c r="AW139" s="13" t="s">
        <v>4</v>
      </c>
      <c r="AX139" s="13" t="s">
        <v>87</v>
      </c>
      <c r="AY139" s="271" t="s">
        <v>136</v>
      </c>
    </row>
    <row r="140" s="2" customFormat="1" ht="16.5" customHeight="1">
      <c r="A140" s="37"/>
      <c r="B140" s="38"/>
      <c r="C140" s="235" t="s">
        <v>742</v>
      </c>
      <c r="D140" s="235" t="s">
        <v>139</v>
      </c>
      <c r="E140" s="236" t="s">
        <v>684</v>
      </c>
      <c r="F140" s="237" t="s">
        <v>433</v>
      </c>
      <c r="G140" s="238" t="s">
        <v>199</v>
      </c>
      <c r="H140" s="239">
        <v>111.66</v>
      </c>
      <c r="I140" s="240"/>
      <c r="J140" s="241">
        <f>ROUND(I140*H140,2)</f>
        <v>0</v>
      </c>
      <c r="K140" s="242"/>
      <c r="L140" s="43"/>
      <c r="M140" s="243" t="s">
        <v>1</v>
      </c>
      <c r="N140" s="244" t="s">
        <v>44</v>
      </c>
      <c r="O140" s="90"/>
      <c r="P140" s="245">
        <f>O140*H140</f>
        <v>0</v>
      </c>
      <c r="Q140" s="245">
        <v>0</v>
      </c>
      <c r="R140" s="245">
        <f>Q140*H140</f>
        <v>0</v>
      </c>
      <c r="S140" s="245">
        <v>0</v>
      </c>
      <c r="T140" s="246">
        <f>S140*H140</f>
        <v>0</v>
      </c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R140" s="247" t="s">
        <v>143</v>
      </c>
      <c r="AT140" s="247" t="s">
        <v>139</v>
      </c>
      <c r="AU140" s="247" t="s">
        <v>89</v>
      </c>
      <c r="AY140" s="16" t="s">
        <v>136</v>
      </c>
      <c r="BE140" s="248">
        <f>IF(N140="základní",J140,0)</f>
        <v>0</v>
      </c>
      <c r="BF140" s="248">
        <f>IF(N140="snížená",J140,0)</f>
        <v>0</v>
      </c>
      <c r="BG140" s="248">
        <f>IF(N140="zákl. přenesená",J140,0)</f>
        <v>0</v>
      </c>
      <c r="BH140" s="248">
        <f>IF(N140="sníž. přenesená",J140,0)</f>
        <v>0</v>
      </c>
      <c r="BI140" s="248">
        <f>IF(N140="nulová",J140,0)</f>
        <v>0</v>
      </c>
      <c r="BJ140" s="16" t="s">
        <v>87</v>
      </c>
      <c r="BK140" s="248">
        <f>ROUND(I140*H140,2)</f>
        <v>0</v>
      </c>
      <c r="BL140" s="16" t="s">
        <v>143</v>
      </c>
      <c r="BM140" s="247" t="s">
        <v>743</v>
      </c>
    </row>
    <row r="141" s="12" customFormat="1" ht="22.8" customHeight="1">
      <c r="A141" s="12"/>
      <c r="B141" s="219"/>
      <c r="C141" s="220"/>
      <c r="D141" s="221" t="s">
        <v>78</v>
      </c>
      <c r="E141" s="233" t="s">
        <v>719</v>
      </c>
      <c r="F141" s="233" t="s">
        <v>720</v>
      </c>
      <c r="G141" s="220"/>
      <c r="H141" s="220"/>
      <c r="I141" s="223"/>
      <c r="J141" s="234">
        <f>BK141</f>
        <v>0</v>
      </c>
      <c r="K141" s="220"/>
      <c r="L141" s="225"/>
      <c r="M141" s="226"/>
      <c r="N141" s="227"/>
      <c r="O141" s="227"/>
      <c r="P141" s="228">
        <f>SUM(P142:P156)</f>
        <v>0</v>
      </c>
      <c r="Q141" s="227"/>
      <c r="R141" s="228">
        <f>SUM(R142:R156)</f>
        <v>37.5</v>
      </c>
      <c r="S141" s="227"/>
      <c r="T141" s="229">
        <f>SUM(T142:T156)</f>
        <v>0</v>
      </c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R141" s="230" t="s">
        <v>87</v>
      </c>
      <c r="AT141" s="231" t="s">
        <v>78</v>
      </c>
      <c r="AU141" s="231" t="s">
        <v>87</v>
      </c>
      <c r="AY141" s="230" t="s">
        <v>136</v>
      </c>
      <c r="BK141" s="232">
        <f>SUM(BK142:BK156)</f>
        <v>0</v>
      </c>
    </row>
    <row r="142" s="2" customFormat="1" ht="33" customHeight="1">
      <c r="A142" s="37"/>
      <c r="B142" s="38"/>
      <c r="C142" s="235" t="s">
        <v>689</v>
      </c>
      <c r="D142" s="235" t="s">
        <v>139</v>
      </c>
      <c r="E142" s="236" t="s">
        <v>721</v>
      </c>
      <c r="F142" s="237" t="s">
        <v>744</v>
      </c>
      <c r="G142" s="238" t="s">
        <v>307</v>
      </c>
      <c r="H142" s="239">
        <v>750</v>
      </c>
      <c r="I142" s="240"/>
      <c r="J142" s="241">
        <f>ROUND(I142*H142,2)</f>
        <v>0</v>
      </c>
      <c r="K142" s="242"/>
      <c r="L142" s="43"/>
      <c r="M142" s="243" t="s">
        <v>1</v>
      </c>
      <c r="N142" s="244" t="s">
        <v>44</v>
      </c>
      <c r="O142" s="90"/>
      <c r="P142" s="245">
        <f>O142*H142</f>
        <v>0</v>
      </c>
      <c r="Q142" s="245">
        <v>0</v>
      </c>
      <c r="R142" s="245">
        <f>Q142*H142</f>
        <v>0</v>
      </c>
      <c r="S142" s="245">
        <v>0</v>
      </c>
      <c r="T142" s="246">
        <f>S142*H142</f>
        <v>0</v>
      </c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R142" s="247" t="s">
        <v>143</v>
      </c>
      <c r="AT142" s="247" t="s">
        <v>139</v>
      </c>
      <c r="AU142" s="247" t="s">
        <v>89</v>
      </c>
      <c r="AY142" s="16" t="s">
        <v>136</v>
      </c>
      <c r="BE142" s="248">
        <f>IF(N142="základní",J142,0)</f>
        <v>0</v>
      </c>
      <c r="BF142" s="248">
        <f>IF(N142="snížená",J142,0)</f>
        <v>0</v>
      </c>
      <c r="BG142" s="248">
        <f>IF(N142="zákl. přenesená",J142,0)</f>
        <v>0</v>
      </c>
      <c r="BH142" s="248">
        <f>IF(N142="sníž. přenesená",J142,0)</f>
        <v>0</v>
      </c>
      <c r="BI142" s="248">
        <f>IF(N142="nulová",J142,0)</f>
        <v>0</v>
      </c>
      <c r="BJ142" s="16" t="s">
        <v>87</v>
      </c>
      <c r="BK142" s="248">
        <f>ROUND(I142*H142,2)</f>
        <v>0</v>
      </c>
      <c r="BL142" s="16" t="s">
        <v>143</v>
      </c>
      <c r="BM142" s="247" t="s">
        <v>745</v>
      </c>
    </row>
    <row r="143" s="13" customFormat="1">
      <c r="A143" s="13"/>
      <c r="B143" s="260"/>
      <c r="C143" s="261"/>
      <c r="D143" s="262" t="s">
        <v>201</v>
      </c>
      <c r="E143" s="263" t="s">
        <v>1</v>
      </c>
      <c r="F143" s="264" t="s">
        <v>724</v>
      </c>
      <c r="G143" s="261"/>
      <c r="H143" s="265">
        <v>3750</v>
      </c>
      <c r="I143" s="266"/>
      <c r="J143" s="261"/>
      <c r="K143" s="261"/>
      <c r="L143" s="267"/>
      <c r="M143" s="268"/>
      <c r="N143" s="269"/>
      <c r="O143" s="269"/>
      <c r="P143" s="269"/>
      <c r="Q143" s="269"/>
      <c r="R143" s="269"/>
      <c r="S143" s="269"/>
      <c r="T143" s="270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71" t="s">
        <v>201</v>
      </c>
      <c r="AU143" s="271" t="s">
        <v>89</v>
      </c>
      <c r="AV143" s="13" t="s">
        <v>89</v>
      </c>
      <c r="AW143" s="13" t="s">
        <v>36</v>
      </c>
      <c r="AX143" s="13" t="s">
        <v>87</v>
      </c>
      <c r="AY143" s="271" t="s">
        <v>136</v>
      </c>
    </row>
    <row r="144" s="13" customFormat="1">
      <c r="A144" s="13"/>
      <c r="B144" s="260"/>
      <c r="C144" s="261"/>
      <c r="D144" s="262" t="s">
        <v>201</v>
      </c>
      <c r="E144" s="261"/>
      <c r="F144" s="264" t="s">
        <v>725</v>
      </c>
      <c r="G144" s="261"/>
      <c r="H144" s="265">
        <v>750</v>
      </c>
      <c r="I144" s="266"/>
      <c r="J144" s="261"/>
      <c r="K144" s="261"/>
      <c r="L144" s="267"/>
      <c r="M144" s="268"/>
      <c r="N144" s="269"/>
      <c r="O144" s="269"/>
      <c r="P144" s="269"/>
      <c r="Q144" s="269"/>
      <c r="R144" s="269"/>
      <c r="S144" s="269"/>
      <c r="T144" s="270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71" t="s">
        <v>201</v>
      </c>
      <c r="AU144" s="271" t="s">
        <v>89</v>
      </c>
      <c r="AV144" s="13" t="s">
        <v>89</v>
      </c>
      <c r="AW144" s="13" t="s">
        <v>4</v>
      </c>
      <c r="AX144" s="13" t="s">
        <v>87</v>
      </c>
      <c r="AY144" s="271" t="s">
        <v>136</v>
      </c>
    </row>
    <row r="145" s="2" customFormat="1" ht="33" customHeight="1">
      <c r="A145" s="37"/>
      <c r="B145" s="38"/>
      <c r="C145" s="235" t="s">
        <v>402</v>
      </c>
      <c r="D145" s="235" t="s">
        <v>139</v>
      </c>
      <c r="E145" s="236" t="s">
        <v>721</v>
      </c>
      <c r="F145" s="237" t="s">
        <v>744</v>
      </c>
      <c r="G145" s="238" t="s">
        <v>307</v>
      </c>
      <c r="H145" s="239">
        <v>750</v>
      </c>
      <c r="I145" s="240"/>
      <c r="J145" s="241">
        <f>ROUND(I145*H145,2)</f>
        <v>0</v>
      </c>
      <c r="K145" s="242"/>
      <c r="L145" s="43"/>
      <c r="M145" s="243" t="s">
        <v>1</v>
      </c>
      <c r="N145" s="244" t="s">
        <v>44</v>
      </c>
      <c r="O145" s="90"/>
      <c r="P145" s="245">
        <f>O145*H145</f>
        <v>0</v>
      </c>
      <c r="Q145" s="245">
        <v>0</v>
      </c>
      <c r="R145" s="245">
        <f>Q145*H145</f>
        <v>0</v>
      </c>
      <c r="S145" s="245">
        <v>0</v>
      </c>
      <c r="T145" s="246">
        <f>S145*H145</f>
        <v>0</v>
      </c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R145" s="247" t="s">
        <v>143</v>
      </c>
      <c r="AT145" s="247" t="s">
        <v>139</v>
      </c>
      <c r="AU145" s="247" t="s">
        <v>89</v>
      </c>
      <c r="AY145" s="16" t="s">
        <v>136</v>
      </c>
      <c r="BE145" s="248">
        <f>IF(N145="základní",J145,0)</f>
        <v>0</v>
      </c>
      <c r="BF145" s="248">
        <f>IF(N145="snížená",J145,0)</f>
        <v>0</v>
      </c>
      <c r="BG145" s="248">
        <f>IF(N145="zákl. přenesená",J145,0)</f>
        <v>0</v>
      </c>
      <c r="BH145" s="248">
        <f>IF(N145="sníž. přenesená",J145,0)</f>
        <v>0</v>
      </c>
      <c r="BI145" s="248">
        <f>IF(N145="nulová",J145,0)</f>
        <v>0</v>
      </c>
      <c r="BJ145" s="16" t="s">
        <v>87</v>
      </c>
      <c r="BK145" s="248">
        <f>ROUND(I145*H145,2)</f>
        <v>0</v>
      </c>
      <c r="BL145" s="16" t="s">
        <v>143</v>
      </c>
      <c r="BM145" s="247" t="s">
        <v>746</v>
      </c>
    </row>
    <row r="146" s="13" customFormat="1">
      <c r="A146" s="13"/>
      <c r="B146" s="260"/>
      <c r="C146" s="261"/>
      <c r="D146" s="262" t="s">
        <v>201</v>
      </c>
      <c r="E146" s="263" t="s">
        <v>1</v>
      </c>
      <c r="F146" s="264" t="s">
        <v>724</v>
      </c>
      <c r="G146" s="261"/>
      <c r="H146" s="265">
        <v>3750</v>
      </c>
      <c r="I146" s="266"/>
      <c r="J146" s="261"/>
      <c r="K146" s="261"/>
      <c r="L146" s="267"/>
      <c r="M146" s="268"/>
      <c r="N146" s="269"/>
      <c r="O146" s="269"/>
      <c r="P146" s="269"/>
      <c r="Q146" s="269"/>
      <c r="R146" s="269"/>
      <c r="S146" s="269"/>
      <c r="T146" s="270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71" t="s">
        <v>201</v>
      </c>
      <c r="AU146" s="271" t="s">
        <v>89</v>
      </c>
      <c r="AV146" s="13" t="s">
        <v>89</v>
      </c>
      <c r="AW146" s="13" t="s">
        <v>36</v>
      </c>
      <c r="AX146" s="13" t="s">
        <v>87</v>
      </c>
      <c r="AY146" s="271" t="s">
        <v>136</v>
      </c>
    </row>
    <row r="147" s="13" customFormat="1">
      <c r="A147" s="13"/>
      <c r="B147" s="260"/>
      <c r="C147" s="261"/>
      <c r="D147" s="262" t="s">
        <v>201</v>
      </c>
      <c r="E147" s="261"/>
      <c r="F147" s="264" t="s">
        <v>725</v>
      </c>
      <c r="G147" s="261"/>
      <c r="H147" s="265">
        <v>750</v>
      </c>
      <c r="I147" s="266"/>
      <c r="J147" s="261"/>
      <c r="K147" s="261"/>
      <c r="L147" s="267"/>
      <c r="M147" s="268"/>
      <c r="N147" s="269"/>
      <c r="O147" s="269"/>
      <c r="P147" s="269"/>
      <c r="Q147" s="269"/>
      <c r="R147" s="269"/>
      <c r="S147" s="269"/>
      <c r="T147" s="270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71" t="s">
        <v>201</v>
      </c>
      <c r="AU147" s="271" t="s">
        <v>89</v>
      </c>
      <c r="AV147" s="13" t="s">
        <v>89</v>
      </c>
      <c r="AW147" s="13" t="s">
        <v>4</v>
      </c>
      <c r="AX147" s="13" t="s">
        <v>87</v>
      </c>
      <c r="AY147" s="271" t="s">
        <v>136</v>
      </c>
    </row>
    <row r="148" s="2" customFormat="1" ht="33" customHeight="1">
      <c r="A148" s="37"/>
      <c r="B148" s="38"/>
      <c r="C148" s="235" t="s">
        <v>692</v>
      </c>
      <c r="D148" s="235" t="s">
        <v>139</v>
      </c>
      <c r="E148" s="236" t="s">
        <v>721</v>
      </c>
      <c r="F148" s="237" t="s">
        <v>744</v>
      </c>
      <c r="G148" s="238" t="s">
        <v>307</v>
      </c>
      <c r="H148" s="239">
        <v>750</v>
      </c>
      <c r="I148" s="240"/>
      <c r="J148" s="241">
        <f>ROUND(I148*H148,2)</f>
        <v>0</v>
      </c>
      <c r="K148" s="242"/>
      <c r="L148" s="43"/>
      <c r="M148" s="243" t="s">
        <v>1</v>
      </c>
      <c r="N148" s="244" t="s">
        <v>44</v>
      </c>
      <c r="O148" s="90"/>
      <c r="P148" s="245">
        <f>O148*H148</f>
        <v>0</v>
      </c>
      <c r="Q148" s="245">
        <v>0</v>
      </c>
      <c r="R148" s="245">
        <f>Q148*H148</f>
        <v>0</v>
      </c>
      <c r="S148" s="245">
        <v>0</v>
      </c>
      <c r="T148" s="246">
        <f>S148*H148</f>
        <v>0</v>
      </c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R148" s="247" t="s">
        <v>143</v>
      </c>
      <c r="AT148" s="247" t="s">
        <v>139</v>
      </c>
      <c r="AU148" s="247" t="s">
        <v>89</v>
      </c>
      <c r="AY148" s="16" t="s">
        <v>136</v>
      </c>
      <c r="BE148" s="248">
        <f>IF(N148="základní",J148,0)</f>
        <v>0</v>
      </c>
      <c r="BF148" s="248">
        <f>IF(N148="snížená",J148,0)</f>
        <v>0</v>
      </c>
      <c r="BG148" s="248">
        <f>IF(N148="zákl. přenesená",J148,0)</f>
        <v>0</v>
      </c>
      <c r="BH148" s="248">
        <f>IF(N148="sníž. přenesená",J148,0)</f>
        <v>0</v>
      </c>
      <c r="BI148" s="248">
        <f>IF(N148="nulová",J148,0)</f>
        <v>0</v>
      </c>
      <c r="BJ148" s="16" t="s">
        <v>87</v>
      </c>
      <c r="BK148" s="248">
        <f>ROUND(I148*H148,2)</f>
        <v>0</v>
      </c>
      <c r="BL148" s="16" t="s">
        <v>143</v>
      </c>
      <c r="BM148" s="247" t="s">
        <v>747</v>
      </c>
    </row>
    <row r="149" s="13" customFormat="1">
      <c r="A149" s="13"/>
      <c r="B149" s="260"/>
      <c r="C149" s="261"/>
      <c r="D149" s="262" t="s">
        <v>201</v>
      </c>
      <c r="E149" s="263" t="s">
        <v>1</v>
      </c>
      <c r="F149" s="264" t="s">
        <v>724</v>
      </c>
      <c r="G149" s="261"/>
      <c r="H149" s="265">
        <v>3750</v>
      </c>
      <c r="I149" s="266"/>
      <c r="J149" s="261"/>
      <c r="K149" s="261"/>
      <c r="L149" s="267"/>
      <c r="M149" s="268"/>
      <c r="N149" s="269"/>
      <c r="O149" s="269"/>
      <c r="P149" s="269"/>
      <c r="Q149" s="269"/>
      <c r="R149" s="269"/>
      <c r="S149" s="269"/>
      <c r="T149" s="270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71" t="s">
        <v>201</v>
      </c>
      <c r="AU149" s="271" t="s">
        <v>89</v>
      </c>
      <c r="AV149" s="13" t="s">
        <v>89</v>
      </c>
      <c r="AW149" s="13" t="s">
        <v>36</v>
      </c>
      <c r="AX149" s="13" t="s">
        <v>87</v>
      </c>
      <c r="AY149" s="271" t="s">
        <v>136</v>
      </c>
    </row>
    <row r="150" s="13" customFormat="1">
      <c r="A150" s="13"/>
      <c r="B150" s="260"/>
      <c r="C150" s="261"/>
      <c r="D150" s="262" t="s">
        <v>201</v>
      </c>
      <c r="E150" s="261"/>
      <c r="F150" s="264" t="s">
        <v>725</v>
      </c>
      <c r="G150" s="261"/>
      <c r="H150" s="265">
        <v>750</v>
      </c>
      <c r="I150" s="266"/>
      <c r="J150" s="261"/>
      <c r="K150" s="261"/>
      <c r="L150" s="267"/>
      <c r="M150" s="268"/>
      <c r="N150" s="269"/>
      <c r="O150" s="269"/>
      <c r="P150" s="269"/>
      <c r="Q150" s="269"/>
      <c r="R150" s="269"/>
      <c r="S150" s="269"/>
      <c r="T150" s="270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71" t="s">
        <v>201</v>
      </c>
      <c r="AU150" s="271" t="s">
        <v>89</v>
      </c>
      <c r="AV150" s="13" t="s">
        <v>89</v>
      </c>
      <c r="AW150" s="13" t="s">
        <v>4</v>
      </c>
      <c r="AX150" s="13" t="s">
        <v>87</v>
      </c>
      <c r="AY150" s="271" t="s">
        <v>136</v>
      </c>
    </row>
    <row r="151" s="2" customFormat="1" ht="33" customHeight="1">
      <c r="A151" s="37"/>
      <c r="B151" s="38"/>
      <c r="C151" s="235" t="s">
        <v>729</v>
      </c>
      <c r="D151" s="235" t="s">
        <v>139</v>
      </c>
      <c r="E151" s="236" t="s">
        <v>721</v>
      </c>
      <c r="F151" s="237" t="s">
        <v>744</v>
      </c>
      <c r="G151" s="238" t="s">
        <v>307</v>
      </c>
      <c r="H151" s="239">
        <v>750</v>
      </c>
      <c r="I151" s="240"/>
      <c r="J151" s="241">
        <f>ROUND(I151*H151,2)</f>
        <v>0</v>
      </c>
      <c r="K151" s="242"/>
      <c r="L151" s="43"/>
      <c r="M151" s="243" t="s">
        <v>1</v>
      </c>
      <c r="N151" s="244" t="s">
        <v>44</v>
      </c>
      <c r="O151" s="90"/>
      <c r="P151" s="245">
        <f>O151*H151</f>
        <v>0</v>
      </c>
      <c r="Q151" s="245">
        <v>0</v>
      </c>
      <c r="R151" s="245">
        <f>Q151*H151</f>
        <v>0</v>
      </c>
      <c r="S151" s="245">
        <v>0</v>
      </c>
      <c r="T151" s="246">
        <f>S151*H151</f>
        <v>0</v>
      </c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R151" s="247" t="s">
        <v>143</v>
      </c>
      <c r="AT151" s="247" t="s">
        <v>139</v>
      </c>
      <c r="AU151" s="247" t="s">
        <v>89</v>
      </c>
      <c r="AY151" s="16" t="s">
        <v>136</v>
      </c>
      <c r="BE151" s="248">
        <f>IF(N151="základní",J151,0)</f>
        <v>0</v>
      </c>
      <c r="BF151" s="248">
        <f>IF(N151="snížená",J151,0)</f>
        <v>0</v>
      </c>
      <c r="BG151" s="248">
        <f>IF(N151="zákl. přenesená",J151,0)</f>
        <v>0</v>
      </c>
      <c r="BH151" s="248">
        <f>IF(N151="sníž. přenesená",J151,0)</f>
        <v>0</v>
      </c>
      <c r="BI151" s="248">
        <f>IF(N151="nulová",J151,0)</f>
        <v>0</v>
      </c>
      <c r="BJ151" s="16" t="s">
        <v>87</v>
      </c>
      <c r="BK151" s="248">
        <f>ROUND(I151*H151,2)</f>
        <v>0</v>
      </c>
      <c r="BL151" s="16" t="s">
        <v>143</v>
      </c>
      <c r="BM151" s="247" t="s">
        <v>748</v>
      </c>
    </row>
    <row r="152" s="13" customFormat="1">
      <c r="A152" s="13"/>
      <c r="B152" s="260"/>
      <c r="C152" s="261"/>
      <c r="D152" s="262" t="s">
        <v>201</v>
      </c>
      <c r="E152" s="263" t="s">
        <v>1</v>
      </c>
      <c r="F152" s="264" t="s">
        <v>724</v>
      </c>
      <c r="G152" s="261"/>
      <c r="H152" s="265">
        <v>3750</v>
      </c>
      <c r="I152" s="266"/>
      <c r="J152" s="261"/>
      <c r="K152" s="261"/>
      <c r="L152" s="267"/>
      <c r="M152" s="268"/>
      <c r="N152" s="269"/>
      <c r="O152" s="269"/>
      <c r="P152" s="269"/>
      <c r="Q152" s="269"/>
      <c r="R152" s="269"/>
      <c r="S152" s="269"/>
      <c r="T152" s="270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71" t="s">
        <v>201</v>
      </c>
      <c r="AU152" s="271" t="s">
        <v>89</v>
      </c>
      <c r="AV152" s="13" t="s">
        <v>89</v>
      </c>
      <c r="AW152" s="13" t="s">
        <v>36</v>
      </c>
      <c r="AX152" s="13" t="s">
        <v>87</v>
      </c>
      <c r="AY152" s="271" t="s">
        <v>136</v>
      </c>
    </row>
    <row r="153" s="13" customFormat="1">
      <c r="A153" s="13"/>
      <c r="B153" s="260"/>
      <c r="C153" s="261"/>
      <c r="D153" s="262" t="s">
        <v>201</v>
      </c>
      <c r="E153" s="261"/>
      <c r="F153" s="264" t="s">
        <v>725</v>
      </c>
      <c r="G153" s="261"/>
      <c r="H153" s="265">
        <v>750</v>
      </c>
      <c r="I153" s="266"/>
      <c r="J153" s="261"/>
      <c r="K153" s="261"/>
      <c r="L153" s="267"/>
      <c r="M153" s="268"/>
      <c r="N153" s="269"/>
      <c r="O153" s="269"/>
      <c r="P153" s="269"/>
      <c r="Q153" s="269"/>
      <c r="R153" s="269"/>
      <c r="S153" s="269"/>
      <c r="T153" s="270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71" t="s">
        <v>201</v>
      </c>
      <c r="AU153" s="271" t="s">
        <v>89</v>
      </c>
      <c r="AV153" s="13" t="s">
        <v>89</v>
      </c>
      <c r="AW153" s="13" t="s">
        <v>4</v>
      </c>
      <c r="AX153" s="13" t="s">
        <v>87</v>
      </c>
      <c r="AY153" s="271" t="s">
        <v>136</v>
      </c>
    </row>
    <row r="154" s="2" customFormat="1" ht="16.5" customHeight="1">
      <c r="A154" s="37"/>
      <c r="B154" s="38"/>
      <c r="C154" s="235" t="s">
        <v>706</v>
      </c>
      <c r="D154" s="235" t="s">
        <v>139</v>
      </c>
      <c r="E154" s="236" t="s">
        <v>749</v>
      </c>
      <c r="F154" s="237" t="s">
        <v>750</v>
      </c>
      <c r="G154" s="238" t="s">
        <v>307</v>
      </c>
      <c r="H154" s="239">
        <v>3750</v>
      </c>
      <c r="I154" s="240"/>
      <c r="J154" s="241">
        <f>ROUND(I154*H154,2)</f>
        <v>0</v>
      </c>
      <c r="K154" s="242"/>
      <c r="L154" s="43"/>
      <c r="M154" s="243" t="s">
        <v>1</v>
      </c>
      <c r="N154" s="244" t="s">
        <v>44</v>
      </c>
      <c r="O154" s="90"/>
      <c r="P154" s="245">
        <f>O154*H154</f>
        <v>0</v>
      </c>
      <c r="Q154" s="245">
        <v>0</v>
      </c>
      <c r="R154" s="245">
        <f>Q154*H154</f>
        <v>0</v>
      </c>
      <c r="S154" s="245">
        <v>0</v>
      </c>
      <c r="T154" s="246">
        <f>S154*H154</f>
        <v>0</v>
      </c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R154" s="247" t="s">
        <v>143</v>
      </c>
      <c r="AT154" s="247" t="s">
        <v>139</v>
      </c>
      <c r="AU154" s="247" t="s">
        <v>89</v>
      </c>
      <c r="AY154" s="16" t="s">
        <v>136</v>
      </c>
      <c r="BE154" s="248">
        <f>IF(N154="základní",J154,0)</f>
        <v>0</v>
      </c>
      <c r="BF154" s="248">
        <f>IF(N154="snížená",J154,0)</f>
        <v>0</v>
      </c>
      <c r="BG154" s="248">
        <f>IF(N154="zákl. přenesená",J154,0)</f>
        <v>0</v>
      </c>
      <c r="BH154" s="248">
        <f>IF(N154="sníž. přenesená",J154,0)</f>
        <v>0</v>
      </c>
      <c r="BI154" s="248">
        <f>IF(N154="nulová",J154,0)</f>
        <v>0</v>
      </c>
      <c r="BJ154" s="16" t="s">
        <v>87</v>
      </c>
      <c r="BK154" s="248">
        <f>ROUND(I154*H154,2)</f>
        <v>0</v>
      </c>
      <c r="BL154" s="16" t="s">
        <v>143</v>
      </c>
      <c r="BM154" s="247" t="s">
        <v>751</v>
      </c>
    </row>
    <row r="155" s="2" customFormat="1" ht="16.5" customHeight="1">
      <c r="A155" s="37"/>
      <c r="B155" s="38"/>
      <c r="C155" s="249" t="s">
        <v>687</v>
      </c>
      <c r="D155" s="249" t="s">
        <v>152</v>
      </c>
      <c r="E155" s="250" t="s">
        <v>752</v>
      </c>
      <c r="F155" s="251" t="s">
        <v>753</v>
      </c>
      <c r="G155" s="252" t="s">
        <v>199</v>
      </c>
      <c r="H155" s="253">
        <v>187.5</v>
      </c>
      <c r="I155" s="254"/>
      <c r="J155" s="255">
        <f>ROUND(I155*H155,2)</f>
        <v>0</v>
      </c>
      <c r="K155" s="256"/>
      <c r="L155" s="257"/>
      <c r="M155" s="258" t="s">
        <v>1</v>
      </c>
      <c r="N155" s="259" t="s">
        <v>44</v>
      </c>
      <c r="O155" s="90"/>
      <c r="P155" s="245">
        <f>O155*H155</f>
        <v>0</v>
      </c>
      <c r="Q155" s="245">
        <v>0.20000000000000001</v>
      </c>
      <c r="R155" s="245">
        <f>Q155*H155</f>
        <v>37.5</v>
      </c>
      <c r="S155" s="245">
        <v>0</v>
      </c>
      <c r="T155" s="246">
        <f>S155*H155</f>
        <v>0</v>
      </c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R155" s="247" t="s">
        <v>156</v>
      </c>
      <c r="AT155" s="247" t="s">
        <v>152</v>
      </c>
      <c r="AU155" s="247" t="s">
        <v>89</v>
      </c>
      <c r="AY155" s="16" t="s">
        <v>136</v>
      </c>
      <c r="BE155" s="248">
        <f>IF(N155="základní",J155,0)</f>
        <v>0</v>
      </c>
      <c r="BF155" s="248">
        <f>IF(N155="snížená",J155,0)</f>
        <v>0</v>
      </c>
      <c r="BG155" s="248">
        <f>IF(N155="zákl. přenesená",J155,0)</f>
        <v>0</v>
      </c>
      <c r="BH155" s="248">
        <f>IF(N155="sníž. přenesená",J155,0)</f>
        <v>0</v>
      </c>
      <c r="BI155" s="248">
        <f>IF(N155="nulová",J155,0)</f>
        <v>0</v>
      </c>
      <c r="BJ155" s="16" t="s">
        <v>87</v>
      </c>
      <c r="BK155" s="248">
        <f>ROUND(I155*H155,2)</f>
        <v>0</v>
      </c>
      <c r="BL155" s="16" t="s">
        <v>143</v>
      </c>
      <c r="BM155" s="247" t="s">
        <v>754</v>
      </c>
    </row>
    <row r="156" s="13" customFormat="1">
      <c r="A156" s="13"/>
      <c r="B156" s="260"/>
      <c r="C156" s="261"/>
      <c r="D156" s="262" t="s">
        <v>201</v>
      </c>
      <c r="E156" s="261"/>
      <c r="F156" s="264" t="s">
        <v>755</v>
      </c>
      <c r="G156" s="261"/>
      <c r="H156" s="265">
        <v>187.5</v>
      </c>
      <c r="I156" s="266"/>
      <c r="J156" s="261"/>
      <c r="K156" s="261"/>
      <c r="L156" s="267"/>
      <c r="M156" s="268"/>
      <c r="N156" s="269"/>
      <c r="O156" s="269"/>
      <c r="P156" s="269"/>
      <c r="Q156" s="269"/>
      <c r="R156" s="269"/>
      <c r="S156" s="269"/>
      <c r="T156" s="270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71" t="s">
        <v>201</v>
      </c>
      <c r="AU156" s="271" t="s">
        <v>89</v>
      </c>
      <c r="AV156" s="13" t="s">
        <v>89</v>
      </c>
      <c r="AW156" s="13" t="s">
        <v>4</v>
      </c>
      <c r="AX156" s="13" t="s">
        <v>87</v>
      </c>
      <c r="AY156" s="271" t="s">
        <v>136</v>
      </c>
    </row>
    <row r="157" s="12" customFormat="1" ht="22.8" customHeight="1">
      <c r="A157" s="12"/>
      <c r="B157" s="219"/>
      <c r="C157" s="220"/>
      <c r="D157" s="221" t="s">
        <v>78</v>
      </c>
      <c r="E157" s="233" t="s">
        <v>670</v>
      </c>
      <c r="F157" s="233" t="s">
        <v>671</v>
      </c>
      <c r="G157" s="220"/>
      <c r="H157" s="220"/>
      <c r="I157" s="223"/>
      <c r="J157" s="234">
        <f>BK157</f>
        <v>0</v>
      </c>
      <c r="K157" s="220"/>
      <c r="L157" s="225"/>
      <c r="M157" s="226"/>
      <c r="N157" s="227"/>
      <c r="O157" s="227"/>
      <c r="P157" s="228">
        <f>SUM(P158:P166)</f>
        <v>0</v>
      </c>
      <c r="Q157" s="227"/>
      <c r="R157" s="228">
        <f>SUM(R158:R166)</f>
        <v>0.00109</v>
      </c>
      <c r="S157" s="227"/>
      <c r="T157" s="229">
        <f>SUM(T158:T166)</f>
        <v>0</v>
      </c>
      <c r="U157" s="12"/>
      <c r="V157" s="12"/>
      <c r="W157" s="12"/>
      <c r="X157" s="12"/>
      <c r="Y157" s="12"/>
      <c r="Z157" s="12"/>
      <c r="AA157" s="12"/>
      <c r="AB157" s="12"/>
      <c r="AC157" s="12"/>
      <c r="AD157" s="12"/>
      <c r="AE157" s="12"/>
      <c r="AR157" s="230" t="s">
        <v>87</v>
      </c>
      <c r="AT157" s="231" t="s">
        <v>78</v>
      </c>
      <c r="AU157" s="231" t="s">
        <v>87</v>
      </c>
      <c r="AY157" s="230" t="s">
        <v>136</v>
      </c>
      <c r="BK157" s="232">
        <f>SUM(BK158:BK166)</f>
        <v>0</v>
      </c>
    </row>
    <row r="158" s="2" customFormat="1" ht="16.5" customHeight="1">
      <c r="A158" s="37"/>
      <c r="B158" s="38"/>
      <c r="C158" s="235" t="s">
        <v>756</v>
      </c>
      <c r="D158" s="235" t="s">
        <v>139</v>
      </c>
      <c r="E158" s="236" t="s">
        <v>542</v>
      </c>
      <c r="F158" s="237" t="s">
        <v>680</v>
      </c>
      <c r="G158" s="238" t="s">
        <v>199</v>
      </c>
      <c r="H158" s="239">
        <v>10.9</v>
      </c>
      <c r="I158" s="240"/>
      <c r="J158" s="241">
        <f>ROUND(I158*H158,2)</f>
        <v>0</v>
      </c>
      <c r="K158" s="242"/>
      <c r="L158" s="43"/>
      <c r="M158" s="243" t="s">
        <v>1</v>
      </c>
      <c r="N158" s="244" t="s">
        <v>44</v>
      </c>
      <c r="O158" s="90"/>
      <c r="P158" s="245">
        <f>O158*H158</f>
        <v>0</v>
      </c>
      <c r="Q158" s="245">
        <v>0</v>
      </c>
      <c r="R158" s="245">
        <f>Q158*H158</f>
        <v>0</v>
      </c>
      <c r="S158" s="245">
        <v>0</v>
      </c>
      <c r="T158" s="246">
        <f>S158*H158</f>
        <v>0</v>
      </c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R158" s="247" t="s">
        <v>143</v>
      </c>
      <c r="AT158" s="247" t="s">
        <v>139</v>
      </c>
      <c r="AU158" s="247" t="s">
        <v>89</v>
      </c>
      <c r="AY158" s="16" t="s">
        <v>136</v>
      </c>
      <c r="BE158" s="248">
        <f>IF(N158="základní",J158,0)</f>
        <v>0</v>
      </c>
      <c r="BF158" s="248">
        <f>IF(N158="snížená",J158,0)</f>
        <v>0</v>
      </c>
      <c r="BG158" s="248">
        <f>IF(N158="zákl. přenesená",J158,0)</f>
        <v>0</v>
      </c>
      <c r="BH158" s="248">
        <f>IF(N158="sníž. přenesená",J158,0)</f>
        <v>0</v>
      </c>
      <c r="BI158" s="248">
        <f>IF(N158="nulová",J158,0)</f>
        <v>0</v>
      </c>
      <c r="BJ158" s="16" t="s">
        <v>87</v>
      </c>
      <c r="BK158" s="248">
        <f>ROUND(I158*H158,2)</f>
        <v>0</v>
      </c>
      <c r="BL158" s="16" t="s">
        <v>143</v>
      </c>
      <c r="BM158" s="247" t="s">
        <v>757</v>
      </c>
    </row>
    <row r="159" s="13" customFormat="1">
      <c r="A159" s="13"/>
      <c r="B159" s="260"/>
      <c r="C159" s="261"/>
      <c r="D159" s="262" t="s">
        <v>201</v>
      </c>
      <c r="E159" s="263" t="s">
        <v>1</v>
      </c>
      <c r="F159" s="264" t="s">
        <v>682</v>
      </c>
      <c r="G159" s="261"/>
      <c r="H159" s="265">
        <v>10.9</v>
      </c>
      <c r="I159" s="266"/>
      <c r="J159" s="261"/>
      <c r="K159" s="261"/>
      <c r="L159" s="267"/>
      <c r="M159" s="268"/>
      <c r="N159" s="269"/>
      <c r="O159" s="269"/>
      <c r="P159" s="269"/>
      <c r="Q159" s="269"/>
      <c r="R159" s="269"/>
      <c r="S159" s="269"/>
      <c r="T159" s="270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71" t="s">
        <v>201</v>
      </c>
      <c r="AU159" s="271" t="s">
        <v>89</v>
      </c>
      <c r="AV159" s="13" t="s">
        <v>89</v>
      </c>
      <c r="AW159" s="13" t="s">
        <v>36</v>
      </c>
      <c r="AX159" s="13" t="s">
        <v>87</v>
      </c>
      <c r="AY159" s="271" t="s">
        <v>136</v>
      </c>
    </row>
    <row r="160" s="2" customFormat="1" ht="16.5" customHeight="1">
      <c r="A160" s="37"/>
      <c r="B160" s="38"/>
      <c r="C160" s="235" t="s">
        <v>758</v>
      </c>
      <c r="D160" s="235" t="s">
        <v>139</v>
      </c>
      <c r="E160" s="236" t="s">
        <v>684</v>
      </c>
      <c r="F160" s="237" t="s">
        <v>433</v>
      </c>
      <c r="G160" s="238" t="s">
        <v>199</v>
      </c>
      <c r="H160" s="239">
        <v>10.9</v>
      </c>
      <c r="I160" s="240"/>
      <c r="J160" s="241">
        <f>ROUND(I160*H160,2)</f>
        <v>0</v>
      </c>
      <c r="K160" s="242"/>
      <c r="L160" s="43"/>
      <c r="M160" s="243" t="s">
        <v>1</v>
      </c>
      <c r="N160" s="244" t="s">
        <v>44</v>
      </c>
      <c r="O160" s="90"/>
      <c r="P160" s="245">
        <f>O160*H160</f>
        <v>0</v>
      </c>
      <c r="Q160" s="245">
        <v>0</v>
      </c>
      <c r="R160" s="245">
        <f>Q160*H160</f>
        <v>0</v>
      </c>
      <c r="S160" s="245">
        <v>0</v>
      </c>
      <c r="T160" s="246">
        <f>S160*H160</f>
        <v>0</v>
      </c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R160" s="247" t="s">
        <v>143</v>
      </c>
      <c r="AT160" s="247" t="s">
        <v>139</v>
      </c>
      <c r="AU160" s="247" t="s">
        <v>89</v>
      </c>
      <c r="AY160" s="16" t="s">
        <v>136</v>
      </c>
      <c r="BE160" s="248">
        <f>IF(N160="základní",J160,0)</f>
        <v>0</v>
      </c>
      <c r="BF160" s="248">
        <f>IF(N160="snížená",J160,0)</f>
        <v>0</v>
      </c>
      <c r="BG160" s="248">
        <f>IF(N160="zákl. přenesená",J160,0)</f>
        <v>0</v>
      </c>
      <c r="BH160" s="248">
        <f>IF(N160="sníž. přenesená",J160,0)</f>
        <v>0</v>
      </c>
      <c r="BI160" s="248">
        <f>IF(N160="nulová",J160,0)</f>
        <v>0</v>
      </c>
      <c r="BJ160" s="16" t="s">
        <v>87</v>
      </c>
      <c r="BK160" s="248">
        <f>ROUND(I160*H160,2)</f>
        <v>0</v>
      </c>
      <c r="BL160" s="16" t="s">
        <v>143</v>
      </c>
      <c r="BM160" s="247" t="s">
        <v>759</v>
      </c>
    </row>
    <row r="161" s="2" customFormat="1" ht="16.5" customHeight="1">
      <c r="A161" s="37"/>
      <c r="B161" s="38"/>
      <c r="C161" s="235" t="s">
        <v>760</v>
      </c>
      <c r="D161" s="235" t="s">
        <v>139</v>
      </c>
      <c r="E161" s="236" t="s">
        <v>542</v>
      </c>
      <c r="F161" s="237" t="s">
        <v>680</v>
      </c>
      <c r="G161" s="238" t="s">
        <v>199</v>
      </c>
      <c r="H161" s="239">
        <v>10.9</v>
      </c>
      <c r="I161" s="240"/>
      <c r="J161" s="241">
        <f>ROUND(I161*H161,2)</f>
        <v>0</v>
      </c>
      <c r="K161" s="242"/>
      <c r="L161" s="43"/>
      <c r="M161" s="243" t="s">
        <v>1</v>
      </c>
      <c r="N161" s="244" t="s">
        <v>44</v>
      </c>
      <c r="O161" s="90"/>
      <c r="P161" s="245">
        <f>O161*H161</f>
        <v>0</v>
      </c>
      <c r="Q161" s="245">
        <v>0</v>
      </c>
      <c r="R161" s="245">
        <f>Q161*H161</f>
        <v>0</v>
      </c>
      <c r="S161" s="245">
        <v>0</v>
      </c>
      <c r="T161" s="246">
        <f>S161*H161</f>
        <v>0</v>
      </c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R161" s="247" t="s">
        <v>143</v>
      </c>
      <c r="AT161" s="247" t="s">
        <v>139</v>
      </c>
      <c r="AU161" s="247" t="s">
        <v>89</v>
      </c>
      <c r="AY161" s="16" t="s">
        <v>136</v>
      </c>
      <c r="BE161" s="248">
        <f>IF(N161="základní",J161,0)</f>
        <v>0</v>
      </c>
      <c r="BF161" s="248">
        <f>IF(N161="snížená",J161,0)</f>
        <v>0</v>
      </c>
      <c r="BG161" s="248">
        <f>IF(N161="zákl. přenesená",J161,0)</f>
        <v>0</v>
      </c>
      <c r="BH161" s="248">
        <f>IF(N161="sníž. přenesená",J161,0)</f>
        <v>0</v>
      </c>
      <c r="BI161" s="248">
        <f>IF(N161="nulová",J161,0)</f>
        <v>0</v>
      </c>
      <c r="BJ161" s="16" t="s">
        <v>87</v>
      </c>
      <c r="BK161" s="248">
        <f>ROUND(I161*H161,2)</f>
        <v>0</v>
      </c>
      <c r="BL161" s="16" t="s">
        <v>143</v>
      </c>
      <c r="BM161" s="247" t="s">
        <v>761</v>
      </c>
    </row>
    <row r="162" s="13" customFormat="1">
      <c r="A162" s="13"/>
      <c r="B162" s="260"/>
      <c r="C162" s="261"/>
      <c r="D162" s="262" t="s">
        <v>201</v>
      </c>
      <c r="E162" s="263" t="s">
        <v>1</v>
      </c>
      <c r="F162" s="264" t="s">
        <v>682</v>
      </c>
      <c r="G162" s="261"/>
      <c r="H162" s="265">
        <v>10.9</v>
      </c>
      <c r="I162" s="266"/>
      <c r="J162" s="261"/>
      <c r="K162" s="261"/>
      <c r="L162" s="267"/>
      <c r="M162" s="268"/>
      <c r="N162" s="269"/>
      <c r="O162" s="269"/>
      <c r="P162" s="269"/>
      <c r="Q162" s="269"/>
      <c r="R162" s="269"/>
      <c r="S162" s="269"/>
      <c r="T162" s="270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71" t="s">
        <v>201</v>
      </c>
      <c r="AU162" s="271" t="s">
        <v>89</v>
      </c>
      <c r="AV162" s="13" t="s">
        <v>89</v>
      </c>
      <c r="AW162" s="13" t="s">
        <v>36</v>
      </c>
      <c r="AX162" s="13" t="s">
        <v>87</v>
      </c>
      <c r="AY162" s="271" t="s">
        <v>136</v>
      </c>
    </row>
    <row r="163" s="2" customFormat="1" ht="16.5" customHeight="1">
      <c r="A163" s="37"/>
      <c r="B163" s="38"/>
      <c r="C163" s="235" t="s">
        <v>762</v>
      </c>
      <c r="D163" s="235" t="s">
        <v>139</v>
      </c>
      <c r="E163" s="236" t="s">
        <v>684</v>
      </c>
      <c r="F163" s="237" t="s">
        <v>433</v>
      </c>
      <c r="G163" s="238" t="s">
        <v>199</v>
      </c>
      <c r="H163" s="239">
        <v>10.9</v>
      </c>
      <c r="I163" s="240"/>
      <c r="J163" s="241">
        <f>ROUND(I163*H163,2)</f>
        <v>0</v>
      </c>
      <c r="K163" s="242"/>
      <c r="L163" s="43"/>
      <c r="M163" s="243" t="s">
        <v>1</v>
      </c>
      <c r="N163" s="244" t="s">
        <v>44</v>
      </c>
      <c r="O163" s="90"/>
      <c r="P163" s="245">
        <f>O163*H163</f>
        <v>0</v>
      </c>
      <c r="Q163" s="245">
        <v>0</v>
      </c>
      <c r="R163" s="245">
        <f>Q163*H163</f>
        <v>0</v>
      </c>
      <c r="S163" s="245">
        <v>0</v>
      </c>
      <c r="T163" s="246">
        <f>S163*H163</f>
        <v>0</v>
      </c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R163" s="247" t="s">
        <v>143</v>
      </c>
      <c r="AT163" s="247" t="s">
        <v>139</v>
      </c>
      <c r="AU163" s="247" t="s">
        <v>89</v>
      </c>
      <c r="AY163" s="16" t="s">
        <v>136</v>
      </c>
      <c r="BE163" s="248">
        <f>IF(N163="základní",J163,0)</f>
        <v>0</v>
      </c>
      <c r="BF163" s="248">
        <f>IF(N163="snížená",J163,0)</f>
        <v>0</v>
      </c>
      <c r="BG163" s="248">
        <f>IF(N163="zákl. přenesená",J163,0)</f>
        <v>0</v>
      </c>
      <c r="BH163" s="248">
        <f>IF(N163="sníž. přenesená",J163,0)</f>
        <v>0</v>
      </c>
      <c r="BI163" s="248">
        <f>IF(N163="nulová",J163,0)</f>
        <v>0</v>
      </c>
      <c r="BJ163" s="16" t="s">
        <v>87</v>
      </c>
      <c r="BK163" s="248">
        <f>ROUND(I163*H163,2)</f>
        <v>0</v>
      </c>
      <c r="BL163" s="16" t="s">
        <v>143</v>
      </c>
      <c r="BM163" s="247" t="s">
        <v>763</v>
      </c>
    </row>
    <row r="164" s="2" customFormat="1" ht="16.5" customHeight="1">
      <c r="A164" s="37"/>
      <c r="B164" s="38"/>
      <c r="C164" s="235" t="s">
        <v>764</v>
      </c>
      <c r="D164" s="235" t="s">
        <v>139</v>
      </c>
      <c r="E164" s="236" t="s">
        <v>672</v>
      </c>
      <c r="F164" s="237" t="s">
        <v>673</v>
      </c>
      <c r="G164" s="238" t="s">
        <v>142</v>
      </c>
      <c r="H164" s="239">
        <v>54.5</v>
      </c>
      <c r="I164" s="240"/>
      <c r="J164" s="241">
        <f>ROUND(I164*H164,2)</f>
        <v>0</v>
      </c>
      <c r="K164" s="242"/>
      <c r="L164" s="43"/>
      <c r="M164" s="243" t="s">
        <v>1</v>
      </c>
      <c r="N164" s="244" t="s">
        <v>44</v>
      </c>
      <c r="O164" s="90"/>
      <c r="P164" s="245">
        <f>O164*H164</f>
        <v>0</v>
      </c>
      <c r="Q164" s="245">
        <v>2.0000000000000002E-05</v>
      </c>
      <c r="R164" s="245">
        <f>Q164*H164</f>
        <v>0.00109</v>
      </c>
      <c r="S164" s="245">
        <v>0</v>
      </c>
      <c r="T164" s="246">
        <f>S164*H164</f>
        <v>0</v>
      </c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R164" s="247" t="s">
        <v>143</v>
      </c>
      <c r="AT164" s="247" t="s">
        <v>139</v>
      </c>
      <c r="AU164" s="247" t="s">
        <v>89</v>
      </c>
      <c r="AY164" s="16" t="s">
        <v>136</v>
      </c>
      <c r="BE164" s="248">
        <f>IF(N164="základní",J164,0)</f>
        <v>0</v>
      </c>
      <c r="BF164" s="248">
        <f>IF(N164="snížená",J164,0)</f>
        <v>0</v>
      </c>
      <c r="BG164" s="248">
        <f>IF(N164="zákl. přenesená",J164,0)</f>
        <v>0</v>
      </c>
      <c r="BH164" s="248">
        <f>IF(N164="sníž. přenesená",J164,0)</f>
        <v>0</v>
      </c>
      <c r="BI164" s="248">
        <f>IF(N164="nulová",J164,0)</f>
        <v>0</v>
      </c>
      <c r="BJ164" s="16" t="s">
        <v>87</v>
      </c>
      <c r="BK164" s="248">
        <f>ROUND(I164*H164,2)</f>
        <v>0</v>
      </c>
      <c r="BL164" s="16" t="s">
        <v>143</v>
      </c>
      <c r="BM164" s="247" t="s">
        <v>765</v>
      </c>
    </row>
    <row r="165" s="13" customFormat="1">
      <c r="A165" s="13"/>
      <c r="B165" s="260"/>
      <c r="C165" s="261"/>
      <c r="D165" s="262" t="s">
        <v>201</v>
      </c>
      <c r="E165" s="263" t="s">
        <v>1</v>
      </c>
      <c r="F165" s="264" t="s">
        <v>675</v>
      </c>
      <c r="G165" s="261"/>
      <c r="H165" s="265">
        <v>54.5</v>
      </c>
      <c r="I165" s="266"/>
      <c r="J165" s="261"/>
      <c r="K165" s="261"/>
      <c r="L165" s="267"/>
      <c r="M165" s="268"/>
      <c r="N165" s="269"/>
      <c r="O165" s="269"/>
      <c r="P165" s="269"/>
      <c r="Q165" s="269"/>
      <c r="R165" s="269"/>
      <c r="S165" s="269"/>
      <c r="T165" s="270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71" t="s">
        <v>201</v>
      </c>
      <c r="AU165" s="271" t="s">
        <v>89</v>
      </c>
      <c r="AV165" s="13" t="s">
        <v>89</v>
      </c>
      <c r="AW165" s="13" t="s">
        <v>36</v>
      </c>
      <c r="AX165" s="13" t="s">
        <v>87</v>
      </c>
      <c r="AY165" s="271" t="s">
        <v>136</v>
      </c>
    </row>
    <row r="166" s="2" customFormat="1" ht="16.5" customHeight="1">
      <c r="A166" s="37"/>
      <c r="B166" s="38"/>
      <c r="C166" s="235" t="s">
        <v>766</v>
      </c>
      <c r="D166" s="235" t="s">
        <v>139</v>
      </c>
      <c r="E166" s="236" t="s">
        <v>676</v>
      </c>
      <c r="F166" s="237" t="s">
        <v>677</v>
      </c>
      <c r="G166" s="238" t="s">
        <v>142</v>
      </c>
      <c r="H166" s="239">
        <v>109</v>
      </c>
      <c r="I166" s="240"/>
      <c r="J166" s="241">
        <f>ROUND(I166*H166,2)</f>
        <v>0</v>
      </c>
      <c r="K166" s="242"/>
      <c r="L166" s="43"/>
      <c r="M166" s="243" t="s">
        <v>1</v>
      </c>
      <c r="N166" s="244" t="s">
        <v>44</v>
      </c>
      <c r="O166" s="90"/>
      <c r="P166" s="245">
        <f>O166*H166</f>
        <v>0</v>
      </c>
      <c r="Q166" s="245">
        <v>0</v>
      </c>
      <c r="R166" s="245">
        <f>Q166*H166</f>
        <v>0</v>
      </c>
      <c r="S166" s="245">
        <v>0</v>
      </c>
      <c r="T166" s="246">
        <f>S166*H166</f>
        <v>0</v>
      </c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R166" s="247" t="s">
        <v>143</v>
      </c>
      <c r="AT166" s="247" t="s">
        <v>139</v>
      </c>
      <c r="AU166" s="247" t="s">
        <v>89</v>
      </c>
      <c r="AY166" s="16" t="s">
        <v>136</v>
      </c>
      <c r="BE166" s="248">
        <f>IF(N166="základní",J166,0)</f>
        <v>0</v>
      </c>
      <c r="BF166" s="248">
        <f>IF(N166="snížená",J166,0)</f>
        <v>0</v>
      </c>
      <c r="BG166" s="248">
        <f>IF(N166="zákl. přenesená",J166,0)</f>
        <v>0</v>
      </c>
      <c r="BH166" s="248">
        <f>IF(N166="sníž. přenesená",J166,0)</f>
        <v>0</v>
      </c>
      <c r="BI166" s="248">
        <f>IF(N166="nulová",J166,0)</f>
        <v>0</v>
      </c>
      <c r="BJ166" s="16" t="s">
        <v>87</v>
      </c>
      <c r="BK166" s="248">
        <f>ROUND(I166*H166,2)</f>
        <v>0</v>
      </c>
      <c r="BL166" s="16" t="s">
        <v>143</v>
      </c>
      <c r="BM166" s="247" t="s">
        <v>767</v>
      </c>
    </row>
    <row r="167" s="12" customFormat="1" ht="25.92" customHeight="1">
      <c r="A167" s="12"/>
      <c r="B167" s="219"/>
      <c r="C167" s="220"/>
      <c r="D167" s="221" t="s">
        <v>78</v>
      </c>
      <c r="E167" s="222" t="s">
        <v>213</v>
      </c>
      <c r="F167" s="222" t="s">
        <v>214</v>
      </c>
      <c r="G167" s="220"/>
      <c r="H167" s="220"/>
      <c r="I167" s="223"/>
      <c r="J167" s="224">
        <f>BK167</f>
        <v>0</v>
      </c>
      <c r="K167" s="220"/>
      <c r="L167" s="225"/>
      <c r="M167" s="226"/>
      <c r="N167" s="227"/>
      <c r="O167" s="227"/>
      <c r="P167" s="228">
        <f>P168</f>
        <v>0</v>
      </c>
      <c r="Q167" s="227"/>
      <c r="R167" s="228">
        <f>R168</f>
        <v>0</v>
      </c>
      <c r="S167" s="227"/>
      <c r="T167" s="229">
        <f>T168</f>
        <v>0</v>
      </c>
      <c r="U167" s="12"/>
      <c r="V167" s="12"/>
      <c r="W167" s="12"/>
      <c r="X167" s="12"/>
      <c r="Y167" s="12"/>
      <c r="Z167" s="12"/>
      <c r="AA167" s="12"/>
      <c r="AB167" s="12"/>
      <c r="AC167" s="12"/>
      <c r="AD167" s="12"/>
      <c r="AE167" s="12"/>
      <c r="AR167" s="230" t="s">
        <v>179</v>
      </c>
      <c r="AT167" s="231" t="s">
        <v>78</v>
      </c>
      <c r="AU167" s="231" t="s">
        <v>79</v>
      </c>
      <c r="AY167" s="230" t="s">
        <v>136</v>
      </c>
      <c r="BK167" s="232">
        <f>BK168</f>
        <v>0</v>
      </c>
    </row>
    <row r="168" s="12" customFormat="1" ht="22.8" customHeight="1">
      <c r="A168" s="12"/>
      <c r="B168" s="219"/>
      <c r="C168" s="220"/>
      <c r="D168" s="221" t="s">
        <v>78</v>
      </c>
      <c r="E168" s="233" t="s">
        <v>235</v>
      </c>
      <c r="F168" s="233" t="s">
        <v>236</v>
      </c>
      <c r="G168" s="220"/>
      <c r="H168" s="220"/>
      <c r="I168" s="223"/>
      <c r="J168" s="234">
        <f>BK168</f>
        <v>0</v>
      </c>
      <c r="K168" s="220"/>
      <c r="L168" s="225"/>
      <c r="M168" s="226"/>
      <c r="N168" s="227"/>
      <c r="O168" s="227"/>
      <c r="P168" s="228">
        <f>P169</f>
        <v>0</v>
      </c>
      <c r="Q168" s="227"/>
      <c r="R168" s="228">
        <f>R169</f>
        <v>0</v>
      </c>
      <c r="S168" s="227"/>
      <c r="T168" s="229">
        <f>T169</f>
        <v>0</v>
      </c>
      <c r="U168" s="12"/>
      <c r="V168" s="12"/>
      <c r="W168" s="12"/>
      <c r="X168" s="12"/>
      <c r="Y168" s="12"/>
      <c r="Z168" s="12"/>
      <c r="AA168" s="12"/>
      <c r="AB168" s="12"/>
      <c r="AC168" s="12"/>
      <c r="AD168" s="12"/>
      <c r="AE168" s="12"/>
      <c r="AR168" s="230" t="s">
        <v>179</v>
      </c>
      <c r="AT168" s="231" t="s">
        <v>78</v>
      </c>
      <c r="AU168" s="231" t="s">
        <v>87</v>
      </c>
      <c r="AY168" s="230" t="s">
        <v>136</v>
      </c>
      <c r="BK168" s="232">
        <f>BK169</f>
        <v>0</v>
      </c>
    </row>
    <row r="169" s="2" customFormat="1" ht="16.5" customHeight="1">
      <c r="A169" s="37"/>
      <c r="B169" s="38"/>
      <c r="C169" s="235" t="s">
        <v>768</v>
      </c>
      <c r="D169" s="235" t="s">
        <v>139</v>
      </c>
      <c r="E169" s="236" t="s">
        <v>238</v>
      </c>
      <c r="F169" s="237" t="s">
        <v>239</v>
      </c>
      <c r="G169" s="238" t="s">
        <v>227</v>
      </c>
      <c r="H169" s="239">
        <v>1</v>
      </c>
      <c r="I169" s="240"/>
      <c r="J169" s="241">
        <f>ROUND(I169*H169,2)</f>
        <v>0</v>
      </c>
      <c r="K169" s="242"/>
      <c r="L169" s="43"/>
      <c r="M169" s="272" t="s">
        <v>1</v>
      </c>
      <c r="N169" s="273" t="s">
        <v>44</v>
      </c>
      <c r="O169" s="274"/>
      <c r="P169" s="275">
        <f>O169*H169</f>
        <v>0</v>
      </c>
      <c r="Q169" s="275">
        <v>0</v>
      </c>
      <c r="R169" s="275">
        <f>Q169*H169</f>
        <v>0</v>
      </c>
      <c r="S169" s="275">
        <v>0</v>
      </c>
      <c r="T169" s="276">
        <f>S169*H169</f>
        <v>0</v>
      </c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R169" s="247" t="s">
        <v>143</v>
      </c>
      <c r="AT169" s="247" t="s">
        <v>139</v>
      </c>
      <c r="AU169" s="247" t="s">
        <v>89</v>
      </c>
      <c r="AY169" s="16" t="s">
        <v>136</v>
      </c>
      <c r="BE169" s="248">
        <f>IF(N169="základní",J169,0)</f>
        <v>0</v>
      </c>
      <c r="BF169" s="248">
        <f>IF(N169="snížená",J169,0)</f>
        <v>0</v>
      </c>
      <c r="BG169" s="248">
        <f>IF(N169="zákl. přenesená",J169,0)</f>
        <v>0</v>
      </c>
      <c r="BH169" s="248">
        <f>IF(N169="sníž. přenesená",J169,0)</f>
        <v>0</v>
      </c>
      <c r="BI169" s="248">
        <f>IF(N169="nulová",J169,0)</f>
        <v>0</v>
      </c>
      <c r="BJ169" s="16" t="s">
        <v>87</v>
      </c>
      <c r="BK169" s="248">
        <f>ROUND(I169*H169,2)</f>
        <v>0</v>
      </c>
      <c r="BL169" s="16" t="s">
        <v>143</v>
      </c>
      <c r="BM169" s="247" t="s">
        <v>769</v>
      </c>
    </row>
    <row r="170" s="2" customFormat="1" ht="6.96" customHeight="1">
      <c r="A170" s="37"/>
      <c r="B170" s="65"/>
      <c r="C170" s="66"/>
      <c r="D170" s="66"/>
      <c r="E170" s="66"/>
      <c r="F170" s="66"/>
      <c r="G170" s="66"/>
      <c r="H170" s="66"/>
      <c r="I170" s="182"/>
      <c r="J170" s="66"/>
      <c r="K170" s="66"/>
      <c r="L170" s="43"/>
      <c r="M170" s="37"/>
      <c r="O170" s="37"/>
      <c r="P170" s="37"/>
      <c r="Q170" s="37"/>
      <c r="R170" s="37"/>
      <c r="S170" s="37"/>
      <c r="T170" s="37"/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</row>
  </sheetData>
  <sheetProtection sheet="1" autoFilter="0" formatColumns="0" formatRows="0" objects="1" scenarios="1" spinCount="100000" saltValue="MGK2CJSYL4iqsKWXxgPV5YPZtuQiTToKWFmPZd6PhFRaoij42Dq6N7CXlle+uBxLST8yUcXlrEy2fwjCFzvQQw==" hashValue="yfuamhKneDx1kOgmPBbABq56903CI0liwKiBbABXIQG4mYyn+27WqA4pkfOwlalz+cmFJj37bwqJnUeksNCqDw==" algorithmName="SHA-512" password="B510"/>
  <autoFilter ref="C121:K169"/>
  <mergeCells count="9">
    <mergeCell ref="E7:H7"/>
    <mergeCell ref="E9:H9"/>
    <mergeCell ref="E18:H18"/>
    <mergeCell ref="E27:H27"/>
    <mergeCell ref="E85:H85"/>
    <mergeCell ref="E87:H87"/>
    <mergeCell ref="E112:H112"/>
    <mergeCell ref="E114:H114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" style="1" customWidth="1"/>
    <col min="8" max="8" width="11.5" style="1" customWidth="1"/>
    <col min="9" max="9" width="20.16016" style="135" customWidth="1"/>
    <col min="10" max="10" width="20.16016" style="1" customWidth="1"/>
    <col min="11" max="11" width="20.16016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I2" s="135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104</v>
      </c>
    </row>
    <row r="3" s="1" customFormat="1" ht="6.96" customHeight="1">
      <c r="B3" s="136"/>
      <c r="C3" s="137"/>
      <c r="D3" s="137"/>
      <c r="E3" s="137"/>
      <c r="F3" s="137"/>
      <c r="G3" s="137"/>
      <c r="H3" s="137"/>
      <c r="I3" s="138"/>
      <c r="J3" s="137"/>
      <c r="K3" s="137"/>
      <c r="L3" s="19"/>
      <c r="AT3" s="16" t="s">
        <v>89</v>
      </c>
    </row>
    <row r="4" s="1" customFormat="1" ht="24.96" customHeight="1">
      <c r="B4" s="19"/>
      <c r="D4" s="139" t="s">
        <v>105</v>
      </c>
      <c r="I4" s="135"/>
      <c r="L4" s="19"/>
      <c r="M4" s="140" t="s">
        <v>10</v>
      </c>
      <c r="AT4" s="16" t="s">
        <v>4</v>
      </c>
    </row>
    <row r="5" s="1" customFormat="1" ht="6.96" customHeight="1">
      <c r="B5" s="19"/>
      <c r="I5" s="135"/>
      <c r="L5" s="19"/>
    </row>
    <row r="6" s="1" customFormat="1" ht="12" customHeight="1">
      <c r="B6" s="19"/>
      <c r="D6" s="141" t="s">
        <v>16</v>
      </c>
      <c r="I6" s="135"/>
      <c r="L6" s="19"/>
    </row>
    <row r="7" s="1" customFormat="1" ht="16.5" customHeight="1">
      <c r="B7" s="19"/>
      <c r="E7" s="142" t="str">
        <f>'Rekapitulace stavby'!K6</f>
        <v>Host_sídl_3.-4.etapa - ZPŮSOBILÉ VÝDAJE</v>
      </c>
      <c r="F7" s="141"/>
      <c r="G7" s="141"/>
      <c r="H7" s="141"/>
      <c r="I7" s="135"/>
      <c r="L7" s="19"/>
    </row>
    <row r="8" s="2" customFormat="1" ht="12" customHeight="1">
      <c r="A8" s="37"/>
      <c r="B8" s="43"/>
      <c r="C8" s="37"/>
      <c r="D8" s="141" t="s">
        <v>106</v>
      </c>
      <c r="E8" s="37"/>
      <c r="F8" s="37"/>
      <c r="G8" s="37"/>
      <c r="H8" s="37"/>
      <c r="I8" s="143"/>
      <c r="J8" s="37"/>
      <c r="K8" s="37"/>
      <c r="L8" s="62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6.5" customHeight="1">
      <c r="A9" s="37"/>
      <c r="B9" s="43"/>
      <c r="C9" s="37"/>
      <c r="D9" s="37"/>
      <c r="E9" s="144" t="s">
        <v>770</v>
      </c>
      <c r="F9" s="37"/>
      <c r="G9" s="37"/>
      <c r="H9" s="37"/>
      <c r="I9" s="143"/>
      <c r="J9" s="37"/>
      <c r="K9" s="37"/>
      <c r="L9" s="62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43"/>
      <c r="C10" s="37"/>
      <c r="D10" s="37"/>
      <c r="E10" s="37"/>
      <c r="F10" s="37"/>
      <c r="G10" s="37"/>
      <c r="H10" s="37"/>
      <c r="I10" s="143"/>
      <c r="J10" s="37"/>
      <c r="K10" s="37"/>
      <c r="L10" s="62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43"/>
      <c r="C11" s="37"/>
      <c r="D11" s="141" t="s">
        <v>18</v>
      </c>
      <c r="E11" s="37"/>
      <c r="F11" s="145" t="s">
        <v>1</v>
      </c>
      <c r="G11" s="37"/>
      <c r="H11" s="37"/>
      <c r="I11" s="146" t="s">
        <v>19</v>
      </c>
      <c r="J11" s="145" t="s">
        <v>1</v>
      </c>
      <c r="K11" s="37"/>
      <c r="L11" s="62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43"/>
      <c r="C12" s="37"/>
      <c r="D12" s="141" t="s">
        <v>20</v>
      </c>
      <c r="E12" s="37"/>
      <c r="F12" s="145" t="s">
        <v>21</v>
      </c>
      <c r="G12" s="37"/>
      <c r="H12" s="37"/>
      <c r="I12" s="146" t="s">
        <v>22</v>
      </c>
      <c r="J12" s="147" t="str">
        <f>'Rekapitulace stavby'!AN8</f>
        <v>17. 6. 2020</v>
      </c>
      <c r="K12" s="37"/>
      <c r="L12" s="62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43"/>
      <c r="C13" s="37"/>
      <c r="D13" s="37"/>
      <c r="E13" s="37"/>
      <c r="F13" s="37"/>
      <c r="G13" s="37"/>
      <c r="H13" s="37"/>
      <c r="I13" s="143"/>
      <c r="J13" s="37"/>
      <c r="K13" s="37"/>
      <c r="L13" s="62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43"/>
      <c r="C14" s="37"/>
      <c r="D14" s="141" t="s">
        <v>24</v>
      </c>
      <c r="E14" s="37"/>
      <c r="F14" s="37"/>
      <c r="G14" s="37"/>
      <c r="H14" s="37"/>
      <c r="I14" s="146" t="s">
        <v>25</v>
      </c>
      <c r="J14" s="145" t="s">
        <v>26</v>
      </c>
      <c r="K14" s="37"/>
      <c r="L14" s="62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43"/>
      <c r="C15" s="37"/>
      <c r="D15" s="37"/>
      <c r="E15" s="145" t="s">
        <v>27</v>
      </c>
      <c r="F15" s="37"/>
      <c r="G15" s="37"/>
      <c r="H15" s="37"/>
      <c r="I15" s="146" t="s">
        <v>28</v>
      </c>
      <c r="J15" s="145" t="s">
        <v>29</v>
      </c>
      <c r="K15" s="37"/>
      <c r="L15" s="62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43"/>
      <c r="C16" s="37"/>
      <c r="D16" s="37"/>
      <c r="E16" s="37"/>
      <c r="F16" s="37"/>
      <c r="G16" s="37"/>
      <c r="H16" s="37"/>
      <c r="I16" s="143"/>
      <c r="J16" s="37"/>
      <c r="K16" s="37"/>
      <c r="L16" s="62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43"/>
      <c r="C17" s="37"/>
      <c r="D17" s="141" t="s">
        <v>30</v>
      </c>
      <c r="E17" s="37"/>
      <c r="F17" s="37"/>
      <c r="G17" s="37"/>
      <c r="H17" s="37"/>
      <c r="I17" s="146" t="s">
        <v>25</v>
      </c>
      <c r="J17" s="32" t="str">
        <f>'Rekapitulace stavby'!AN13</f>
        <v>Vyplň údaj</v>
      </c>
      <c r="K17" s="37"/>
      <c r="L17" s="62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43"/>
      <c r="C18" s="37"/>
      <c r="D18" s="37"/>
      <c r="E18" s="32" t="str">
        <f>'Rekapitulace stavby'!E14</f>
        <v>Vyplň údaj</v>
      </c>
      <c r="F18" s="145"/>
      <c r="G18" s="145"/>
      <c r="H18" s="145"/>
      <c r="I18" s="146" t="s">
        <v>28</v>
      </c>
      <c r="J18" s="32" t="str">
        <f>'Rekapitulace stavby'!AN14</f>
        <v>Vyplň údaj</v>
      </c>
      <c r="K18" s="37"/>
      <c r="L18" s="62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43"/>
      <c r="C19" s="37"/>
      <c r="D19" s="37"/>
      <c r="E19" s="37"/>
      <c r="F19" s="37"/>
      <c r="G19" s="37"/>
      <c r="H19" s="37"/>
      <c r="I19" s="143"/>
      <c r="J19" s="37"/>
      <c r="K19" s="37"/>
      <c r="L19" s="62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43"/>
      <c r="C20" s="37"/>
      <c r="D20" s="141" t="s">
        <v>32</v>
      </c>
      <c r="E20" s="37"/>
      <c r="F20" s="37"/>
      <c r="G20" s="37"/>
      <c r="H20" s="37"/>
      <c r="I20" s="146" t="s">
        <v>25</v>
      </c>
      <c r="J20" s="145" t="s">
        <v>33</v>
      </c>
      <c r="K20" s="37"/>
      <c r="L20" s="62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43"/>
      <c r="C21" s="37"/>
      <c r="D21" s="37"/>
      <c r="E21" s="145" t="s">
        <v>34</v>
      </c>
      <c r="F21" s="37"/>
      <c r="G21" s="37"/>
      <c r="H21" s="37"/>
      <c r="I21" s="146" t="s">
        <v>28</v>
      </c>
      <c r="J21" s="145" t="s">
        <v>35</v>
      </c>
      <c r="K21" s="37"/>
      <c r="L21" s="62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43"/>
      <c r="C22" s="37"/>
      <c r="D22" s="37"/>
      <c r="E22" s="37"/>
      <c r="F22" s="37"/>
      <c r="G22" s="37"/>
      <c r="H22" s="37"/>
      <c r="I22" s="143"/>
      <c r="J22" s="37"/>
      <c r="K22" s="37"/>
      <c r="L22" s="62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43"/>
      <c r="C23" s="37"/>
      <c r="D23" s="141" t="s">
        <v>37</v>
      </c>
      <c r="E23" s="37"/>
      <c r="F23" s="37"/>
      <c r="G23" s="37"/>
      <c r="H23" s="37"/>
      <c r="I23" s="146" t="s">
        <v>25</v>
      </c>
      <c r="J23" s="145" t="s">
        <v>33</v>
      </c>
      <c r="K23" s="37"/>
      <c r="L23" s="62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43"/>
      <c r="C24" s="37"/>
      <c r="D24" s="37"/>
      <c r="E24" s="145" t="s">
        <v>34</v>
      </c>
      <c r="F24" s="37"/>
      <c r="G24" s="37"/>
      <c r="H24" s="37"/>
      <c r="I24" s="146" t="s">
        <v>28</v>
      </c>
      <c r="J24" s="145" t="s">
        <v>35</v>
      </c>
      <c r="K24" s="37"/>
      <c r="L24" s="62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43"/>
      <c r="C25" s="37"/>
      <c r="D25" s="37"/>
      <c r="E25" s="37"/>
      <c r="F25" s="37"/>
      <c r="G25" s="37"/>
      <c r="H25" s="37"/>
      <c r="I25" s="143"/>
      <c r="J25" s="37"/>
      <c r="K25" s="37"/>
      <c r="L25" s="62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43"/>
      <c r="C26" s="37"/>
      <c r="D26" s="141" t="s">
        <v>38</v>
      </c>
      <c r="E26" s="37"/>
      <c r="F26" s="37"/>
      <c r="G26" s="37"/>
      <c r="H26" s="37"/>
      <c r="I26" s="143"/>
      <c r="J26" s="37"/>
      <c r="K26" s="37"/>
      <c r="L26" s="62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6.5" customHeight="1">
      <c r="A27" s="148"/>
      <c r="B27" s="149"/>
      <c r="C27" s="148"/>
      <c r="D27" s="148"/>
      <c r="E27" s="150" t="s">
        <v>1</v>
      </c>
      <c r="F27" s="150"/>
      <c r="G27" s="150"/>
      <c r="H27" s="150"/>
      <c r="I27" s="151"/>
      <c r="J27" s="148"/>
      <c r="K27" s="148"/>
      <c r="L27" s="152"/>
      <c r="S27" s="148"/>
      <c r="T27" s="148"/>
      <c r="U27" s="148"/>
      <c r="V27" s="148"/>
      <c r="W27" s="148"/>
      <c r="X27" s="148"/>
      <c r="Y27" s="148"/>
      <c r="Z27" s="148"/>
      <c r="AA27" s="148"/>
      <c r="AB27" s="148"/>
      <c r="AC27" s="148"/>
      <c r="AD27" s="148"/>
      <c r="AE27" s="148"/>
    </row>
    <row r="28" s="2" customFormat="1" ht="6.96" customHeight="1">
      <c r="A28" s="37"/>
      <c r="B28" s="43"/>
      <c r="C28" s="37"/>
      <c r="D28" s="37"/>
      <c r="E28" s="37"/>
      <c r="F28" s="37"/>
      <c r="G28" s="37"/>
      <c r="H28" s="37"/>
      <c r="I28" s="143"/>
      <c r="J28" s="37"/>
      <c r="K28" s="37"/>
      <c r="L28" s="62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43"/>
      <c r="C29" s="37"/>
      <c r="D29" s="153"/>
      <c r="E29" s="153"/>
      <c r="F29" s="153"/>
      <c r="G29" s="153"/>
      <c r="H29" s="153"/>
      <c r="I29" s="154"/>
      <c r="J29" s="153"/>
      <c r="K29" s="153"/>
      <c r="L29" s="62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25.44" customHeight="1">
      <c r="A30" s="37"/>
      <c r="B30" s="43"/>
      <c r="C30" s="37"/>
      <c r="D30" s="155" t="s">
        <v>39</v>
      </c>
      <c r="E30" s="37"/>
      <c r="F30" s="37"/>
      <c r="G30" s="37"/>
      <c r="H30" s="37"/>
      <c r="I30" s="143"/>
      <c r="J30" s="156">
        <f>ROUND(J123, 2)</f>
        <v>0</v>
      </c>
      <c r="K30" s="37"/>
      <c r="L30" s="62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43"/>
      <c r="C31" s="37"/>
      <c r="D31" s="153"/>
      <c r="E31" s="153"/>
      <c r="F31" s="153"/>
      <c r="G31" s="153"/>
      <c r="H31" s="153"/>
      <c r="I31" s="154"/>
      <c r="J31" s="153"/>
      <c r="K31" s="153"/>
      <c r="L31" s="62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43"/>
      <c r="C32" s="37"/>
      <c r="D32" s="37"/>
      <c r="E32" s="37"/>
      <c r="F32" s="157" t="s">
        <v>41</v>
      </c>
      <c r="G32" s="37"/>
      <c r="H32" s="37"/>
      <c r="I32" s="158" t="s">
        <v>40</v>
      </c>
      <c r="J32" s="157" t="s">
        <v>42</v>
      </c>
      <c r="K32" s="37"/>
      <c r="L32" s="62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43"/>
      <c r="C33" s="37"/>
      <c r="D33" s="159" t="s">
        <v>43</v>
      </c>
      <c r="E33" s="141" t="s">
        <v>44</v>
      </c>
      <c r="F33" s="160">
        <f>ROUND((SUM(BE123:BE162)),  2)</f>
        <v>0</v>
      </c>
      <c r="G33" s="37"/>
      <c r="H33" s="37"/>
      <c r="I33" s="161">
        <v>0.20999999999999999</v>
      </c>
      <c r="J33" s="160">
        <f>ROUND(((SUM(BE123:BE162))*I33),  2)</f>
        <v>0</v>
      </c>
      <c r="K33" s="37"/>
      <c r="L33" s="62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43"/>
      <c r="C34" s="37"/>
      <c r="D34" s="37"/>
      <c r="E34" s="141" t="s">
        <v>45</v>
      </c>
      <c r="F34" s="160">
        <f>ROUND((SUM(BF123:BF162)),  2)</f>
        <v>0</v>
      </c>
      <c r="G34" s="37"/>
      <c r="H34" s="37"/>
      <c r="I34" s="161">
        <v>0.14999999999999999</v>
      </c>
      <c r="J34" s="160">
        <f>ROUND(((SUM(BF123:BF162))*I34),  2)</f>
        <v>0</v>
      </c>
      <c r="K34" s="37"/>
      <c r="L34" s="62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43"/>
      <c r="C35" s="37"/>
      <c r="D35" s="37"/>
      <c r="E35" s="141" t="s">
        <v>46</v>
      </c>
      <c r="F35" s="160">
        <f>ROUND((SUM(BG123:BG162)),  2)</f>
        <v>0</v>
      </c>
      <c r="G35" s="37"/>
      <c r="H35" s="37"/>
      <c r="I35" s="161">
        <v>0.20999999999999999</v>
      </c>
      <c r="J35" s="160">
        <f>0</f>
        <v>0</v>
      </c>
      <c r="K35" s="37"/>
      <c r="L35" s="62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43"/>
      <c r="C36" s="37"/>
      <c r="D36" s="37"/>
      <c r="E36" s="141" t="s">
        <v>47</v>
      </c>
      <c r="F36" s="160">
        <f>ROUND((SUM(BH123:BH162)),  2)</f>
        <v>0</v>
      </c>
      <c r="G36" s="37"/>
      <c r="H36" s="37"/>
      <c r="I36" s="161">
        <v>0.14999999999999999</v>
      </c>
      <c r="J36" s="160">
        <f>0</f>
        <v>0</v>
      </c>
      <c r="K36" s="37"/>
      <c r="L36" s="62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43"/>
      <c r="C37" s="37"/>
      <c r="D37" s="37"/>
      <c r="E37" s="141" t="s">
        <v>48</v>
      </c>
      <c r="F37" s="160">
        <f>ROUND((SUM(BI123:BI162)),  2)</f>
        <v>0</v>
      </c>
      <c r="G37" s="37"/>
      <c r="H37" s="37"/>
      <c r="I37" s="161">
        <v>0</v>
      </c>
      <c r="J37" s="160">
        <f>0</f>
        <v>0</v>
      </c>
      <c r="K37" s="37"/>
      <c r="L37" s="62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6.96" customHeight="1">
      <c r="A38" s="37"/>
      <c r="B38" s="43"/>
      <c r="C38" s="37"/>
      <c r="D38" s="37"/>
      <c r="E38" s="37"/>
      <c r="F38" s="37"/>
      <c r="G38" s="37"/>
      <c r="H38" s="37"/>
      <c r="I38" s="143"/>
      <c r="J38" s="37"/>
      <c r="K38" s="37"/>
      <c r="L38" s="62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2" customFormat="1" ht="25.44" customHeight="1">
      <c r="A39" s="37"/>
      <c r="B39" s="43"/>
      <c r="C39" s="162"/>
      <c r="D39" s="163" t="s">
        <v>49</v>
      </c>
      <c r="E39" s="164"/>
      <c r="F39" s="164"/>
      <c r="G39" s="165" t="s">
        <v>50</v>
      </c>
      <c r="H39" s="166" t="s">
        <v>51</v>
      </c>
      <c r="I39" s="167"/>
      <c r="J39" s="168">
        <f>SUM(J30:J37)</f>
        <v>0</v>
      </c>
      <c r="K39" s="169"/>
      <c r="L39" s="62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14.4" customHeight="1">
      <c r="A40" s="37"/>
      <c r="B40" s="43"/>
      <c r="C40" s="37"/>
      <c r="D40" s="37"/>
      <c r="E40" s="37"/>
      <c r="F40" s="37"/>
      <c r="G40" s="37"/>
      <c r="H40" s="37"/>
      <c r="I40" s="143"/>
      <c r="J40" s="37"/>
      <c r="K40" s="37"/>
      <c r="L40" s="62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1" customFormat="1" ht="14.4" customHeight="1">
      <c r="B41" s="19"/>
      <c r="I41" s="135"/>
      <c r="L41" s="19"/>
    </row>
    <row r="42" s="1" customFormat="1" ht="14.4" customHeight="1">
      <c r="B42" s="19"/>
      <c r="I42" s="135"/>
      <c r="L42" s="19"/>
    </row>
    <row r="43" s="1" customFormat="1" ht="14.4" customHeight="1">
      <c r="B43" s="19"/>
      <c r="I43" s="135"/>
      <c r="L43" s="19"/>
    </row>
    <row r="44" s="1" customFormat="1" ht="14.4" customHeight="1">
      <c r="B44" s="19"/>
      <c r="I44" s="135"/>
      <c r="L44" s="19"/>
    </row>
    <row r="45" s="1" customFormat="1" ht="14.4" customHeight="1">
      <c r="B45" s="19"/>
      <c r="I45" s="135"/>
      <c r="L45" s="19"/>
    </row>
    <row r="46" s="1" customFormat="1" ht="14.4" customHeight="1">
      <c r="B46" s="19"/>
      <c r="I46" s="135"/>
      <c r="L46" s="19"/>
    </row>
    <row r="47" s="1" customFormat="1" ht="14.4" customHeight="1">
      <c r="B47" s="19"/>
      <c r="I47" s="135"/>
      <c r="L47" s="19"/>
    </row>
    <row r="48" s="1" customFormat="1" ht="14.4" customHeight="1">
      <c r="B48" s="19"/>
      <c r="I48" s="135"/>
      <c r="L48" s="19"/>
    </row>
    <row r="49" s="1" customFormat="1" ht="14.4" customHeight="1">
      <c r="B49" s="19"/>
      <c r="I49" s="135"/>
      <c r="L49" s="19"/>
    </row>
    <row r="50" s="2" customFormat="1" ht="14.4" customHeight="1">
      <c r="B50" s="62"/>
      <c r="D50" s="170" t="s">
        <v>52</v>
      </c>
      <c r="E50" s="171"/>
      <c r="F50" s="171"/>
      <c r="G50" s="170" t="s">
        <v>53</v>
      </c>
      <c r="H50" s="171"/>
      <c r="I50" s="172"/>
      <c r="J50" s="171"/>
      <c r="K50" s="171"/>
      <c r="L50" s="62"/>
    </row>
    <row r="51">
      <c r="B51" s="19"/>
      <c r="L51" s="19"/>
    </row>
    <row r="52">
      <c r="B52" s="19"/>
      <c r="L52" s="19"/>
    </row>
    <row r="53">
      <c r="B53" s="19"/>
      <c r="L53" s="19"/>
    </row>
    <row r="54">
      <c r="B54" s="19"/>
      <c r="L54" s="19"/>
    </row>
    <row r="55">
      <c r="B55" s="19"/>
      <c r="L55" s="19"/>
    </row>
    <row r="56">
      <c r="B56" s="19"/>
      <c r="L56" s="19"/>
    </row>
    <row r="57">
      <c r="B57" s="19"/>
      <c r="L57" s="19"/>
    </row>
    <row r="58">
      <c r="B58" s="19"/>
      <c r="L58" s="19"/>
    </row>
    <row r="59">
      <c r="B59" s="19"/>
      <c r="L59" s="19"/>
    </row>
    <row r="60">
      <c r="B60" s="19"/>
      <c r="L60" s="19"/>
    </row>
    <row r="61" s="2" customFormat="1">
      <c r="A61" s="37"/>
      <c r="B61" s="43"/>
      <c r="C61" s="37"/>
      <c r="D61" s="173" t="s">
        <v>54</v>
      </c>
      <c r="E61" s="174"/>
      <c r="F61" s="175" t="s">
        <v>55</v>
      </c>
      <c r="G61" s="173" t="s">
        <v>54</v>
      </c>
      <c r="H61" s="174"/>
      <c r="I61" s="176"/>
      <c r="J61" s="177" t="s">
        <v>55</v>
      </c>
      <c r="K61" s="174"/>
      <c r="L61" s="62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19"/>
      <c r="L62" s="19"/>
    </row>
    <row r="63">
      <c r="B63" s="19"/>
      <c r="L63" s="19"/>
    </row>
    <row r="64">
      <c r="B64" s="19"/>
      <c r="L64" s="19"/>
    </row>
    <row r="65" s="2" customFormat="1">
      <c r="A65" s="37"/>
      <c r="B65" s="43"/>
      <c r="C65" s="37"/>
      <c r="D65" s="170" t="s">
        <v>56</v>
      </c>
      <c r="E65" s="178"/>
      <c r="F65" s="178"/>
      <c r="G65" s="170" t="s">
        <v>57</v>
      </c>
      <c r="H65" s="178"/>
      <c r="I65" s="179"/>
      <c r="J65" s="178"/>
      <c r="K65" s="178"/>
      <c r="L65" s="62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19"/>
      <c r="L66" s="19"/>
    </row>
    <row r="67">
      <c r="B67" s="19"/>
      <c r="L67" s="19"/>
    </row>
    <row r="68">
      <c r="B68" s="19"/>
      <c r="L68" s="19"/>
    </row>
    <row r="69">
      <c r="B69" s="19"/>
      <c r="L69" s="19"/>
    </row>
    <row r="70">
      <c r="B70" s="19"/>
      <c r="L70" s="19"/>
    </row>
    <row r="71">
      <c r="B71" s="19"/>
      <c r="L71" s="19"/>
    </row>
    <row r="72">
      <c r="B72" s="19"/>
      <c r="L72" s="19"/>
    </row>
    <row r="73">
      <c r="B73" s="19"/>
      <c r="L73" s="19"/>
    </row>
    <row r="74">
      <c r="B74" s="19"/>
      <c r="L74" s="19"/>
    </row>
    <row r="75">
      <c r="B75" s="19"/>
      <c r="L75" s="19"/>
    </row>
    <row r="76" s="2" customFormat="1">
      <c r="A76" s="37"/>
      <c r="B76" s="43"/>
      <c r="C76" s="37"/>
      <c r="D76" s="173" t="s">
        <v>54</v>
      </c>
      <c r="E76" s="174"/>
      <c r="F76" s="175" t="s">
        <v>55</v>
      </c>
      <c r="G76" s="173" t="s">
        <v>54</v>
      </c>
      <c r="H76" s="174"/>
      <c r="I76" s="176"/>
      <c r="J76" s="177" t="s">
        <v>55</v>
      </c>
      <c r="K76" s="174"/>
      <c r="L76" s="62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180"/>
      <c r="C77" s="181"/>
      <c r="D77" s="181"/>
      <c r="E77" s="181"/>
      <c r="F77" s="181"/>
      <c r="G77" s="181"/>
      <c r="H77" s="181"/>
      <c r="I77" s="182"/>
      <c r="J77" s="181"/>
      <c r="K77" s="181"/>
      <c r="L77" s="62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183"/>
      <c r="C81" s="184"/>
      <c r="D81" s="184"/>
      <c r="E81" s="184"/>
      <c r="F81" s="184"/>
      <c r="G81" s="184"/>
      <c r="H81" s="184"/>
      <c r="I81" s="185"/>
      <c r="J81" s="184"/>
      <c r="K81" s="184"/>
      <c r="L81" s="62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108</v>
      </c>
      <c r="D82" s="39"/>
      <c r="E82" s="39"/>
      <c r="F82" s="39"/>
      <c r="G82" s="39"/>
      <c r="H82" s="39"/>
      <c r="I82" s="143"/>
      <c r="J82" s="39"/>
      <c r="K82" s="39"/>
      <c r="L82" s="62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143"/>
      <c r="J83" s="39"/>
      <c r="K83" s="39"/>
      <c r="L83" s="62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16</v>
      </c>
      <c r="D84" s="39"/>
      <c r="E84" s="39"/>
      <c r="F84" s="39"/>
      <c r="G84" s="39"/>
      <c r="H84" s="39"/>
      <c r="I84" s="143"/>
      <c r="J84" s="39"/>
      <c r="K84" s="39"/>
      <c r="L84" s="62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16.5" customHeight="1">
      <c r="A85" s="37"/>
      <c r="B85" s="38"/>
      <c r="C85" s="39"/>
      <c r="D85" s="39"/>
      <c r="E85" s="186" t="str">
        <f>E7</f>
        <v>Host_sídl_3.-4.etapa - ZPŮSOBILÉ VÝDAJE</v>
      </c>
      <c r="F85" s="31"/>
      <c r="G85" s="31"/>
      <c r="H85" s="31"/>
      <c r="I85" s="143"/>
      <c r="J85" s="39"/>
      <c r="K85" s="39"/>
      <c r="L85" s="62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12" customHeight="1">
      <c r="A86" s="37"/>
      <c r="B86" s="38"/>
      <c r="C86" s="31" t="s">
        <v>106</v>
      </c>
      <c r="D86" s="39"/>
      <c r="E86" s="39"/>
      <c r="F86" s="39"/>
      <c r="G86" s="39"/>
      <c r="H86" s="39"/>
      <c r="I86" s="143"/>
      <c r="J86" s="39"/>
      <c r="K86" s="39"/>
      <c r="L86" s="62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2" customFormat="1" ht="16.5" customHeight="1">
      <c r="A87" s="37"/>
      <c r="B87" s="38"/>
      <c r="C87" s="39"/>
      <c r="D87" s="39"/>
      <c r="E87" s="75" t="str">
        <f>E9</f>
        <v>IO.07 - Rozvojové péče 3. rok po založení</v>
      </c>
      <c r="F87" s="39"/>
      <c r="G87" s="39"/>
      <c r="H87" s="39"/>
      <c r="I87" s="143"/>
      <c r="J87" s="39"/>
      <c r="K87" s="39"/>
      <c r="L87" s="62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143"/>
      <c r="J88" s="39"/>
      <c r="K88" s="39"/>
      <c r="L88" s="62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2" customHeight="1">
      <c r="A89" s="37"/>
      <c r="B89" s="38"/>
      <c r="C89" s="31" t="s">
        <v>20</v>
      </c>
      <c r="D89" s="39"/>
      <c r="E89" s="39"/>
      <c r="F89" s="26" t="str">
        <f>F12</f>
        <v>Hostinné</v>
      </c>
      <c r="G89" s="39"/>
      <c r="H89" s="39"/>
      <c r="I89" s="146" t="s">
        <v>22</v>
      </c>
      <c r="J89" s="78" t="str">
        <f>IF(J12="","",J12)</f>
        <v>17. 6. 2020</v>
      </c>
      <c r="K89" s="39"/>
      <c r="L89" s="62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9"/>
      <c r="D90" s="39"/>
      <c r="E90" s="39"/>
      <c r="F90" s="39"/>
      <c r="G90" s="39"/>
      <c r="H90" s="39"/>
      <c r="I90" s="143"/>
      <c r="J90" s="39"/>
      <c r="K90" s="39"/>
      <c r="L90" s="62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25.65" customHeight="1">
      <c r="A91" s="37"/>
      <c r="B91" s="38"/>
      <c r="C91" s="31" t="s">
        <v>24</v>
      </c>
      <c r="D91" s="39"/>
      <c r="E91" s="39"/>
      <c r="F91" s="26" t="str">
        <f>E15</f>
        <v xml:space="preserve">Město Hostinné </v>
      </c>
      <c r="G91" s="39"/>
      <c r="H91" s="39"/>
      <c r="I91" s="146" t="s">
        <v>32</v>
      </c>
      <c r="J91" s="35" t="str">
        <f>E21</f>
        <v>Ing. Gabriela Mlatečková Čížková</v>
      </c>
      <c r="K91" s="39"/>
      <c r="L91" s="62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25.65" customHeight="1">
      <c r="A92" s="37"/>
      <c r="B92" s="38"/>
      <c r="C92" s="31" t="s">
        <v>30</v>
      </c>
      <c r="D92" s="39"/>
      <c r="E92" s="39"/>
      <c r="F92" s="26" t="str">
        <f>IF(E18="","",E18)</f>
        <v>Vyplň údaj</v>
      </c>
      <c r="G92" s="39"/>
      <c r="H92" s="39"/>
      <c r="I92" s="146" t="s">
        <v>37</v>
      </c>
      <c r="J92" s="35" t="str">
        <f>E24</f>
        <v>Ing. Gabriela Mlatečková Čížková</v>
      </c>
      <c r="K92" s="39"/>
      <c r="L92" s="62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0.32" customHeight="1">
      <c r="A93" s="37"/>
      <c r="B93" s="38"/>
      <c r="C93" s="39"/>
      <c r="D93" s="39"/>
      <c r="E93" s="39"/>
      <c r="F93" s="39"/>
      <c r="G93" s="39"/>
      <c r="H93" s="39"/>
      <c r="I93" s="143"/>
      <c r="J93" s="39"/>
      <c r="K93" s="39"/>
      <c r="L93" s="62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29.28" customHeight="1">
      <c r="A94" s="37"/>
      <c r="B94" s="38"/>
      <c r="C94" s="187" t="s">
        <v>109</v>
      </c>
      <c r="D94" s="188"/>
      <c r="E94" s="188"/>
      <c r="F94" s="188"/>
      <c r="G94" s="188"/>
      <c r="H94" s="188"/>
      <c r="I94" s="189"/>
      <c r="J94" s="190" t="s">
        <v>110</v>
      </c>
      <c r="K94" s="188"/>
      <c r="L94" s="62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9"/>
      <c r="D95" s="39"/>
      <c r="E95" s="39"/>
      <c r="F95" s="39"/>
      <c r="G95" s="39"/>
      <c r="H95" s="39"/>
      <c r="I95" s="143"/>
      <c r="J95" s="39"/>
      <c r="K95" s="39"/>
      <c r="L95" s="62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2.8" customHeight="1">
      <c r="A96" s="37"/>
      <c r="B96" s="38"/>
      <c r="C96" s="191" t="s">
        <v>111</v>
      </c>
      <c r="D96" s="39"/>
      <c r="E96" s="39"/>
      <c r="F96" s="39"/>
      <c r="G96" s="39"/>
      <c r="H96" s="39"/>
      <c r="I96" s="143"/>
      <c r="J96" s="109">
        <f>J123</f>
        <v>0</v>
      </c>
      <c r="K96" s="39"/>
      <c r="L96" s="62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6" t="s">
        <v>112</v>
      </c>
    </row>
    <row r="97" s="9" customFormat="1" ht="24.96" customHeight="1">
      <c r="A97" s="9"/>
      <c r="B97" s="192"/>
      <c r="C97" s="193"/>
      <c r="D97" s="194" t="s">
        <v>771</v>
      </c>
      <c r="E97" s="195"/>
      <c r="F97" s="195"/>
      <c r="G97" s="195"/>
      <c r="H97" s="195"/>
      <c r="I97" s="196"/>
      <c r="J97" s="197">
        <f>J124</f>
        <v>0</v>
      </c>
      <c r="K97" s="193"/>
      <c r="L97" s="198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99"/>
      <c r="C98" s="200"/>
      <c r="D98" s="201" t="s">
        <v>772</v>
      </c>
      <c r="E98" s="202"/>
      <c r="F98" s="202"/>
      <c r="G98" s="202"/>
      <c r="H98" s="202"/>
      <c r="I98" s="203"/>
      <c r="J98" s="204">
        <f>J125</f>
        <v>0</v>
      </c>
      <c r="K98" s="200"/>
      <c r="L98" s="205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99"/>
      <c r="C99" s="200"/>
      <c r="D99" s="201" t="s">
        <v>667</v>
      </c>
      <c r="E99" s="202"/>
      <c r="F99" s="202"/>
      <c r="G99" s="202"/>
      <c r="H99" s="202"/>
      <c r="I99" s="203"/>
      <c r="J99" s="204">
        <f>J135</f>
        <v>0</v>
      </c>
      <c r="K99" s="200"/>
      <c r="L99" s="205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99"/>
      <c r="C100" s="200"/>
      <c r="D100" s="201" t="s">
        <v>668</v>
      </c>
      <c r="E100" s="202"/>
      <c r="F100" s="202"/>
      <c r="G100" s="202"/>
      <c r="H100" s="202"/>
      <c r="I100" s="203"/>
      <c r="J100" s="204">
        <f>J142</f>
        <v>0</v>
      </c>
      <c r="K100" s="200"/>
      <c r="L100" s="205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99"/>
      <c r="C101" s="200"/>
      <c r="D101" s="201" t="s">
        <v>773</v>
      </c>
      <c r="E101" s="202"/>
      <c r="F101" s="202"/>
      <c r="G101" s="202"/>
      <c r="H101" s="202"/>
      <c r="I101" s="203"/>
      <c r="J101" s="204">
        <f>J155</f>
        <v>0</v>
      </c>
      <c r="K101" s="200"/>
      <c r="L101" s="205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9" customFormat="1" ht="24.96" customHeight="1">
      <c r="A102" s="9"/>
      <c r="B102" s="192"/>
      <c r="C102" s="193"/>
      <c r="D102" s="194" t="s">
        <v>117</v>
      </c>
      <c r="E102" s="195"/>
      <c r="F102" s="195"/>
      <c r="G102" s="195"/>
      <c r="H102" s="195"/>
      <c r="I102" s="196"/>
      <c r="J102" s="197">
        <f>J160</f>
        <v>0</v>
      </c>
      <c r="K102" s="193"/>
      <c r="L102" s="198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="10" customFormat="1" ht="19.92" customHeight="1">
      <c r="A103" s="10"/>
      <c r="B103" s="199"/>
      <c r="C103" s="200"/>
      <c r="D103" s="201" t="s">
        <v>121</v>
      </c>
      <c r="E103" s="202"/>
      <c r="F103" s="202"/>
      <c r="G103" s="202"/>
      <c r="H103" s="202"/>
      <c r="I103" s="203"/>
      <c r="J103" s="204">
        <f>J161</f>
        <v>0</v>
      </c>
      <c r="K103" s="200"/>
      <c r="L103" s="205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2" customFormat="1" ht="21.84" customHeight="1">
      <c r="A104" s="37"/>
      <c r="B104" s="38"/>
      <c r="C104" s="39"/>
      <c r="D104" s="39"/>
      <c r="E104" s="39"/>
      <c r="F104" s="39"/>
      <c r="G104" s="39"/>
      <c r="H104" s="39"/>
      <c r="I104" s="143"/>
      <c r="J104" s="39"/>
      <c r="K104" s="39"/>
      <c r="L104" s="62"/>
      <c r="S104" s="37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</row>
    <row r="105" s="2" customFormat="1" ht="6.96" customHeight="1">
      <c r="A105" s="37"/>
      <c r="B105" s="65"/>
      <c r="C105" s="66"/>
      <c r="D105" s="66"/>
      <c r="E105" s="66"/>
      <c r="F105" s="66"/>
      <c r="G105" s="66"/>
      <c r="H105" s="66"/>
      <c r="I105" s="182"/>
      <c r="J105" s="66"/>
      <c r="K105" s="66"/>
      <c r="L105" s="62"/>
      <c r="S105" s="37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</row>
    <row r="109" s="2" customFormat="1" ht="6.96" customHeight="1">
      <c r="A109" s="37"/>
      <c r="B109" s="67"/>
      <c r="C109" s="68"/>
      <c r="D109" s="68"/>
      <c r="E109" s="68"/>
      <c r="F109" s="68"/>
      <c r="G109" s="68"/>
      <c r="H109" s="68"/>
      <c r="I109" s="185"/>
      <c r="J109" s="68"/>
      <c r="K109" s="68"/>
      <c r="L109" s="62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</row>
    <row r="110" s="2" customFormat="1" ht="24.96" customHeight="1">
      <c r="A110" s="37"/>
      <c r="B110" s="38"/>
      <c r="C110" s="22" t="s">
        <v>122</v>
      </c>
      <c r="D110" s="39"/>
      <c r="E110" s="39"/>
      <c r="F110" s="39"/>
      <c r="G110" s="39"/>
      <c r="H110" s="39"/>
      <c r="I110" s="143"/>
      <c r="J110" s="39"/>
      <c r="K110" s="39"/>
      <c r="L110" s="62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</row>
    <row r="111" s="2" customFormat="1" ht="6.96" customHeight="1">
      <c r="A111" s="37"/>
      <c r="B111" s="38"/>
      <c r="C111" s="39"/>
      <c r="D111" s="39"/>
      <c r="E111" s="39"/>
      <c r="F111" s="39"/>
      <c r="G111" s="39"/>
      <c r="H111" s="39"/>
      <c r="I111" s="143"/>
      <c r="J111" s="39"/>
      <c r="K111" s="39"/>
      <c r="L111" s="62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2" s="2" customFormat="1" ht="12" customHeight="1">
      <c r="A112" s="37"/>
      <c r="B112" s="38"/>
      <c r="C112" s="31" t="s">
        <v>16</v>
      </c>
      <c r="D112" s="39"/>
      <c r="E112" s="39"/>
      <c r="F112" s="39"/>
      <c r="G112" s="39"/>
      <c r="H112" s="39"/>
      <c r="I112" s="143"/>
      <c r="J112" s="39"/>
      <c r="K112" s="39"/>
      <c r="L112" s="62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2" customFormat="1" ht="16.5" customHeight="1">
      <c r="A113" s="37"/>
      <c r="B113" s="38"/>
      <c r="C113" s="39"/>
      <c r="D113" s="39"/>
      <c r="E113" s="186" t="str">
        <f>E7</f>
        <v>Host_sídl_3.-4.etapa - ZPŮSOBILÉ VÝDAJE</v>
      </c>
      <c r="F113" s="31"/>
      <c r="G113" s="31"/>
      <c r="H113" s="31"/>
      <c r="I113" s="143"/>
      <c r="J113" s="39"/>
      <c r="K113" s="39"/>
      <c r="L113" s="62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12" customHeight="1">
      <c r="A114" s="37"/>
      <c r="B114" s="38"/>
      <c r="C114" s="31" t="s">
        <v>106</v>
      </c>
      <c r="D114" s="39"/>
      <c r="E114" s="39"/>
      <c r="F114" s="39"/>
      <c r="G114" s="39"/>
      <c r="H114" s="39"/>
      <c r="I114" s="143"/>
      <c r="J114" s="39"/>
      <c r="K114" s="39"/>
      <c r="L114" s="62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16.5" customHeight="1">
      <c r="A115" s="37"/>
      <c r="B115" s="38"/>
      <c r="C115" s="39"/>
      <c r="D115" s="39"/>
      <c r="E115" s="75" t="str">
        <f>E9</f>
        <v>IO.07 - Rozvojové péče 3. rok po založení</v>
      </c>
      <c r="F115" s="39"/>
      <c r="G115" s="39"/>
      <c r="H115" s="39"/>
      <c r="I115" s="143"/>
      <c r="J115" s="39"/>
      <c r="K115" s="39"/>
      <c r="L115" s="62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6.96" customHeight="1">
      <c r="A116" s="37"/>
      <c r="B116" s="38"/>
      <c r="C116" s="39"/>
      <c r="D116" s="39"/>
      <c r="E116" s="39"/>
      <c r="F116" s="39"/>
      <c r="G116" s="39"/>
      <c r="H116" s="39"/>
      <c r="I116" s="143"/>
      <c r="J116" s="39"/>
      <c r="K116" s="39"/>
      <c r="L116" s="62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12" customHeight="1">
      <c r="A117" s="37"/>
      <c r="B117" s="38"/>
      <c r="C117" s="31" t="s">
        <v>20</v>
      </c>
      <c r="D117" s="39"/>
      <c r="E117" s="39"/>
      <c r="F117" s="26" t="str">
        <f>F12</f>
        <v>Hostinné</v>
      </c>
      <c r="G117" s="39"/>
      <c r="H117" s="39"/>
      <c r="I117" s="146" t="s">
        <v>22</v>
      </c>
      <c r="J117" s="78" t="str">
        <f>IF(J12="","",J12)</f>
        <v>17. 6. 2020</v>
      </c>
      <c r="K117" s="39"/>
      <c r="L117" s="62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6.96" customHeight="1">
      <c r="A118" s="37"/>
      <c r="B118" s="38"/>
      <c r="C118" s="39"/>
      <c r="D118" s="39"/>
      <c r="E118" s="39"/>
      <c r="F118" s="39"/>
      <c r="G118" s="39"/>
      <c r="H118" s="39"/>
      <c r="I118" s="143"/>
      <c r="J118" s="39"/>
      <c r="K118" s="39"/>
      <c r="L118" s="62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2" customFormat="1" ht="25.65" customHeight="1">
      <c r="A119" s="37"/>
      <c r="B119" s="38"/>
      <c r="C119" s="31" t="s">
        <v>24</v>
      </c>
      <c r="D119" s="39"/>
      <c r="E119" s="39"/>
      <c r="F119" s="26" t="str">
        <f>E15</f>
        <v xml:space="preserve">Město Hostinné </v>
      </c>
      <c r="G119" s="39"/>
      <c r="H119" s="39"/>
      <c r="I119" s="146" t="s">
        <v>32</v>
      </c>
      <c r="J119" s="35" t="str">
        <f>E21</f>
        <v>Ing. Gabriela Mlatečková Čížková</v>
      </c>
      <c r="K119" s="39"/>
      <c r="L119" s="62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2" customFormat="1" ht="25.65" customHeight="1">
      <c r="A120" s="37"/>
      <c r="B120" s="38"/>
      <c r="C120" s="31" t="s">
        <v>30</v>
      </c>
      <c r="D120" s="39"/>
      <c r="E120" s="39"/>
      <c r="F120" s="26" t="str">
        <f>IF(E18="","",E18)</f>
        <v>Vyplň údaj</v>
      </c>
      <c r="G120" s="39"/>
      <c r="H120" s="39"/>
      <c r="I120" s="146" t="s">
        <v>37</v>
      </c>
      <c r="J120" s="35" t="str">
        <f>E24</f>
        <v>Ing. Gabriela Mlatečková Čížková</v>
      </c>
      <c r="K120" s="39"/>
      <c r="L120" s="62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</row>
    <row r="121" s="2" customFormat="1" ht="10.32" customHeight="1">
      <c r="A121" s="37"/>
      <c r="B121" s="38"/>
      <c r="C121" s="39"/>
      <c r="D121" s="39"/>
      <c r="E121" s="39"/>
      <c r="F121" s="39"/>
      <c r="G121" s="39"/>
      <c r="H121" s="39"/>
      <c r="I121" s="143"/>
      <c r="J121" s="39"/>
      <c r="K121" s="39"/>
      <c r="L121" s="62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</row>
    <row r="122" s="11" customFormat="1" ht="29.28" customHeight="1">
      <c r="A122" s="206"/>
      <c r="B122" s="207"/>
      <c r="C122" s="208" t="s">
        <v>123</v>
      </c>
      <c r="D122" s="209" t="s">
        <v>64</v>
      </c>
      <c r="E122" s="209" t="s">
        <v>60</v>
      </c>
      <c r="F122" s="209" t="s">
        <v>61</v>
      </c>
      <c r="G122" s="209" t="s">
        <v>124</v>
      </c>
      <c r="H122" s="209" t="s">
        <v>125</v>
      </c>
      <c r="I122" s="210" t="s">
        <v>126</v>
      </c>
      <c r="J122" s="211" t="s">
        <v>110</v>
      </c>
      <c r="K122" s="212" t="s">
        <v>127</v>
      </c>
      <c r="L122" s="213"/>
      <c r="M122" s="99" t="s">
        <v>1</v>
      </c>
      <c r="N122" s="100" t="s">
        <v>43</v>
      </c>
      <c r="O122" s="100" t="s">
        <v>128</v>
      </c>
      <c r="P122" s="100" t="s">
        <v>129</v>
      </c>
      <c r="Q122" s="100" t="s">
        <v>130</v>
      </c>
      <c r="R122" s="100" t="s">
        <v>131</v>
      </c>
      <c r="S122" s="100" t="s">
        <v>132</v>
      </c>
      <c r="T122" s="101" t="s">
        <v>133</v>
      </c>
      <c r="U122" s="206"/>
      <c r="V122" s="206"/>
      <c r="W122" s="206"/>
      <c r="X122" s="206"/>
      <c r="Y122" s="206"/>
      <c r="Z122" s="206"/>
      <c r="AA122" s="206"/>
      <c r="AB122" s="206"/>
      <c r="AC122" s="206"/>
      <c r="AD122" s="206"/>
      <c r="AE122" s="206"/>
    </row>
    <row r="123" s="2" customFormat="1" ht="22.8" customHeight="1">
      <c r="A123" s="37"/>
      <c r="B123" s="38"/>
      <c r="C123" s="106" t="s">
        <v>134</v>
      </c>
      <c r="D123" s="39"/>
      <c r="E123" s="39"/>
      <c r="F123" s="39"/>
      <c r="G123" s="39"/>
      <c r="H123" s="39"/>
      <c r="I123" s="143"/>
      <c r="J123" s="214">
        <f>BK123</f>
        <v>0</v>
      </c>
      <c r="K123" s="39"/>
      <c r="L123" s="43"/>
      <c r="M123" s="102"/>
      <c r="N123" s="215"/>
      <c r="O123" s="103"/>
      <c r="P123" s="216">
        <f>P124+P160</f>
        <v>0</v>
      </c>
      <c r="Q123" s="103"/>
      <c r="R123" s="216">
        <f>R124+R160</f>
        <v>0</v>
      </c>
      <c r="S123" s="103"/>
      <c r="T123" s="217">
        <f>T124+T160</f>
        <v>0</v>
      </c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T123" s="16" t="s">
        <v>78</v>
      </c>
      <c r="AU123" s="16" t="s">
        <v>112</v>
      </c>
      <c r="BK123" s="218">
        <f>BK124+BK160</f>
        <v>0</v>
      </c>
    </row>
    <row r="124" s="12" customFormat="1" ht="25.92" customHeight="1">
      <c r="A124" s="12"/>
      <c r="B124" s="219"/>
      <c r="C124" s="220"/>
      <c r="D124" s="221" t="s">
        <v>78</v>
      </c>
      <c r="E124" s="222" t="s">
        <v>102</v>
      </c>
      <c r="F124" s="222" t="s">
        <v>774</v>
      </c>
      <c r="G124" s="220"/>
      <c r="H124" s="220"/>
      <c r="I124" s="223"/>
      <c r="J124" s="224">
        <f>BK124</f>
        <v>0</v>
      </c>
      <c r="K124" s="220"/>
      <c r="L124" s="225"/>
      <c r="M124" s="226"/>
      <c r="N124" s="227"/>
      <c r="O124" s="227"/>
      <c r="P124" s="228">
        <f>P125+P135+P142+P155</f>
        <v>0</v>
      </c>
      <c r="Q124" s="227"/>
      <c r="R124" s="228">
        <f>R125+R135+R142+R155</f>
        <v>0</v>
      </c>
      <c r="S124" s="227"/>
      <c r="T124" s="229">
        <f>T125+T135+T142+T155</f>
        <v>0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230" t="s">
        <v>87</v>
      </c>
      <c r="AT124" s="231" t="s">
        <v>78</v>
      </c>
      <c r="AU124" s="231" t="s">
        <v>79</v>
      </c>
      <c r="AY124" s="230" t="s">
        <v>136</v>
      </c>
      <c r="BK124" s="232">
        <f>BK125+BK135+BK142+BK155</f>
        <v>0</v>
      </c>
    </row>
    <row r="125" s="12" customFormat="1" ht="22.8" customHeight="1">
      <c r="A125" s="12"/>
      <c r="B125" s="219"/>
      <c r="C125" s="220"/>
      <c r="D125" s="221" t="s">
        <v>78</v>
      </c>
      <c r="E125" s="233" t="s">
        <v>670</v>
      </c>
      <c r="F125" s="233" t="s">
        <v>775</v>
      </c>
      <c r="G125" s="220"/>
      <c r="H125" s="220"/>
      <c r="I125" s="223"/>
      <c r="J125" s="234">
        <f>BK125</f>
        <v>0</v>
      </c>
      <c r="K125" s="220"/>
      <c r="L125" s="225"/>
      <c r="M125" s="226"/>
      <c r="N125" s="227"/>
      <c r="O125" s="227"/>
      <c r="P125" s="228">
        <f>SUM(P126:P134)</f>
        <v>0</v>
      </c>
      <c r="Q125" s="227"/>
      <c r="R125" s="228">
        <f>SUM(R126:R134)</f>
        <v>0</v>
      </c>
      <c r="S125" s="227"/>
      <c r="T125" s="229">
        <f>SUM(T126:T134)</f>
        <v>0</v>
      </c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230" t="s">
        <v>87</v>
      </c>
      <c r="AT125" s="231" t="s">
        <v>78</v>
      </c>
      <c r="AU125" s="231" t="s">
        <v>87</v>
      </c>
      <c r="AY125" s="230" t="s">
        <v>136</v>
      </c>
      <c r="BK125" s="232">
        <f>SUM(BK126:BK134)</f>
        <v>0</v>
      </c>
    </row>
    <row r="126" s="2" customFormat="1" ht="16.5" customHeight="1">
      <c r="A126" s="37"/>
      <c r="B126" s="38"/>
      <c r="C126" s="235" t="s">
        <v>402</v>
      </c>
      <c r="D126" s="235" t="s">
        <v>139</v>
      </c>
      <c r="E126" s="236" t="s">
        <v>542</v>
      </c>
      <c r="F126" s="237" t="s">
        <v>680</v>
      </c>
      <c r="G126" s="238" t="s">
        <v>199</v>
      </c>
      <c r="H126" s="239">
        <v>10.1</v>
      </c>
      <c r="I126" s="240"/>
      <c r="J126" s="241">
        <f>ROUND(I126*H126,2)</f>
        <v>0</v>
      </c>
      <c r="K126" s="242"/>
      <c r="L126" s="43"/>
      <c r="M126" s="243" t="s">
        <v>1</v>
      </c>
      <c r="N126" s="244" t="s">
        <v>44</v>
      </c>
      <c r="O126" s="90"/>
      <c r="P126" s="245">
        <f>O126*H126</f>
        <v>0</v>
      </c>
      <c r="Q126" s="245">
        <v>0</v>
      </c>
      <c r="R126" s="245">
        <f>Q126*H126</f>
        <v>0</v>
      </c>
      <c r="S126" s="245">
        <v>0</v>
      </c>
      <c r="T126" s="246">
        <f>S126*H126</f>
        <v>0</v>
      </c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R126" s="247" t="s">
        <v>143</v>
      </c>
      <c r="AT126" s="247" t="s">
        <v>139</v>
      </c>
      <c r="AU126" s="247" t="s">
        <v>89</v>
      </c>
      <c r="AY126" s="16" t="s">
        <v>136</v>
      </c>
      <c r="BE126" s="248">
        <f>IF(N126="základní",J126,0)</f>
        <v>0</v>
      </c>
      <c r="BF126" s="248">
        <f>IF(N126="snížená",J126,0)</f>
        <v>0</v>
      </c>
      <c r="BG126" s="248">
        <f>IF(N126="zákl. přenesená",J126,0)</f>
        <v>0</v>
      </c>
      <c r="BH126" s="248">
        <f>IF(N126="sníž. přenesená",J126,0)</f>
        <v>0</v>
      </c>
      <c r="BI126" s="248">
        <f>IF(N126="nulová",J126,0)</f>
        <v>0</v>
      </c>
      <c r="BJ126" s="16" t="s">
        <v>87</v>
      </c>
      <c r="BK126" s="248">
        <f>ROUND(I126*H126,2)</f>
        <v>0</v>
      </c>
      <c r="BL126" s="16" t="s">
        <v>143</v>
      </c>
      <c r="BM126" s="247" t="s">
        <v>776</v>
      </c>
    </row>
    <row r="127" s="13" customFormat="1">
      <c r="A127" s="13"/>
      <c r="B127" s="260"/>
      <c r="C127" s="261"/>
      <c r="D127" s="262" t="s">
        <v>201</v>
      </c>
      <c r="E127" s="263" t="s">
        <v>1</v>
      </c>
      <c r="F127" s="264" t="s">
        <v>777</v>
      </c>
      <c r="G127" s="261"/>
      <c r="H127" s="265">
        <v>10.1</v>
      </c>
      <c r="I127" s="266"/>
      <c r="J127" s="261"/>
      <c r="K127" s="261"/>
      <c r="L127" s="267"/>
      <c r="M127" s="268"/>
      <c r="N127" s="269"/>
      <c r="O127" s="269"/>
      <c r="P127" s="269"/>
      <c r="Q127" s="269"/>
      <c r="R127" s="269"/>
      <c r="S127" s="269"/>
      <c r="T127" s="270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T127" s="271" t="s">
        <v>201</v>
      </c>
      <c r="AU127" s="271" t="s">
        <v>89</v>
      </c>
      <c r="AV127" s="13" t="s">
        <v>89</v>
      </c>
      <c r="AW127" s="13" t="s">
        <v>36</v>
      </c>
      <c r="AX127" s="13" t="s">
        <v>87</v>
      </c>
      <c r="AY127" s="271" t="s">
        <v>136</v>
      </c>
    </row>
    <row r="128" s="2" customFormat="1" ht="16.5" customHeight="1">
      <c r="A128" s="37"/>
      <c r="B128" s="38"/>
      <c r="C128" s="235" t="s">
        <v>692</v>
      </c>
      <c r="D128" s="235" t="s">
        <v>139</v>
      </c>
      <c r="E128" s="236" t="s">
        <v>684</v>
      </c>
      <c r="F128" s="237" t="s">
        <v>433</v>
      </c>
      <c r="G128" s="238" t="s">
        <v>199</v>
      </c>
      <c r="H128" s="239">
        <v>10.1</v>
      </c>
      <c r="I128" s="240"/>
      <c r="J128" s="241">
        <f>ROUND(I128*H128,2)</f>
        <v>0</v>
      </c>
      <c r="K128" s="242"/>
      <c r="L128" s="43"/>
      <c r="M128" s="243" t="s">
        <v>1</v>
      </c>
      <c r="N128" s="244" t="s">
        <v>44</v>
      </c>
      <c r="O128" s="90"/>
      <c r="P128" s="245">
        <f>O128*H128</f>
        <v>0</v>
      </c>
      <c r="Q128" s="245">
        <v>0</v>
      </c>
      <c r="R128" s="245">
        <f>Q128*H128</f>
        <v>0</v>
      </c>
      <c r="S128" s="245">
        <v>0</v>
      </c>
      <c r="T128" s="246">
        <f>S128*H128</f>
        <v>0</v>
      </c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R128" s="247" t="s">
        <v>143</v>
      </c>
      <c r="AT128" s="247" t="s">
        <v>139</v>
      </c>
      <c r="AU128" s="247" t="s">
        <v>89</v>
      </c>
      <c r="AY128" s="16" t="s">
        <v>136</v>
      </c>
      <c r="BE128" s="248">
        <f>IF(N128="základní",J128,0)</f>
        <v>0</v>
      </c>
      <c r="BF128" s="248">
        <f>IF(N128="snížená",J128,0)</f>
        <v>0</v>
      </c>
      <c r="BG128" s="248">
        <f>IF(N128="zákl. přenesená",J128,0)</f>
        <v>0</v>
      </c>
      <c r="BH128" s="248">
        <f>IF(N128="sníž. přenesená",J128,0)</f>
        <v>0</v>
      </c>
      <c r="BI128" s="248">
        <f>IF(N128="nulová",J128,0)</f>
        <v>0</v>
      </c>
      <c r="BJ128" s="16" t="s">
        <v>87</v>
      </c>
      <c r="BK128" s="248">
        <f>ROUND(I128*H128,2)</f>
        <v>0</v>
      </c>
      <c r="BL128" s="16" t="s">
        <v>143</v>
      </c>
      <c r="BM128" s="247" t="s">
        <v>778</v>
      </c>
    </row>
    <row r="129" s="2" customFormat="1" ht="16.5" customHeight="1">
      <c r="A129" s="37"/>
      <c r="B129" s="38"/>
      <c r="C129" s="235" t="s">
        <v>729</v>
      </c>
      <c r="D129" s="235" t="s">
        <v>139</v>
      </c>
      <c r="E129" s="236" t="s">
        <v>542</v>
      </c>
      <c r="F129" s="237" t="s">
        <v>680</v>
      </c>
      <c r="G129" s="238" t="s">
        <v>199</v>
      </c>
      <c r="H129" s="239">
        <v>10.1</v>
      </c>
      <c r="I129" s="240"/>
      <c r="J129" s="241">
        <f>ROUND(I129*H129,2)</f>
        <v>0</v>
      </c>
      <c r="K129" s="242"/>
      <c r="L129" s="43"/>
      <c r="M129" s="243" t="s">
        <v>1</v>
      </c>
      <c r="N129" s="244" t="s">
        <v>44</v>
      </c>
      <c r="O129" s="90"/>
      <c r="P129" s="245">
        <f>O129*H129</f>
        <v>0</v>
      </c>
      <c r="Q129" s="245">
        <v>0</v>
      </c>
      <c r="R129" s="245">
        <f>Q129*H129</f>
        <v>0</v>
      </c>
      <c r="S129" s="245">
        <v>0</v>
      </c>
      <c r="T129" s="246">
        <f>S129*H129</f>
        <v>0</v>
      </c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R129" s="247" t="s">
        <v>143</v>
      </c>
      <c r="AT129" s="247" t="s">
        <v>139</v>
      </c>
      <c r="AU129" s="247" t="s">
        <v>89</v>
      </c>
      <c r="AY129" s="16" t="s">
        <v>136</v>
      </c>
      <c r="BE129" s="248">
        <f>IF(N129="základní",J129,0)</f>
        <v>0</v>
      </c>
      <c r="BF129" s="248">
        <f>IF(N129="snížená",J129,0)</f>
        <v>0</v>
      </c>
      <c r="BG129" s="248">
        <f>IF(N129="zákl. přenesená",J129,0)</f>
        <v>0</v>
      </c>
      <c r="BH129" s="248">
        <f>IF(N129="sníž. přenesená",J129,0)</f>
        <v>0</v>
      </c>
      <c r="BI129" s="248">
        <f>IF(N129="nulová",J129,0)</f>
        <v>0</v>
      </c>
      <c r="BJ129" s="16" t="s">
        <v>87</v>
      </c>
      <c r="BK129" s="248">
        <f>ROUND(I129*H129,2)</f>
        <v>0</v>
      </c>
      <c r="BL129" s="16" t="s">
        <v>143</v>
      </c>
      <c r="BM129" s="247" t="s">
        <v>779</v>
      </c>
    </row>
    <row r="130" s="2" customFormat="1" ht="16.5" customHeight="1">
      <c r="A130" s="37"/>
      <c r="B130" s="38"/>
      <c r="C130" s="235" t="s">
        <v>735</v>
      </c>
      <c r="D130" s="235" t="s">
        <v>139</v>
      </c>
      <c r="E130" s="236" t="s">
        <v>684</v>
      </c>
      <c r="F130" s="237" t="s">
        <v>433</v>
      </c>
      <c r="G130" s="238" t="s">
        <v>199</v>
      </c>
      <c r="H130" s="239">
        <v>10.1</v>
      </c>
      <c r="I130" s="240"/>
      <c r="J130" s="241">
        <f>ROUND(I130*H130,2)</f>
        <v>0</v>
      </c>
      <c r="K130" s="242"/>
      <c r="L130" s="43"/>
      <c r="M130" s="243" t="s">
        <v>1</v>
      </c>
      <c r="N130" s="244" t="s">
        <v>44</v>
      </c>
      <c r="O130" s="90"/>
      <c r="P130" s="245">
        <f>O130*H130</f>
        <v>0</v>
      </c>
      <c r="Q130" s="245">
        <v>0</v>
      </c>
      <c r="R130" s="245">
        <f>Q130*H130</f>
        <v>0</v>
      </c>
      <c r="S130" s="245">
        <v>0</v>
      </c>
      <c r="T130" s="246">
        <f>S130*H130</f>
        <v>0</v>
      </c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R130" s="247" t="s">
        <v>143</v>
      </c>
      <c r="AT130" s="247" t="s">
        <v>139</v>
      </c>
      <c r="AU130" s="247" t="s">
        <v>89</v>
      </c>
      <c r="AY130" s="16" t="s">
        <v>136</v>
      </c>
      <c r="BE130" s="248">
        <f>IF(N130="základní",J130,0)</f>
        <v>0</v>
      </c>
      <c r="BF130" s="248">
        <f>IF(N130="snížená",J130,0)</f>
        <v>0</v>
      </c>
      <c r="BG130" s="248">
        <f>IF(N130="zákl. přenesená",J130,0)</f>
        <v>0</v>
      </c>
      <c r="BH130" s="248">
        <f>IF(N130="sníž. přenesená",J130,0)</f>
        <v>0</v>
      </c>
      <c r="BI130" s="248">
        <f>IF(N130="nulová",J130,0)</f>
        <v>0</v>
      </c>
      <c r="BJ130" s="16" t="s">
        <v>87</v>
      </c>
      <c r="BK130" s="248">
        <f>ROUND(I130*H130,2)</f>
        <v>0</v>
      </c>
      <c r="BL130" s="16" t="s">
        <v>143</v>
      </c>
      <c r="BM130" s="247" t="s">
        <v>780</v>
      </c>
    </row>
    <row r="131" s="2" customFormat="1" ht="16.5" customHeight="1">
      <c r="A131" s="37"/>
      <c r="B131" s="38"/>
      <c r="C131" s="235" t="s">
        <v>224</v>
      </c>
      <c r="D131" s="235" t="s">
        <v>139</v>
      </c>
      <c r="E131" s="236" t="s">
        <v>781</v>
      </c>
      <c r="F131" s="237" t="s">
        <v>782</v>
      </c>
      <c r="G131" s="238" t="s">
        <v>142</v>
      </c>
      <c r="H131" s="239">
        <v>101</v>
      </c>
      <c r="I131" s="240"/>
      <c r="J131" s="241">
        <f>ROUND(I131*H131,2)</f>
        <v>0</v>
      </c>
      <c r="K131" s="242"/>
      <c r="L131" s="43"/>
      <c r="M131" s="243" t="s">
        <v>1</v>
      </c>
      <c r="N131" s="244" t="s">
        <v>44</v>
      </c>
      <c r="O131" s="90"/>
      <c r="P131" s="245">
        <f>O131*H131</f>
        <v>0</v>
      </c>
      <c r="Q131" s="245">
        <v>0</v>
      </c>
      <c r="R131" s="245">
        <f>Q131*H131</f>
        <v>0</v>
      </c>
      <c r="S131" s="245">
        <v>0</v>
      </c>
      <c r="T131" s="246">
        <f>S131*H131</f>
        <v>0</v>
      </c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R131" s="247" t="s">
        <v>143</v>
      </c>
      <c r="AT131" s="247" t="s">
        <v>139</v>
      </c>
      <c r="AU131" s="247" t="s">
        <v>89</v>
      </c>
      <c r="AY131" s="16" t="s">
        <v>136</v>
      </c>
      <c r="BE131" s="248">
        <f>IF(N131="základní",J131,0)</f>
        <v>0</v>
      </c>
      <c r="BF131" s="248">
        <f>IF(N131="snížená",J131,0)</f>
        <v>0</v>
      </c>
      <c r="BG131" s="248">
        <f>IF(N131="zákl. přenesená",J131,0)</f>
        <v>0</v>
      </c>
      <c r="BH131" s="248">
        <f>IF(N131="sníž. přenesená",J131,0)</f>
        <v>0</v>
      </c>
      <c r="BI131" s="248">
        <f>IF(N131="nulová",J131,0)</f>
        <v>0</v>
      </c>
      <c r="BJ131" s="16" t="s">
        <v>87</v>
      </c>
      <c r="BK131" s="248">
        <f>ROUND(I131*H131,2)</f>
        <v>0</v>
      </c>
      <c r="BL131" s="16" t="s">
        <v>143</v>
      </c>
      <c r="BM131" s="247" t="s">
        <v>783</v>
      </c>
    </row>
    <row r="132" s="2" customFormat="1" ht="21.75" customHeight="1">
      <c r="A132" s="37"/>
      <c r="B132" s="38"/>
      <c r="C132" s="235" t="s">
        <v>231</v>
      </c>
      <c r="D132" s="235" t="s">
        <v>139</v>
      </c>
      <c r="E132" s="236" t="s">
        <v>784</v>
      </c>
      <c r="F132" s="237" t="s">
        <v>785</v>
      </c>
      <c r="G132" s="238" t="s">
        <v>142</v>
      </c>
      <c r="H132" s="239">
        <v>101</v>
      </c>
      <c r="I132" s="240"/>
      <c r="J132" s="241">
        <f>ROUND(I132*H132,2)</f>
        <v>0</v>
      </c>
      <c r="K132" s="242"/>
      <c r="L132" s="43"/>
      <c r="M132" s="243" t="s">
        <v>1</v>
      </c>
      <c r="N132" s="244" t="s">
        <v>44</v>
      </c>
      <c r="O132" s="90"/>
      <c r="P132" s="245">
        <f>O132*H132</f>
        <v>0</v>
      </c>
      <c r="Q132" s="245">
        <v>0</v>
      </c>
      <c r="R132" s="245">
        <f>Q132*H132</f>
        <v>0</v>
      </c>
      <c r="S132" s="245">
        <v>0</v>
      </c>
      <c r="T132" s="246">
        <f>S132*H132</f>
        <v>0</v>
      </c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R132" s="247" t="s">
        <v>143</v>
      </c>
      <c r="AT132" s="247" t="s">
        <v>139</v>
      </c>
      <c r="AU132" s="247" t="s">
        <v>89</v>
      </c>
      <c r="AY132" s="16" t="s">
        <v>136</v>
      </c>
      <c r="BE132" s="248">
        <f>IF(N132="základní",J132,0)</f>
        <v>0</v>
      </c>
      <c r="BF132" s="248">
        <f>IF(N132="snížená",J132,0)</f>
        <v>0</v>
      </c>
      <c r="BG132" s="248">
        <f>IF(N132="zákl. přenesená",J132,0)</f>
        <v>0</v>
      </c>
      <c r="BH132" s="248">
        <f>IF(N132="sníž. přenesená",J132,0)</f>
        <v>0</v>
      </c>
      <c r="BI132" s="248">
        <f>IF(N132="nulová",J132,0)</f>
        <v>0</v>
      </c>
      <c r="BJ132" s="16" t="s">
        <v>87</v>
      </c>
      <c r="BK132" s="248">
        <f>ROUND(I132*H132,2)</f>
        <v>0</v>
      </c>
      <c r="BL132" s="16" t="s">
        <v>143</v>
      </c>
      <c r="BM132" s="247" t="s">
        <v>786</v>
      </c>
    </row>
    <row r="133" s="2" customFormat="1" ht="21.75" customHeight="1">
      <c r="A133" s="37"/>
      <c r="B133" s="38"/>
      <c r="C133" s="235" t="s">
        <v>687</v>
      </c>
      <c r="D133" s="235" t="s">
        <v>139</v>
      </c>
      <c r="E133" s="236" t="s">
        <v>787</v>
      </c>
      <c r="F133" s="237" t="s">
        <v>788</v>
      </c>
      <c r="G133" s="238" t="s">
        <v>142</v>
      </c>
      <c r="H133" s="239">
        <v>14</v>
      </c>
      <c r="I133" s="240"/>
      <c r="J133" s="241">
        <f>ROUND(I133*H133,2)</f>
        <v>0</v>
      </c>
      <c r="K133" s="242"/>
      <c r="L133" s="43"/>
      <c r="M133" s="243" t="s">
        <v>1</v>
      </c>
      <c r="N133" s="244" t="s">
        <v>44</v>
      </c>
      <c r="O133" s="90"/>
      <c r="P133" s="245">
        <f>O133*H133</f>
        <v>0</v>
      </c>
      <c r="Q133" s="245">
        <v>0</v>
      </c>
      <c r="R133" s="245">
        <f>Q133*H133</f>
        <v>0</v>
      </c>
      <c r="S133" s="245">
        <v>0</v>
      </c>
      <c r="T133" s="246">
        <f>S133*H133</f>
        <v>0</v>
      </c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R133" s="247" t="s">
        <v>143</v>
      </c>
      <c r="AT133" s="247" t="s">
        <v>139</v>
      </c>
      <c r="AU133" s="247" t="s">
        <v>89</v>
      </c>
      <c r="AY133" s="16" t="s">
        <v>136</v>
      </c>
      <c r="BE133" s="248">
        <f>IF(N133="základní",J133,0)</f>
        <v>0</v>
      </c>
      <c r="BF133" s="248">
        <f>IF(N133="snížená",J133,0)</f>
        <v>0</v>
      </c>
      <c r="BG133" s="248">
        <f>IF(N133="zákl. přenesená",J133,0)</f>
        <v>0</v>
      </c>
      <c r="BH133" s="248">
        <f>IF(N133="sníž. přenesená",J133,0)</f>
        <v>0</v>
      </c>
      <c r="BI133" s="248">
        <f>IF(N133="nulová",J133,0)</f>
        <v>0</v>
      </c>
      <c r="BJ133" s="16" t="s">
        <v>87</v>
      </c>
      <c r="BK133" s="248">
        <f>ROUND(I133*H133,2)</f>
        <v>0</v>
      </c>
      <c r="BL133" s="16" t="s">
        <v>143</v>
      </c>
      <c r="BM133" s="247" t="s">
        <v>789</v>
      </c>
    </row>
    <row r="134" s="2" customFormat="1" ht="16.5" customHeight="1">
      <c r="A134" s="37"/>
      <c r="B134" s="38"/>
      <c r="C134" s="249" t="s">
        <v>689</v>
      </c>
      <c r="D134" s="249" t="s">
        <v>152</v>
      </c>
      <c r="E134" s="250" t="s">
        <v>790</v>
      </c>
      <c r="F134" s="251" t="s">
        <v>791</v>
      </c>
      <c r="G134" s="252" t="s">
        <v>142</v>
      </c>
      <c r="H134" s="253">
        <v>14</v>
      </c>
      <c r="I134" s="254"/>
      <c r="J134" s="255">
        <f>ROUND(I134*H134,2)</f>
        <v>0</v>
      </c>
      <c r="K134" s="256"/>
      <c r="L134" s="257"/>
      <c r="M134" s="258" t="s">
        <v>1</v>
      </c>
      <c r="N134" s="259" t="s">
        <v>44</v>
      </c>
      <c r="O134" s="90"/>
      <c r="P134" s="245">
        <f>O134*H134</f>
        <v>0</v>
      </c>
      <c r="Q134" s="245">
        <v>0</v>
      </c>
      <c r="R134" s="245">
        <f>Q134*H134</f>
        <v>0</v>
      </c>
      <c r="S134" s="245">
        <v>0</v>
      </c>
      <c r="T134" s="246">
        <f>S134*H134</f>
        <v>0</v>
      </c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R134" s="247" t="s">
        <v>156</v>
      </c>
      <c r="AT134" s="247" t="s">
        <v>152</v>
      </c>
      <c r="AU134" s="247" t="s">
        <v>89</v>
      </c>
      <c r="AY134" s="16" t="s">
        <v>136</v>
      </c>
      <c r="BE134" s="248">
        <f>IF(N134="základní",J134,0)</f>
        <v>0</v>
      </c>
      <c r="BF134" s="248">
        <f>IF(N134="snížená",J134,0)</f>
        <v>0</v>
      </c>
      <c r="BG134" s="248">
        <f>IF(N134="zákl. přenesená",J134,0)</f>
        <v>0</v>
      </c>
      <c r="BH134" s="248">
        <f>IF(N134="sníž. přenesená",J134,0)</f>
        <v>0</v>
      </c>
      <c r="BI134" s="248">
        <f>IF(N134="nulová",J134,0)</f>
        <v>0</v>
      </c>
      <c r="BJ134" s="16" t="s">
        <v>87</v>
      </c>
      <c r="BK134" s="248">
        <f>ROUND(I134*H134,2)</f>
        <v>0</v>
      </c>
      <c r="BL134" s="16" t="s">
        <v>143</v>
      </c>
      <c r="BM134" s="247" t="s">
        <v>792</v>
      </c>
    </row>
    <row r="135" s="12" customFormat="1" ht="22.8" customHeight="1">
      <c r="A135" s="12"/>
      <c r="B135" s="219"/>
      <c r="C135" s="220"/>
      <c r="D135" s="221" t="s">
        <v>78</v>
      </c>
      <c r="E135" s="233" t="s">
        <v>694</v>
      </c>
      <c r="F135" s="233" t="s">
        <v>695</v>
      </c>
      <c r="G135" s="220"/>
      <c r="H135" s="220"/>
      <c r="I135" s="223"/>
      <c r="J135" s="234">
        <f>BK135</f>
        <v>0</v>
      </c>
      <c r="K135" s="220"/>
      <c r="L135" s="225"/>
      <c r="M135" s="226"/>
      <c r="N135" s="227"/>
      <c r="O135" s="227"/>
      <c r="P135" s="228">
        <f>SUM(P136:P141)</f>
        <v>0</v>
      </c>
      <c r="Q135" s="227"/>
      <c r="R135" s="228">
        <f>SUM(R136:R141)</f>
        <v>0</v>
      </c>
      <c r="S135" s="227"/>
      <c r="T135" s="229">
        <f>SUM(T136:T141)</f>
        <v>0</v>
      </c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R135" s="230" t="s">
        <v>87</v>
      </c>
      <c r="AT135" s="231" t="s">
        <v>78</v>
      </c>
      <c r="AU135" s="231" t="s">
        <v>87</v>
      </c>
      <c r="AY135" s="230" t="s">
        <v>136</v>
      </c>
      <c r="BK135" s="232">
        <f>SUM(BK136:BK141)</f>
        <v>0</v>
      </c>
    </row>
    <row r="136" s="2" customFormat="1" ht="16.5" customHeight="1">
      <c r="A136" s="37"/>
      <c r="B136" s="38"/>
      <c r="C136" s="235" t="s">
        <v>762</v>
      </c>
      <c r="D136" s="235" t="s">
        <v>139</v>
      </c>
      <c r="E136" s="236" t="s">
        <v>696</v>
      </c>
      <c r="F136" s="237" t="s">
        <v>697</v>
      </c>
      <c r="G136" s="238" t="s">
        <v>285</v>
      </c>
      <c r="H136" s="239">
        <v>80.299999999999997</v>
      </c>
      <c r="I136" s="240"/>
      <c r="J136" s="241">
        <f>ROUND(I136*H136,2)</f>
        <v>0</v>
      </c>
      <c r="K136" s="242"/>
      <c r="L136" s="43"/>
      <c r="M136" s="243" t="s">
        <v>1</v>
      </c>
      <c r="N136" s="244" t="s">
        <v>44</v>
      </c>
      <c r="O136" s="90"/>
      <c r="P136" s="245">
        <f>O136*H136</f>
        <v>0</v>
      </c>
      <c r="Q136" s="245">
        <v>0</v>
      </c>
      <c r="R136" s="245">
        <f>Q136*H136</f>
        <v>0</v>
      </c>
      <c r="S136" s="245">
        <v>0</v>
      </c>
      <c r="T136" s="246">
        <f>S136*H136</f>
        <v>0</v>
      </c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R136" s="247" t="s">
        <v>143</v>
      </c>
      <c r="AT136" s="247" t="s">
        <v>139</v>
      </c>
      <c r="AU136" s="247" t="s">
        <v>89</v>
      </c>
      <c r="AY136" s="16" t="s">
        <v>136</v>
      </c>
      <c r="BE136" s="248">
        <f>IF(N136="základní",J136,0)</f>
        <v>0</v>
      </c>
      <c r="BF136" s="248">
        <f>IF(N136="snížená",J136,0)</f>
        <v>0</v>
      </c>
      <c r="BG136" s="248">
        <f>IF(N136="zákl. přenesená",J136,0)</f>
        <v>0</v>
      </c>
      <c r="BH136" s="248">
        <f>IF(N136="sníž. přenesená",J136,0)</f>
        <v>0</v>
      </c>
      <c r="BI136" s="248">
        <f>IF(N136="nulová",J136,0)</f>
        <v>0</v>
      </c>
      <c r="BJ136" s="16" t="s">
        <v>87</v>
      </c>
      <c r="BK136" s="248">
        <f>ROUND(I136*H136,2)</f>
        <v>0</v>
      </c>
      <c r="BL136" s="16" t="s">
        <v>143</v>
      </c>
      <c r="BM136" s="247" t="s">
        <v>793</v>
      </c>
    </row>
    <row r="137" s="13" customFormat="1">
      <c r="A137" s="13"/>
      <c r="B137" s="260"/>
      <c r="C137" s="261"/>
      <c r="D137" s="262" t="s">
        <v>201</v>
      </c>
      <c r="E137" s="263" t="s">
        <v>1</v>
      </c>
      <c r="F137" s="264" t="s">
        <v>699</v>
      </c>
      <c r="G137" s="261"/>
      <c r="H137" s="265">
        <v>80.299999999999997</v>
      </c>
      <c r="I137" s="266"/>
      <c r="J137" s="261"/>
      <c r="K137" s="261"/>
      <c r="L137" s="267"/>
      <c r="M137" s="268"/>
      <c r="N137" s="269"/>
      <c r="O137" s="269"/>
      <c r="P137" s="269"/>
      <c r="Q137" s="269"/>
      <c r="R137" s="269"/>
      <c r="S137" s="269"/>
      <c r="T137" s="270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71" t="s">
        <v>201</v>
      </c>
      <c r="AU137" s="271" t="s">
        <v>89</v>
      </c>
      <c r="AV137" s="13" t="s">
        <v>89</v>
      </c>
      <c r="AW137" s="13" t="s">
        <v>36</v>
      </c>
      <c r="AX137" s="13" t="s">
        <v>87</v>
      </c>
      <c r="AY137" s="271" t="s">
        <v>136</v>
      </c>
    </row>
    <row r="138" s="2" customFormat="1" ht="16.5" customHeight="1">
      <c r="A138" s="37"/>
      <c r="B138" s="38"/>
      <c r="C138" s="235" t="s">
        <v>764</v>
      </c>
      <c r="D138" s="235" t="s">
        <v>139</v>
      </c>
      <c r="E138" s="236" t="s">
        <v>701</v>
      </c>
      <c r="F138" s="237" t="s">
        <v>702</v>
      </c>
      <c r="G138" s="238" t="s">
        <v>199</v>
      </c>
      <c r="H138" s="239">
        <v>8.0299999999999994</v>
      </c>
      <c r="I138" s="240"/>
      <c r="J138" s="241">
        <f>ROUND(I138*H138,2)</f>
        <v>0</v>
      </c>
      <c r="K138" s="242"/>
      <c r="L138" s="43"/>
      <c r="M138" s="243" t="s">
        <v>1</v>
      </c>
      <c r="N138" s="244" t="s">
        <v>44</v>
      </c>
      <c r="O138" s="90"/>
      <c r="P138" s="245">
        <f>O138*H138</f>
        <v>0</v>
      </c>
      <c r="Q138" s="245">
        <v>0</v>
      </c>
      <c r="R138" s="245">
        <f>Q138*H138</f>
        <v>0</v>
      </c>
      <c r="S138" s="245">
        <v>0</v>
      </c>
      <c r="T138" s="246">
        <f>S138*H138</f>
        <v>0</v>
      </c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R138" s="247" t="s">
        <v>143</v>
      </c>
      <c r="AT138" s="247" t="s">
        <v>139</v>
      </c>
      <c r="AU138" s="247" t="s">
        <v>89</v>
      </c>
      <c r="AY138" s="16" t="s">
        <v>136</v>
      </c>
      <c r="BE138" s="248">
        <f>IF(N138="základní",J138,0)</f>
        <v>0</v>
      </c>
      <c r="BF138" s="248">
        <f>IF(N138="snížená",J138,0)</f>
        <v>0</v>
      </c>
      <c r="BG138" s="248">
        <f>IF(N138="zákl. přenesená",J138,0)</f>
        <v>0</v>
      </c>
      <c r="BH138" s="248">
        <f>IF(N138="sníž. přenesená",J138,0)</f>
        <v>0</v>
      </c>
      <c r="BI138" s="248">
        <f>IF(N138="nulová",J138,0)</f>
        <v>0</v>
      </c>
      <c r="BJ138" s="16" t="s">
        <v>87</v>
      </c>
      <c r="BK138" s="248">
        <f>ROUND(I138*H138,2)</f>
        <v>0</v>
      </c>
      <c r="BL138" s="16" t="s">
        <v>143</v>
      </c>
      <c r="BM138" s="247" t="s">
        <v>794</v>
      </c>
    </row>
    <row r="139" s="13" customFormat="1">
      <c r="A139" s="13"/>
      <c r="B139" s="260"/>
      <c r="C139" s="261"/>
      <c r="D139" s="262" t="s">
        <v>201</v>
      </c>
      <c r="E139" s="263" t="s">
        <v>1</v>
      </c>
      <c r="F139" s="264" t="s">
        <v>704</v>
      </c>
      <c r="G139" s="261"/>
      <c r="H139" s="265">
        <v>803</v>
      </c>
      <c r="I139" s="266"/>
      <c r="J139" s="261"/>
      <c r="K139" s="261"/>
      <c r="L139" s="267"/>
      <c r="M139" s="268"/>
      <c r="N139" s="269"/>
      <c r="O139" s="269"/>
      <c r="P139" s="269"/>
      <c r="Q139" s="269"/>
      <c r="R139" s="269"/>
      <c r="S139" s="269"/>
      <c r="T139" s="270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71" t="s">
        <v>201</v>
      </c>
      <c r="AU139" s="271" t="s">
        <v>89</v>
      </c>
      <c r="AV139" s="13" t="s">
        <v>89</v>
      </c>
      <c r="AW139" s="13" t="s">
        <v>36</v>
      </c>
      <c r="AX139" s="13" t="s">
        <v>87</v>
      </c>
      <c r="AY139" s="271" t="s">
        <v>136</v>
      </c>
    </row>
    <row r="140" s="13" customFormat="1">
      <c r="A140" s="13"/>
      <c r="B140" s="260"/>
      <c r="C140" s="261"/>
      <c r="D140" s="262" t="s">
        <v>201</v>
      </c>
      <c r="E140" s="261"/>
      <c r="F140" s="264" t="s">
        <v>705</v>
      </c>
      <c r="G140" s="261"/>
      <c r="H140" s="265">
        <v>8.0299999999999994</v>
      </c>
      <c r="I140" s="266"/>
      <c r="J140" s="261"/>
      <c r="K140" s="261"/>
      <c r="L140" s="267"/>
      <c r="M140" s="268"/>
      <c r="N140" s="269"/>
      <c r="O140" s="269"/>
      <c r="P140" s="269"/>
      <c r="Q140" s="269"/>
      <c r="R140" s="269"/>
      <c r="S140" s="269"/>
      <c r="T140" s="270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71" t="s">
        <v>201</v>
      </c>
      <c r="AU140" s="271" t="s">
        <v>89</v>
      </c>
      <c r="AV140" s="13" t="s">
        <v>89</v>
      </c>
      <c r="AW140" s="13" t="s">
        <v>4</v>
      </c>
      <c r="AX140" s="13" t="s">
        <v>87</v>
      </c>
      <c r="AY140" s="271" t="s">
        <v>136</v>
      </c>
    </row>
    <row r="141" s="2" customFormat="1" ht="16.5" customHeight="1">
      <c r="A141" s="37"/>
      <c r="B141" s="38"/>
      <c r="C141" s="235" t="s">
        <v>766</v>
      </c>
      <c r="D141" s="235" t="s">
        <v>139</v>
      </c>
      <c r="E141" s="236" t="s">
        <v>684</v>
      </c>
      <c r="F141" s="237" t="s">
        <v>433</v>
      </c>
      <c r="G141" s="238" t="s">
        <v>199</v>
      </c>
      <c r="H141" s="239">
        <v>8</v>
      </c>
      <c r="I141" s="240"/>
      <c r="J141" s="241">
        <f>ROUND(I141*H141,2)</f>
        <v>0</v>
      </c>
      <c r="K141" s="242"/>
      <c r="L141" s="43"/>
      <c r="M141" s="243" t="s">
        <v>1</v>
      </c>
      <c r="N141" s="244" t="s">
        <v>44</v>
      </c>
      <c r="O141" s="90"/>
      <c r="P141" s="245">
        <f>O141*H141</f>
        <v>0</v>
      </c>
      <c r="Q141" s="245">
        <v>0</v>
      </c>
      <c r="R141" s="245">
        <f>Q141*H141</f>
        <v>0</v>
      </c>
      <c r="S141" s="245">
        <v>0</v>
      </c>
      <c r="T141" s="246">
        <f>S141*H141</f>
        <v>0</v>
      </c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R141" s="247" t="s">
        <v>143</v>
      </c>
      <c r="AT141" s="247" t="s">
        <v>139</v>
      </c>
      <c r="AU141" s="247" t="s">
        <v>89</v>
      </c>
      <c r="AY141" s="16" t="s">
        <v>136</v>
      </c>
      <c r="BE141" s="248">
        <f>IF(N141="základní",J141,0)</f>
        <v>0</v>
      </c>
      <c r="BF141" s="248">
        <f>IF(N141="snížená",J141,0)</f>
        <v>0</v>
      </c>
      <c r="BG141" s="248">
        <f>IF(N141="zákl. přenesená",J141,0)</f>
        <v>0</v>
      </c>
      <c r="BH141" s="248">
        <f>IF(N141="sníž. přenesená",J141,0)</f>
        <v>0</v>
      </c>
      <c r="BI141" s="248">
        <f>IF(N141="nulová",J141,0)</f>
        <v>0</v>
      </c>
      <c r="BJ141" s="16" t="s">
        <v>87</v>
      </c>
      <c r="BK141" s="248">
        <f>ROUND(I141*H141,2)</f>
        <v>0</v>
      </c>
      <c r="BL141" s="16" t="s">
        <v>143</v>
      </c>
      <c r="BM141" s="247" t="s">
        <v>795</v>
      </c>
    </row>
    <row r="142" s="12" customFormat="1" ht="22.8" customHeight="1">
      <c r="A142" s="12"/>
      <c r="B142" s="219"/>
      <c r="C142" s="220"/>
      <c r="D142" s="221" t="s">
        <v>78</v>
      </c>
      <c r="E142" s="233" t="s">
        <v>719</v>
      </c>
      <c r="F142" s="233" t="s">
        <v>720</v>
      </c>
      <c r="G142" s="220"/>
      <c r="H142" s="220"/>
      <c r="I142" s="223"/>
      <c r="J142" s="234">
        <f>BK142</f>
        <v>0</v>
      </c>
      <c r="K142" s="220"/>
      <c r="L142" s="225"/>
      <c r="M142" s="226"/>
      <c r="N142" s="227"/>
      <c r="O142" s="227"/>
      <c r="P142" s="228">
        <f>SUM(P143:P154)</f>
        <v>0</v>
      </c>
      <c r="Q142" s="227"/>
      <c r="R142" s="228">
        <f>SUM(R143:R154)</f>
        <v>0</v>
      </c>
      <c r="S142" s="227"/>
      <c r="T142" s="229">
        <f>SUM(T143:T154)</f>
        <v>0</v>
      </c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R142" s="230" t="s">
        <v>87</v>
      </c>
      <c r="AT142" s="231" t="s">
        <v>78</v>
      </c>
      <c r="AU142" s="231" t="s">
        <v>87</v>
      </c>
      <c r="AY142" s="230" t="s">
        <v>136</v>
      </c>
      <c r="BK142" s="232">
        <f>SUM(BK143:BK154)</f>
        <v>0</v>
      </c>
    </row>
    <row r="143" s="2" customFormat="1" ht="33" customHeight="1">
      <c r="A143" s="37"/>
      <c r="B143" s="38"/>
      <c r="C143" s="235" t="s">
        <v>737</v>
      </c>
      <c r="D143" s="235" t="s">
        <v>139</v>
      </c>
      <c r="E143" s="236" t="s">
        <v>721</v>
      </c>
      <c r="F143" s="237" t="s">
        <v>796</v>
      </c>
      <c r="G143" s="238" t="s">
        <v>307</v>
      </c>
      <c r="H143" s="239">
        <v>1125</v>
      </c>
      <c r="I143" s="240"/>
      <c r="J143" s="241">
        <f>ROUND(I143*H143,2)</f>
        <v>0</v>
      </c>
      <c r="K143" s="242"/>
      <c r="L143" s="43"/>
      <c r="M143" s="243" t="s">
        <v>1</v>
      </c>
      <c r="N143" s="244" t="s">
        <v>44</v>
      </c>
      <c r="O143" s="90"/>
      <c r="P143" s="245">
        <f>O143*H143</f>
        <v>0</v>
      </c>
      <c r="Q143" s="245">
        <v>0</v>
      </c>
      <c r="R143" s="245">
        <f>Q143*H143</f>
        <v>0</v>
      </c>
      <c r="S143" s="245">
        <v>0</v>
      </c>
      <c r="T143" s="246">
        <f>S143*H143</f>
        <v>0</v>
      </c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R143" s="247" t="s">
        <v>143</v>
      </c>
      <c r="AT143" s="247" t="s">
        <v>139</v>
      </c>
      <c r="AU143" s="247" t="s">
        <v>89</v>
      </c>
      <c r="AY143" s="16" t="s">
        <v>136</v>
      </c>
      <c r="BE143" s="248">
        <f>IF(N143="základní",J143,0)</f>
        <v>0</v>
      </c>
      <c r="BF143" s="248">
        <f>IF(N143="snížená",J143,0)</f>
        <v>0</v>
      </c>
      <c r="BG143" s="248">
        <f>IF(N143="zákl. přenesená",J143,0)</f>
        <v>0</v>
      </c>
      <c r="BH143" s="248">
        <f>IF(N143="sníž. přenesená",J143,0)</f>
        <v>0</v>
      </c>
      <c r="BI143" s="248">
        <f>IF(N143="nulová",J143,0)</f>
        <v>0</v>
      </c>
      <c r="BJ143" s="16" t="s">
        <v>87</v>
      </c>
      <c r="BK143" s="248">
        <f>ROUND(I143*H143,2)</f>
        <v>0</v>
      </c>
      <c r="BL143" s="16" t="s">
        <v>143</v>
      </c>
      <c r="BM143" s="247" t="s">
        <v>797</v>
      </c>
    </row>
    <row r="144" s="13" customFormat="1">
      <c r="A144" s="13"/>
      <c r="B144" s="260"/>
      <c r="C144" s="261"/>
      <c r="D144" s="262" t="s">
        <v>201</v>
      </c>
      <c r="E144" s="263" t="s">
        <v>1</v>
      </c>
      <c r="F144" s="264" t="s">
        <v>724</v>
      </c>
      <c r="G144" s="261"/>
      <c r="H144" s="265">
        <v>3750</v>
      </c>
      <c r="I144" s="266"/>
      <c r="J144" s="261"/>
      <c r="K144" s="261"/>
      <c r="L144" s="267"/>
      <c r="M144" s="268"/>
      <c r="N144" s="269"/>
      <c r="O144" s="269"/>
      <c r="P144" s="269"/>
      <c r="Q144" s="269"/>
      <c r="R144" s="269"/>
      <c r="S144" s="269"/>
      <c r="T144" s="270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71" t="s">
        <v>201</v>
      </c>
      <c r="AU144" s="271" t="s">
        <v>89</v>
      </c>
      <c r="AV144" s="13" t="s">
        <v>89</v>
      </c>
      <c r="AW144" s="13" t="s">
        <v>36</v>
      </c>
      <c r="AX144" s="13" t="s">
        <v>87</v>
      </c>
      <c r="AY144" s="271" t="s">
        <v>136</v>
      </c>
    </row>
    <row r="145" s="13" customFormat="1">
      <c r="A145" s="13"/>
      <c r="B145" s="260"/>
      <c r="C145" s="261"/>
      <c r="D145" s="262" t="s">
        <v>201</v>
      </c>
      <c r="E145" s="261"/>
      <c r="F145" s="264" t="s">
        <v>798</v>
      </c>
      <c r="G145" s="261"/>
      <c r="H145" s="265">
        <v>1125</v>
      </c>
      <c r="I145" s="266"/>
      <c r="J145" s="261"/>
      <c r="K145" s="261"/>
      <c r="L145" s="267"/>
      <c r="M145" s="268"/>
      <c r="N145" s="269"/>
      <c r="O145" s="269"/>
      <c r="P145" s="269"/>
      <c r="Q145" s="269"/>
      <c r="R145" s="269"/>
      <c r="S145" s="269"/>
      <c r="T145" s="270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71" t="s">
        <v>201</v>
      </c>
      <c r="AU145" s="271" t="s">
        <v>89</v>
      </c>
      <c r="AV145" s="13" t="s">
        <v>89</v>
      </c>
      <c r="AW145" s="13" t="s">
        <v>4</v>
      </c>
      <c r="AX145" s="13" t="s">
        <v>87</v>
      </c>
      <c r="AY145" s="271" t="s">
        <v>136</v>
      </c>
    </row>
    <row r="146" s="2" customFormat="1" ht="33" customHeight="1">
      <c r="A146" s="37"/>
      <c r="B146" s="38"/>
      <c r="C146" s="235" t="s">
        <v>756</v>
      </c>
      <c r="D146" s="235" t="s">
        <v>139</v>
      </c>
      <c r="E146" s="236" t="s">
        <v>721</v>
      </c>
      <c r="F146" s="237" t="s">
        <v>796</v>
      </c>
      <c r="G146" s="238" t="s">
        <v>307</v>
      </c>
      <c r="H146" s="239">
        <v>1125</v>
      </c>
      <c r="I146" s="240"/>
      <c r="J146" s="241">
        <f>ROUND(I146*H146,2)</f>
        <v>0</v>
      </c>
      <c r="K146" s="242"/>
      <c r="L146" s="43"/>
      <c r="M146" s="243" t="s">
        <v>1</v>
      </c>
      <c r="N146" s="244" t="s">
        <v>44</v>
      </c>
      <c r="O146" s="90"/>
      <c r="P146" s="245">
        <f>O146*H146</f>
        <v>0</v>
      </c>
      <c r="Q146" s="245">
        <v>0</v>
      </c>
      <c r="R146" s="245">
        <f>Q146*H146</f>
        <v>0</v>
      </c>
      <c r="S146" s="245">
        <v>0</v>
      </c>
      <c r="T146" s="246">
        <f>S146*H146</f>
        <v>0</v>
      </c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R146" s="247" t="s">
        <v>143</v>
      </c>
      <c r="AT146" s="247" t="s">
        <v>139</v>
      </c>
      <c r="AU146" s="247" t="s">
        <v>89</v>
      </c>
      <c r="AY146" s="16" t="s">
        <v>136</v>
      </c>
      <c r="BE146" s="248">
        <f>IF(N146="základní",J146,0)</f>
        <v>0</v>
      </c>
      <c r="BF146" s="248">
        <f>IF(N146="snížená",J146,0)</f>
        <v>0</v>
      </c>
      <c r="BG146" s="248">
        <f>IF(N146="zákl. přenesená",J146,0)</f>
        <v>0</v>
      </c>
      <c r="BH146" s="248">
        <f>IF(N146="sníž. přenesená",J146,0)</f>
        <v>0</v>
      </c>
      <c r="BI146" s="248">
        <f>IF(N146="nulová",J146,0)</f>
        <v>0</v>
      </c>
      <c r="BJ146" s="16" t="s">
        <v>87</v>
      </c>
      <c r="BK146" s="248">
        <f>ROUND(I146*H146,2)</f>
        <v>0</v>
      </c>
      <c r="BL146" s="16" t="s">
        <v>143</v>
      </c>
      <c r="BM146" s="247" t="s">
        <v>799</v>
      </c>
    </row>
    <row r="147" s="13" customFormat="1">
      <c r="A147" s="13"/>
      <c r="B147" s="260"/>
      <c r="C147" s="261"/>
      <c r="D147" s="262" t="s">
        <v>201</v>
      </c>
      <c r="E147" s="263" t="s">
        <v>1</v>
      </c>
      <c r="F147" s="264" t="s">
        <v>724</v>
      </c>
      <c r="G147" s="261"/>
      <c r="H147" s="265">
        <v>3750</v>
      </c>
      <c r="I147" s="266"/>
      <c r="J147" s="261"/>
      <c r="K147" s="261"/>
      <c r="L147" s="267"/>
      <c r="M147" s="268"/>
      <c r="N147" s="269"/>
      <c r="O147" s="269"/>
      <c r="P147" s="269"/>
      <c r="Q147" s="269"/>
      <c r="R147" s="269"/>
      <c r="S147" s="269"/>
      <c r="T147" s="270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71" t="s">
        <v>201</v>
      </c>
      <c r="AU147" s="271" t="s">
        <v>89</v>
      </c>
      <c r="AV147" s="13" t="s">
        <v>89</v>
      </c>
      <c r="AW147" s="13" t="s">
        <v>36</v>
      </c>
      <c r="AX147" s="13" t="s">
        <v>87</v>
      </c>
      <c r="AY147" s="271" t="s">
        <v>136</v>
      </c>
    </row>
    <row r="148" s="13" customFormat="1">
      <c r="A148" s="13"/>
      <c r="B148" s="260"/>
      <c r="C148" s="261"/>
      <c r="D148" s="262" t="s">
        <v>201</v>
      </c>
      <c r="E148" s="261"/>
      <c r="F148" s="264" t="s">
        <v>798</v>
      </c>
      <c r="G148" s="261"/>
      <c r="H148" s="265">
        <v>1125</v>
      </c>
      <c r="I148" s="266"/>
      <c r="J148" s="261"/>
      <c r="K148" s="261"/>
      <c r="L148" s="267"/>
      <c r="M148" s="268"/>
      <c r="N148" s="269"/>
      <c r="O148" s="269"/>
      <c r="P148" s="269"/>
      <c r="Q148" s="269"/>
      <c r="R148" s="269"/>
      <c r="S148" s="269"/>
      <c r="T148" s="270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71" t="s">
        <v>201</v>
      </c>
      <c r="AU148" s="271" t="s">
        <v>89</v>
      </c>
      <c r="AV148" s="13" t="s">
        <v>89</v>
      </c>
      <c r="AW148" s="13" t="s">
        <v>4</v>
      </c>
      <c r="AX148" s="13" t="s">
        <v>87</v>
      </c>
      <c r="AY148" s="271" t="s">
        <v>136</v>
      </c>
    </row>
    <row r="149" s="2" customFormat="1" ht="33" customHeight="1">
      <c r="A149" s="37"/>
      <c r="B149" s="38"/>
      <c r="C149" s="235" t="s">
        <v>758</v>
      </c>
      <c r="D149" s="235" t="s">
        <v>139</v>
      </c>
      <c r="E149" s="236" t="s">
        <v>721</v>
      </c>
      <c r="F149" s="237" t="s">
        <v>796</v>
      </c>
      <c r="G149" s="238" t="s">
        <v>307</v>
      </c>
      <c r="H149" s="239">
        <v>1125</v>
      </c>
      <c r="I149" s="240"/>
      <c r="J149" s="241">
        <f>ROUND(I149*H149,2)</f>
        <v>0</v>
      </c>
      <c r="K149" s="242"/>
      <c r="L149" s="43"/>
      <c r="M149" s="243" t="s">
        <v>1</v>
      </c>
      <c r="N149" s="244" t="s">
        <v>44</v>
      </c>
      <c r="O149" s="90"/>
      <c r="P149" s="245">
        <f>O149*H149</f>
        <v>0</v>
      </c>
      <c r="Q149" s="245">
        <v>0</v>
      </c>
      <c r="R149" s="245">
        <f>Q149*H149</f>
        <v>0</v>
      </c>
      <c r="S149" s="245">
        <v>0</v>
      </c>
      <c r="T149" s="246">
        <f>S149*H149</f>
        <v>0</v>
      </c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R149" s="247" t="s">
        <v>143</v>
      </c>
      <c r="AT149" s="247" t="s">
        <v>139</v>
      </c>
      <c r="AU149" s="247" t="s">
        <v>89</v>
      </c>
      <c r="AY149" s="16" t="s">
        <v>136</v>
      </c>
      <c r="BE149" s="248">
        <f>IF(N149="základní",J149,0)</f>
        <v>0</v>
      </c>
      <c r="BF149" s="248">
        <f>IF(N149="snížená",J149,0)</f>
        <v>0</v>
      </c>
      <c r="BG149" s="248">
        <f>IF(N149="zákl. přenesená",J149,0)</f>
        <v>0</v>
      </c>
      <c r="BH149" s="248">
        <f>IF(N149="sníž. přenesená",J149,0)</f>
        <v>0</v>
      </c>
      <c r="BI149" s="248">
        <f>IF(N149="nulová",J149,0)</f>
        <v>0</v>
      </c>
      <c r="BJ149" s="16" t="s">
        <v>87</v>
      </c>
      <c r="BK149" s="248">
        <f>ROUND(I149*H149,2)</f>
        <v>0</v>
      </c>
      <c r="BL149" s="16" t="s">
        <v>143</v>
      </c>
      <c r="BM149" s="247" t="s">
        <v>800</v>
      </c>
    </row>
    <row r="150" s="13" customFormat="1">
      <c r="A150" s="13"/>
      <c r="B150" s="260"/>
      <c r="C150" s="261"/>
      <c r="D150" s="262" t="s">
        <v>201</v>
      </c>
      <c r="E150" s="263" t="s">
        <v>1</v>
      </c>
      <c r="F150" s="264" t="s">
        <v>724</v>
      </c>
      <c r="G150" s="261"/>
      <c r="H150" s="265">
        <v>3750</v>
      </c>
      <c r="I150" s="266"/>
      <c r="J150" s="261"/>
      <c r="K150" s="261"/>
      <c r="L150" s="267"/>
      <c r="M150" s="268"/>
      <c r="N150" s="269"/>
      <c r="O150" s="269"/>
      <c r="P150" s="269"/>
      <c r="Q150" s="269"/>
      <c r="R150" s="269"/>
      <c r="S150" s="269"/>
      <c r="T150" s="270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71" t="s">
        <v>201</v>
      </c>
      <c r="AU150" s="271" t="s">
        <v>89</v>
      </c>
      <c r="AV150" s="13" t="s">
        <v>89</v>
      </c>
      <c r="AW150" s="13" t="s">
        <v>36</v>
      </c>
      <c r="AX150" s="13" t="s">
        <v>87</v>
      </c>
      <c r="AY150" s="271" t="s">
        <v>136</v>
      </c>
    </row>
    <row r="151" s="13" customFormat="1">
      <c r="A151" s="13"/>
      <c r="B151" s="260"/>
      <c r="C151" s="261"/>
      <c r="D151" s="262" t="s">
        <v>201</v>
      </c>
      <c r="E151" s="261"/>
      <c r="F151" s="264" t="s">
        <v>798</v>
      </c>
      <c r="G151" s="261"/>
      <c r="H151" s="265">
        <v>1125</v>
      </c>
      <c r="I151" s="266"/>
      <c r="J151" s="261"/>
      <c r="K151" s="261"/>
      <c r="L151" s="267"/>
      <c r="M151" s="268"/>
      <c r="N151" s="269"/>
      <c r="O151" s="269"/>
      <c r="P151" s="269"/>
      <c r="Q151" s="269"/>
      <c r="R151" s="269"/>
      <c r="S151" s="269"/>
      <c r="T151" s="270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71" t="s">
        <v>201</v>
      </c>
      <c r="AU151" s="271" t="s">
        <v>89</v>
      </c>
      <c r="AV151" s="13" t="s">
        <v>89</v>
      </c>
      <c r="AW151" s="13" t="s">
        <v>4</v>
      </c>
      <c r="AX151" s="13" t="s">
        <v>87</v>
      </c>
      <c r="AY151" s="271" t="s">
        <v>136</v>
      </c>
    </row>
    <row r="152" s="2" customFormat="1" ht="33" customHeight="1">
      <c r="A152" s="37"/>
      <c r="B152" s="38"/>
      <c r="C152" s="235" t="s">
        <v>760</v>
      </c>
      <c r="D152" s="235" t="s">
        <v>139</v>
      </c>
      <c r="E152" s="236" t="s">
        <v>721</v>
      </c>
      <c r="F152" s="237" t="s">
        <v>796</v>
      </c>
      <c r="G152" s="238" t="s">
        <v>307</v>
      </c>
      <c r="H152" s="239">
        <v>1125</v>
      </c>
      <c r="I152" s="240"/>
      <c r="J152" s="241">
        <f>ROUND(I152*H152,2)</f>
        <v>0</v>
      </c>
      <c r="K152" s="242"/>
      <c r="L152" s="43"/>
      <c r="M152" s="243" t="s">
        <v>1</v>
      </c>
      <c r="N152" s="244" t="s">
        <v>44</v>
      </c>
      <c r="O152" s="90"/>
      <c r="P152" s="245">
        <f>O152*H152</f>
        <v>0</v>
      </c>
      <c r="Q152" s="245">
        <v>0</v>
      </c>
      <c r="R152" s="245">
        <f>Q152*H152</f>
        <v>0</v>
      </c>
      <c r="S152" s="245">
        <v>0</v>
      </c>
      <c r="T152" s="246">
        <f>S152*H152</f>
        <v>0</v>
      </c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R152" s="247" t="s">
        <v>143</v>
      </c>
      <c r="AT152" s="247" t="s">
        <v>139</v>
      </c>
      <c r="AU152" s="247" t="s">
        <v>89</v>
      </c>
      <c r="AY152" s="16" t="s">
        <v>136</v>
      </c>
      <c r="BE152" s="248">
        <f>IF(N152="základní",J152,0)</f>
        <v>0</v>
      </c>
      <c r="BF152" s="248">
        <f>IF(N152="snížená",J152,0)</f>
        <v>0</v>
      </c>
      <c r="BG152" s="248">
        <f>IF(N152="zákl. přenesená",J152,0)</f>
        <v>0</v>
      </c>
      <c r="BH152" s="248">
        <f>IF(N152="sníž. přenesená",J152,0)</f>
        <v>0</v>
      </c>
      <c r="BI152" s="248">
        <f>IF(N152="nulová",J152,0)</f>
        <v>0</v>
      </c>
      <c r="BJ152" s="16" t="s">
        <v>87</v>
      </c>
      <c r="BK152" s="248">
        <f>ROUND(I152*H152,2)</f>
        <v>0</v>
      </c>
      <c r="BL152" s="16" t="s">
        <v>143</v>
      </c>
      <c r="BM152" s="247" t="s">
        <v>801</v>
      </c>
    </row>
    <row r="153" s="13" customFormat="1">
      <c r="A153" s="13"/>
      <c r="B153" s="260"/>
      <c r="C153" s="261"/>
      <c r="D153" s="262" t="s">
        <v>201</v>
      </c>
      <c r="E153" s="263" t="s">
        <v>1</v>
      </c>
      <c r="F153" s="264" t="s">
        <v>724</v>
      </c>
      <c r="G153" s="261"/>
      <c r="H153" s="265">
        <v>3750</v>
      </c>
      <c r="I153" s="266"/>
      <c r="J153" s="261"/>
      <c r="K153" s="261"/>
      <c r="L153" s="267"/>
      <c r="M153" s="268"/>
      <c r="N153" s="269"/>
      <c r="O153" s="269"/>
      <c r="P153" s="269"/>
      <c r="Q153" s="269"/>
      <c r="R153" s="269"/>
      <c r="S153" s="269"/>
      <c r="T153" s="270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71" t="s">
        <v>201</v>
      </c>
      <c r="AU153" s="271" t="s">
        <v>89</v>
      </c>
      <c r="AV153" s="13" t="s">
        <v>89</v>
      </c>
      <c r="AW153" s="13" t="s">
        <v>36</v>
      </c>
      <c r="AX153" s="13" t="s">
        <v>87</v>
      </c>
      <c r="AY153" s="271" t="s">
        <v>136</v>
      </c>
    </row>
    <row r="154" s="13" customFormat="1">
      <c r="A154" s="13"/>
      <c r="B154" s="260"/>
      <c r="C154" s="261"/>
      <c r="D154" s="262" t="s">
        <v>201</v>
      </c>
      <c r="E154" s="261"/>
      <c r="F154" s="264" t="s">
        <v>798</v>
      </c>
      <c r="G154" s="261"/>
      <c r="H154" s="265">
        <v>1125</v>
      </c>
      <c r="I154" s="266"/>
      <c r="J154" s="261"/>
      <c r="K154" s="261"/>
      <c r="L154" s="267"/>
      <c r="M154" s="268"/>
      <c r="N154" s="269"/>
      <c r="O154" s="269"/>
      <c r="P154" s="269"/>
      <c r="Q154" s="269"/>
      <c r="R154" s="269"/>
      <c r="S154" s="269"/>
      <c r="T154" s="270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71" t="s">
        <v>201</v>
      </c>
      <c r="AU154" s="271" t="s">
        <v>89</v>
      </c>
      <c r="AV154" s="13" t="s">
        <v>89</v>
      </c>
      <c r="AW154" s="13" t="s">
        <v>4</v>
      </c>
      <c r="AX154" s="13" t="s">
        <v>87</v>
      </c>
      <c r="AY154" s="271" t="s">
        <v>136</v>
      </c>
    </row>
    <row r="155" s="12" customFormat="1" ht="22.8" customHeight="1">
      <c r="A155" s="12"/>
      <c r="B155" s="219"/>
      <c r="C155" s="220"/>
      <c r="D155" s="221" t="s">
        <v>78</v>
      </c>
      <c r="E155" s="233" t="s">
        <v>802</v>
      </c>
      <c r="F155" s="233" t="s">
        <v>803</v>
      </c>
      <c r="G155" s="220"/>
      <c r="H155" s="220"/>
      <c r="I155" s="223"/>
      <c r="J155" s="234">
        <f>BK155</f>
        <v>0</v>
      </c>
      <c r="K155" s="220"/>
      <c r="L155" s="225"/>
      <c r="M155" s="226"/>
      <c r="N155" s="227"/>
      <c r="O155" s="227"/>
      <c r="P155" s="228">
        <f>SUM(P156:P159)</f>
        <v>0</v>
      </c>
      <c r="Q155" s="227"/>
      <c r="R155" s="228">
        <f>SUM(R156:R159)</f>
        <v>0</v>
      </c>
      <c r="S155" s="227"/>
      <c r="T155" s="229">
        <f>SUM(T156:T159)</f>
        <v>0</v>
      </c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R155" s="230" t="s">
        <v>87</v>
      </c>
      <c r="AT155" s="231" t="s">
        <v>78</v>
      </c>
      <c r="AU155" s="231" t="s">
        <v>87</v>
      </c>
      <c r="AY155" s="230" t="s">
        <v>136</v>
      </c>
      <c r="BK155" s="232">
        <f>SUM(BK156:BK159)</f>
        <v>0</v>
      </c>
    </row>
    <row r="156" s="2" customFormat="1" ht="16.5" customHeight="1">
      <c r="A156" s="37"/>
      <c r="B156" s="38"/>
      <c r="C156" s="235" t="s">
        <v>237</v>
      </c>
      <c r="D156" s="235" t="s">
        <v>139</v>
      </c>
      <c r="E156" s="236" t="s">
        <v>804</v>
      </c>
      <c r="F156" s="237" t="s">
        <v>805</v>
      </c>
      <c r="G156" s="238" t="s">
        <v>142</v>
      </c>
      <c r="H156" s="239">
        <v>8</v>
      </c>
      <c r="I156" s="240"/>
      <c r="J156" s="241">
        <f>ROUND(I156*H156,2)</f>
        <v>0</v>
      </c>
      <c r="K156" s="242"/>
      <c r="L156" s="43"/>
      <c r="M156" s="243" t="s">
        <v>1</v>
      </c>
      <c r="N156" s="244" t="s">
        <v>44</v>
      </c>
      <c r="O156" s="90"/>
      <c r="P156" s="245">
        <f>O156*H156</f>
        <v>0</v>
      </c>
      <c r="Q156" s="245">
        <v>0</v>
      </c>
      <c r="R156" s="245">
        <f>Q156*H156</f>
        <v>0</v>
      </c>
      <c r="S156" s="245">
        <v>0</v>
      </c>
      <c r="T156" s="246">
        <f>S156*H156</f>
        <v>0</v>
      </c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R156" s="247" t="s">
        <v>143</v>
      </c>
      <c r="AT156" s="247" t="s">
        <v>139</v>
      </c>
      <c r="AU156" s="247" t="s">
        <v>89</v>
      </c>
      <c r="AY156" s="16" t="s">
        <v>136</v>
      </c>
      <c r="BE156" s="248">
        <f>IF(N156="základní",J156,0)</f>
        <v>0</v>
      </c>
      <c r="BF156" s="248">
        <f>IF(N156="snížená",J156,0)</f>
        <v>0</v>
      </c>
      <c r="BG156" s="248">
        <f>IF(N156="zákl. přenesená",J156,0)</f>
        <v>0</v>
      </c>
      <c r="BH156" s="248">
        <f>IF(N156="sníž. přenesená",J156,0)</f>
        <v>0</v>
      </c>
      <c r="BI156" s="248">
        <f>IF(N156="nulová",J156,0)</f>
        <v>0</v>
      </c>
      <c r="BJ156" s="16" t="s">
        <v>87</v>
      </c>
      <c r="BK156" s="248">
        <f>ROUND(I156*H156,2)</f>
        <v>0</v>
      </c>
      <c r="BL156" s="16" t="s">
        <v>143</v>
      </c>
      <c r="BM156" s="247" t="s">
        <v>806</v>
      </c>
    </row>
    <row r="157" s="2" customFormat="1" ht="16.5" customHeight="1">
      <c r="A157" s="37"/>
      <c r="B157" s="38"/>
      <c r="C157" s="235" t="s">
        <v>679</v>
      </c>
      <c r="D157" s="235" t="s">
        <v>139</v>
      </c>
      <c r="E157" s="236" t="s">
        <v>708</v>
      </c>
      <c r="F157" s="237" t="s">
        <v>807</v>
      </c>
      <c r="G157" s="238" t="s">
        <v>199</v>
      </c>
      <c r="H157" s="239">
        <v>0.80000000000000004</v>
      </c>
      <c r="I157" s="240"/>
      <c r="J157" s="241">
        <f>ROUND(I157*H157,2)</f>
        <v>0</v>
      </c>
      <c r="K157" s="242"/>
      <c r="L157" s="43"/>
      <c r="M157" s="243" t="s">
        <v>1</v>
      </c>
      <c r="N157" s="244" t="s">
        <v>44</v>
      </c>
      <c r="O157" s="90"/>
      <c r="P157" s="245">
        <f>O157*H157</f>
        <v>0</v>
      </c>
      <c r="Q157" s="245">
        <v>0</v>
      </c>
      <c r="R157" s="245">
        <f>Q157*H157</f>
        <v>0</v>
      </c>
      <c r="S157" s="245">
        <v>0</v>
      </c>
      <c r="T157" s="246">
        <f>S157*H157</f>
        <v>0</v>
      </c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R157" s="247" t="s">
        <v>143</v>
      </c>
      <c r="AT157" s="247" t="s">
        <v>139</v>
      </c>
      <c r="AU157" s="247" t="s">
        <v>89</v>
      </c>
      <c r="AY157" s="16" t="s">
        <v>136</v>
      </c>
      <c r="BE157" s="248">
        <f>IF(N157="základní",J157,0)</f>
        <v>0</v>
      </c>
      <c r="BF157" s="248">
        <f>IF(N157="snížená",J157,0)</f>
        <v>0</v>
      </c>
      <c r="BG157" s="248">
        <f>IF(N157="zákl. přenesená",J157,0)</f>
        <v>0</v>
      </c>
      <c r="BH157" s="248">
        <f>IF(N157="sníž. přenesená",J157,0)</f>
        <v>0</v>
      </c>
      <c r="BI157" s="248">
        <f>IF(N157="nulová",J157,0)</f>
        <v>0</v>
      </c>
      <c r="BJ157" s="16" t="s">
        <v>87</v>
      </c>
      <c r="BK157" s="248">
        <f>ROUND(I157*H157,2)</f>
        <v>0</v>
      </c>
      <c r="BL157" s="16" t="s">
        <v>143</v>
      </c>
      <c r="BM157" s="247" t="s">
        <v>808</v>
      </c>
    </row>
    <row r="158" s="13" customFormat="1">
      <c r="A158" s="13"/>
      <c r="B158" s="260"/>
      <c r="C158" s="261"/>
      <c r="D158" s="262" t="s">
        <v>201</v>
      </c>
      <c r="E158" s="263" t="s">
        <v>1</v>
      </c>
      <c r="F158" s="264" t="s">
        <v>809</v>
      </c>
      <c r="G158" s="261"/>
      <c r="H158" s="265">
        <v>0.80000000000000004</v>
      </c>
      <c r="I158" s="266"/>
      <c r="J158" s="261"/>
      <c r="K158" s="261"/>
      <c r="L158" s="267"/>
      <c r="M158" s="268"/>
      <c r="N158" s="269"/>
      <c r="O158" s="269"/>
      <c r="P158" s="269"/>
      <c r="Q158" s="269"/>
      <c r="R158" s="269"/>
      <c r="S158" s="269"/>
      <c r="T158" s="270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71" t="s">
        <v>201</v>
      </c>
      <c r="AU158" s="271" t="s">
        <v>89</v>
      </c>
      <c r="AV158" s="13" t="s">
        <v>89</v>
      </c>
      <c r="AW158" s="13" t="s">
        <v>36</v>
      </c>
      <c r="AX158" s="13" t="s">
        <v>87</v>
      </c>
      <c r="AY158" s="271" t="s">
        <v>136</v>
      </c>
    </row>
    <row r="159" s="2" customFormat="1" ht="16.5" customHeight="1">
      <c r="A159" s="37"/>
      <c r="B159" s="38"/>
      <c r="C159" s="235" t="s">
        <v>700</v>
      </c>
      <c r="D159" s="235" t="s">
        <v>139</v>
      </c>
      <c r="E159" s="236" t="s">
        <v>684</v>
      </c>
      <c r="F159" s="237" t="s">
        <v>433</v>
      </c>
      <c r="G159" s="238" t="s">
        <v>199</v>
      </c>
      <c r="H159" s="239">
        <v>0.80000000000000004</v>
      </c>
      <c r="I159" s="240"/>
      <c r="J159" s="241">
        <f>ROUND(I159*H159,2)</f>
        <v>0</v>
      </c>
      <c r="K159" s="242"/>
      <c r="L159" s="43"/>
      <c r="M159" s="243" t="s">
        <v>1</v>
      </c>
      <c r="N159" s="244" t="s">
        <v>44</v>
      </c>
      <c r="O159" s="90"/>
      <c r="P159" s="245">
        <f>O159*H159</f>
        <v>0</v>
      </c>
      <c r="Q159" s="245">
        <v>0</v>
      </c>
      <c r="R159" s="245">
        <f>Q159*H159</f>
        <v>0</v>
      </c>
      <c r="S159" s="245">
        <v>0</v>
      </c>
      <c r="T159" s="246">
        <f>S159*H159</f>
        <v>0</v>
      </c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R159" s="247" t="s">
        <v>143</v>
      </c>
      <c r="AT159" s="247" t="s">
        <v>139</v>
      </c>
      <c r="AU159" s="247" t="s">
        <v>89</v>
      </c>
      <c r="AY159" s="16" t="s">
        <v>136</v>
      </c>
      <c r="BE159" s="248">
        <f>IF(N159="základní",J159,0)</f>
        <v>0</v>
      </c>
      <c r="BF159" s="248">
        <f>IF(N159="snížená",J159,0)</f>
        <v>0</v>
      </c>
      <c r="BG159" s="248">
        <f>IF(N159="zákl. přenesená",J159,0)</f>
        <v>0</v>
      </c>
      <c r="BH159" s="248">
        <f>IF(N159="sníž. přenesená",J159,0)</f>
        <v>0</v>
      </c>
      <c r="BI159" s="248">
        <f>IF(N159="nulová",J159,0)</f>
        <v>0</v>
      </c>
      <c r="BJ159" s="16" t="s">
        <v>87</v>
      </c>
      <c r="BK159" s="248">
        <f>ROUND(I159*H159,2)</f>
        <v>0</v>
      </c>
      <c r="BL159" s="16" t="s">
        <v>143</v>
      </c>
      <c r="BM159" s="247" t="s">
        <v>810</v>
      </c>
    </row>
    <row r="160" s="12" customFormat="1" ht="25.92" customHeight="1">
      <c r="A160" s="12"/>
      <c r="B160" s="219"/>
      <c r="C160" s="220"/>
      <c r="D160" s="221" t="s">
        <v>78</v>
      </c>
      <c r="E160" s="222" t="s">
        <v>213</v>
      </c>
      <c r="F160" s="222" t="s">
        <v>214</v>
      </c>
      <c r="G160" s="220"/>
      <c r="H160" s="220"/>
      <c r="I160" s="223"/>
      <c r="J160" s="224">
        <f>BK160</f>
        <v>0</v>
      </c>
      <c r="K160" s="220"/>
      <c r="L160" s="225"/>
      <c r="M160" s="226"/>
      <c r="N160" s="227"/>
      <c r="O160" s="227"/>
      <c r="P160" s="228">
        <f>P161</f>
        <v>0</v>
      </c>
      <c r="Q160" s="227"/>
      <c r="R160" s="228">
        <f>R161</f>
        <v>0</v>
      </c>
      <c r="S160" s="227"/>
      <c r="T160" s="229">
        <f>T161</f>
        <v>0</v>
      </c>
      <c r="U160" s="12"/>
      <c r="V160" s="12"/>
      <c r="W160" s="12"/>
      <c r="X160" s="12"/>
      <c r="Y160" s="12"/>
      <c r="Z160" s="12"/>
      <c r="AA160" s="12"/>
      <c r="AB160" s="12"/>
      <c r="AC160" s="12"/>
      <c r="AD160" s="12"/>
      <c r="AE160" s="12"/>
      <c r="AR160" s="230" t="s">
        <v>179</v>
      </c>
      <c r="AT160" s="231" t="s">
        <v>78</v>
      </c>
      <c r="AU160" s="231" t="s">
        <v>79</v>
      </c>
      <c r="AY160" s="230" t="s">
        <v>136</v>
      </c>
      <c r="BK160" s="232">
        <f>BK161</f>
        <v>0</v>
      </c>
    </row>
    <row r="161" s="12" customFormat="1" ht="22.8" customHeight="1">
      <c r="A161" s="12"/>
      <c r="B161" s="219"/>
      <c r="C161" s="220"/>
      <c r="D161" s="221" t="s">
        <v>78</v>
      </c>
      <c r="E161" s="233" t="s">
        <v>235</v>
      </c>
      <c r="F161" s="233" t="s">
        <v>236</v>
      </c>
      <c r="G161" s="220"/>
      <c r="H161" s="220"/>
      <c r="I161" s="223"/>
      <c r="J161" s="234">
        <f>BK161</f>
        <v>0</v>
      </c>
      <c r="K161" s="220"/>
      <c r="L161" s="225"/>
      <c r="M161" s="226"/>
      <c r="N161" s="227"/>
      <c r="O161" s="227"/>
      <c r="P161" s="228">
        <f>P162</f>
        <v>0</v>
      </c>
      <c r="Q161" s="227"/>
      <c r="R161" s="228">
        <f>R162</f>
        <v>0</v>
      </c>
      <c r="S161" s="227"/>
      <c r="T161" s="229">
        <f>T162</f>
        <v>0</v>
      </c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  <c r="AR161" s="230" t="s">
        <v>179</v>
      </c>
      <c r="AT161" s="231" t="s">
        <v>78</v>
      </c>
      <c r="AU161" s="231" t="s">
        <v>87</v>
      </c>
      <c r="AY161" s="230" t="s">
        <v>136</v>
      </c>
      <c r="BK161" s="232">
        <f>BK162</f>
        <v>0</v>
      </c>
    </row>
    <row r="162" s="2" customFormat="1" ht="16.5" customHeight="1">
      <c r="A162" s="37"/>
      <c r="B162" s="38"/>
      <c r="C162" s="235" t="s">
        <v>768</v>
      </c>
      <c r="D162" s="235" t="s">
        <v>139</v>
      </c>
      <c r="E162" s="236" t="s">
        <v>238</v>
      </c>
      <c r="F162" s="237" t="s">
        <v>239</v>
      </c>
      <c r="G162" s="238" t="s">
        <v>227</v>
      </c>
      <c r="H162" s="239">
        <v>1</v>
      </c>
      <c r="I162" s="240"/>
      <c r="J162" s="241">
        <f>ROUND(I162*H162,2)</f>
        <v>0</v>
      </c>
      <c r="K162" s="242"/>
      <c r="L162" s="43"/>
      <c r="M162" s="272" t="s">
        <v>1</v>
      </c>
      <c r="N162" s="273" t="s">
        <v>44</v>
      </c>
      <c r="O162" s="274"/>
      <c r="P162" s="275">
        <f>O162*H162</f>
        <v>0</v>
      </c>
      <c r="Q162" s="275">
        <v>0</v>
      </c>
      <c r="R162" s="275">
        <f>Q162*H162</f>
        <v>0</v>
      </c>
      <c r="S162" s="275">
        <v>0</v>
      </c>
      <c r="T162" s="276">
        <f>S162*H162</f>
        <v>0</v>
      </c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R162" s="247" t="s">
        <v>143</v>
      </c>
      <c r="AT162" s="247" t="s">
        <v>139</v>
      </c>
      <c r="AU162" s="247" t="s">
        <v>89</v>
      </c>
      <c r="AY162" s="16" t="s">
        <v>136</v>
      </c>
      <c r="BE162" s="248">
        <f>IF(N162="základní",J162,0)</f>
        <v>0</v>
      </c>
      <c r="BF162" s="248">
        <f>IF(N162="snížená",J162,0)</f>
        <v>0</v>
      </c>
      <c r="BG162" s="248">
        <f>IF(N162="zákl. přenesená",J162,0)</f>
        <v>0</v>
      </c>
      <c r="BH162" s="248">
        <f>IF(N162="sníž. přenesená",J162,0)</f>
        <v>0</v>
      </c>
      <c r="BI162" s="248">
        <f>IF(N162="nulová",J162,0)</f>
        <v>0</v>
      </c>
      <c r="BJ162" s="16" t="s">
        <v>87</v>
      </c>
      <c r="BK162" s="248">
        <f>ROUND(I162*H162,2)</f>
        <v>0</v>
      </c>
      <c r="BL162" s="16" t="s">
        <v>143</v>
      </c>
      <c r="BM162" s="247" t="s">
        <v>811</v>
      </c>
    </row>
    <row r="163" s="2" customFormat="1" ht="6.96" customHeight="1">
      <c r="A163" s="37"/>
      <c r="B163" s="65"/>
      <c r="C163" s="66"/>
      <c r="D163" s="66"/>
      <c r="E163" s="66"/>
      <c r="F163" s="66"/>
      <c r="G163" s="66"/>
      <c r="H163" s="66"/>
      <c r="I163" s="182"/>
      <c r="J163" s="66"/>
      <c r="K163" s="66"/>
      <c r="L163" s="43"/>
      <c r="M163" s="37"/>
      <c r="O163" s="37"/>
      <c r="P163" s="37"/>
      <c r="Q163" s="37"/>
      <c r="R163" s="37"/>
      <c r="S163" s="37"/>
      <c r="T163" s="37"/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</row>
  </sheetData>
  <sheetProtection sheet="1" autoFilter="0" formatColumns="0" formatRows="0" objects="1" scenarios="1" spinCount="100000" saltValue="16zP2AWJ7jfaBg0Rlx8y/cx65jAqN11Ppct6KwVOEN0q8uEpqe6z/ISaNhs3lSTNQ/o/HDqFBKbhMuiBr6E6MQ==" hashValue="FcvnHkNLlULRDGHQ5vXB2jwD2kWS9UunNTUnMFP5pcS3PyFO23oMPekkoYjIYDBXdAh4EhQKp3WD2BH+Xbc1qQ==" algorithmName="SHA-512" password="B510"/>
  <autoFilter ref="C122:K162"/>
  <mergeCells count="9">
    <mergeCell ref="E7:H7"/>
    <mergeCell ref="E9:H9"/>
    <mergeCell ref="E18:H18"/>
    <mergeCell ref="E27:H27"/>
    <mergeCell ref="E85:H85"/>
    <mergeCell ref="E87:H87"/>
    <mergeCell ref="E113:H113"/>
    <mergeCell ref="E115:H115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TADEAS\PC</dc:creator>
  <cp:lastModifiedBy>TADEAS\PC</cp:lastModifiedBy>
  <dcterms:created xsi:type="dcterms:W3CDTF">2020-09-29T07:13:46Z</dcterms:created>
  <dcterms:modified xsi:type="dcterms:W3CDTF">2020-09-29T07:13:55Z</dcterms:modified>
</cp:coreProperties>
</file>