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2"/>
  <workbookPr/>
  <mc:AlternateContent xmlns:mc="http://schemas.openxmlformats.org/markup-compatibility/2006">
    <mc:Choice Requires="x15">
      <x15ac:absPath xmlns:x15ac="http://schemas.microsoft.com/office/spreadsheetml/2010/11/ac" url="E:\Učebna, pavilon Švendova\Projekt_OHL\Final\"/>
    </mc:Choice>
  </mc:AlternateContent>
  <xr:revisionPtr revIDLastSave="0" documentId="11_78E40A16191F1A5EA2F6BCA7B9792F93B839BE38" xr6:coauthVersionLast="46" xr6:coauthVersionMax="46" xr10:uidLastSave="{00000000-0000-0000-0000-000000000000}"/>
  <bookViews>
    <workbookView xWindow="0" yWindow="0" windowWidth="28800" windowHeight="14130" xr2:uid="{00000000-000D-0000-FFFF-FFFF00000000}"/>
  </bookViews>
  <sheets>
    <sheet name="Rekapitulace stavby" sheetId="1" r:id="rId1"/>
    <sheet name="2020-18-01 - Elektroinsta..." sheetId="2" r:id="rId2"/>
    <sheet name="2020-18-02 - Rozváděč RP" sheetId="3" r:id="rId3"/>
    <sheet name="2020-18-03 - Strukturovan..." sheetId="4" r:id="rId4"/>
  </sheets>
  <definedNames>
    <definedName name="_xlnm._FilterDatabase" localSheetId="1" hidden="1">'2020-18-01 - Elektroinsta...'!$C$120:$K$178</definedName>
    <definedName name="_xlnm._FilterDatabase" localSheetId="2" hidden="1">'2020-18-02 - Rozváděč RP'!$C$117:$K$148</definedName>
    <definedName name="_xlnm._FilterDatabase" localSheetId="3" hidden="1">'2020-18-03 - Strukturovan...'!$C$120:$K$153</definedName>
    <definedName name="_xlnm.Print_Titles" localSheetId="1">'2020-18-01 - Elektroinsta...'!$120:$120</definedName>
    <definedName name="_xlnm.Print_Titles" localSheetId="2">'2020-18-02 - Rozváděč RP'!$117:$117</definedName>
    <definedName name="_xlnm.Print_Titles" localSheetId="3">'2020-18-03 - Strukturovan...'!$120:$120</definedName>
    <definedName name="_xlnm.Print_Titles" localSheetId="0">'Rekapitulace stavby'!$92:$92</definedName>
    <definedName name="_xlnm.Print_Area" localSheetId="1">'2020-18-01 - Elektroinsta...'!$C$4:$J$76,'2020-18-01 - Elektroinsta...'!$C$82:$J$102,'2020-18-01 - Elektroinsta...'!$C$108:$K$178</definedName>
    <definedName name="_xlnm.Print_Area" localSheetId="2">'2020-18-02 - Rozváděč RP'!$C$4:$J$76,'2020-18-02 - Rozváděč RP'!$C$82:$J$99,'2020-18-02 - Rozváděč RP'!$C$105:$K$148</definedName>
    <definedName name="_xlnm.Print_Area" localSheetId="3">'2020-18-03 - Strukturovan...'!$C$4:$J$76,'2020-18-03 - Strukturovan...'!$C$82:$J$102,'2020-18-03 - Strukturovan...'!$C$108:$K$153</definedName>
    <definedName name="_xlnm.Print_Area" localSheetId="0">'Rekapitulace stavby'!$D$4:$AO$76,'Rekapitulace stavby'!$C$82:$AQ$98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F117" i="4"/>
  <c r="F115" i="4"/>
  <c r="E113" i="4"/>
  <c r="F91" i="4"/>
  <c r="F89" i="4"/>
  <c r="E87" i="4"/>
  <c r="J24" i="4"/>
  <c r="E24" i="4"/>
  <c r="J118" i="4" s="1"/>
  <c r="J23" i="4"/>
  <c r="J21" i="4"/>
  <c r="E21" i="4"/>
  <c r="J91" i="4" s="1"/>
  <c r="J20" i="4"/>
  <c r="J18" i="4"/>
  <c r="E18" i="4"/>
  <c r="F118" i="4" s="1"/>
  <c r="J17" i="4"/>
  <c r="J12" i="4"/>
  <c r="J115" i="4"/>
  <c r="E7" i="4"/>
  <c r="E85" i="4"/>
  <c r="J37" i="3"/>
  <c r="J36" i="3"/>
  <c r="AY96" i="1" s="1"/>
  <c r="J35" i="3"/>
  <c r="AX96" i="1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F114" i="3"/>
  <c r="F112" i="3"/>
  <c r="E110" i="3"/>
  <c r="F91" i="3"/>
  <c r="F89" i="3"/>
  <c r="E87" i="3"/>
  <c r="J24" i="3"/>
  <c r="E24" i="3"/>
  <c r="J115" i="3" s="1"/>
  <c r="J23" i="3"/>
  <c r="J21" i="3"/>
  <c r="E21" i="3"/>
  <c r="J91" i="3"/>
  <c r="J20" i="3"/>
  <c r="J18" i="3"/>
  <c r="E18" i="3"/>
  <c r="F115" i="3"/>
  <c r="J17" i="3"/>
  <c r="J12" i="3"/>
  <c r="J112" i="3"/>
  <c r="E7" i="3"/>
  <c r="E85" i="3"/>
  <c r="J37" i="2"/>
  <c r="J36" i="2"/>
  <c r="AY95" i="1"/>
  <c r="J35" i="2"/>
  <c r="AX95" i="1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F117" i="2"/>
  <c r="F115" i="2"/>
  <c r="E113" i="2"/>
  <c r="F91" i="2"/>
  <c r="F89" i="2"/>
  <c r="E87" i="2"/>
  <c r="J24" i="2"/>
  <c r="E24" i="2"/>
  <c r="J92" i="2" s="1"/>
  <c r="J23" i="2"/>
  <c r="J21" i="2"/>
  <c r="E21" i="2"/>
  <c r="J117" i="2"/>
  <c r="J20" i="2"/>
  <c r="J18" i="2"/>
  <c r="E18" i="2"/>
  <c r="F118" i="2"/>
  <c r="J17" i="2"/>
  <c r="J12" i="2"/>
  <c r="J115" i="2"/>
  <c r="E7" i="2"/>
  <c r="E111" i="2"/>
  <c r="L90" i="1"/>
  <c r="AM90" i="1"/>
  <c r="AM89" i="1"/>
  <c r="L89" i="1"/>
  <c r="AM87" i="1"/>
  <c r="L87" i="1"/>
  <c r="L85" i="1"/>
  <c r="L84" i="1"/>
  <c r="BK152" i="4"/>
  <c r="J151" i="4"/>
  <c r="BK150" i="4"/>
  <c r="J143" i="4"/>
  <c r="J142" i="4"/>
  <c r="BK137" i="4"/>
  <c r="BK136" i="4"/>
  <c r="J135" i="4"/>
  <c r="BK132" i="4"/>
  <c r="J130" i="4"/>
  <c r="J129" i="4"/>
  <c r="J124" i="4"/>
  <c r="BK123" i="4"/>
  <c r="BK145" i="3"/>
  <c r="BK144" i="3"/>
  <c r="BK140" i="3"/>
  <c r="BK139" i="3"/>
  <c r="BK138" i="3"/>
  <c r="J137" i="3"/>
  <c r="J134" i="3"/>
  <c r="J133" i="3"/>
  <c r="BK132" i="3"/>
  <c r="J131" i="3"/>
  <c r="J128" i="3"/>
  <c r="BK127" i="3"/>
  <c r="BK124" i="3"/>
  <c r="BK121" i="3"/>
  <c r="J178" i="2"/>
  <c r="J177" i="2"/>
  <c r="J176" i="2"/>
  <c r="J175" i="2"/>
  <c r="BK167" i="2"/>
  <c r="J166" i="2"/>
  <c r="BK165" i="2"/>
  <c r="BK164" i="2"/>
  <c r="BK162" i="2"/>
  <c r="J159" i="2"/>
  <c r="J157" i="2"/>
  <c r="J155" i="2"/>
  <c r="BK154" i="2"/>
  <c r="BK153" i="2"/>
  <c r="BK151" i="2"/>
  <c r="J149" i="2"/>
  <c r="BK148" i="2"/>
  <c r="BK146" i="2"/>
  <c r="J142" i="2"/>
  <c r="BK141" i="2"/>
  <c r="J134" i="2"/>
  <c r="BK132" i="2"/>
  <c r="J131" i="2"/>
  <c r="J130" i="2"/>
  <c r="J128" i="2"/>
  <c r="BK127" i="2"/>
  <c r="AS94" i="1"/>
  <c r="BK153" i="4"/>
  <c r="BK151" i="4"/>
  <c r="J149" i="4"/>
  <c r="J147" i="4"/>
  <c r="BK144" i="4"/>
  <c r="J141" i="4"/>
  <c r="BK140" i="4"/>
  <c r="BK139" i="4"/>
  <c r="J138" i="4"/>
  <c r="J136" i="4"/>
  <c r="BK134" i="4"/>
  <c r="J133" i="4"/>
  <c r="BK127" i="4"/>
  <c r="BK126" i="4"/>
  <c r="BK125" i="4"/>
  <c r="BK146" i="3"/>
  <c r="J143" i="3"/>
  <c r="J142" i="3"/>
  <c r="BK136" i="3"/>
  <c r="J135" i="3"/>
  <c r="BK134" i="3"/>
  <c r="BK128" i="3"/>
  <c r="BK125" i="3"/>
  <c r="J123" i="3"/>
  <c r="BK122" i="3"/>
  <c r="J119" i="3"/>
  <c r="BK175" i="2"/>
  <c r="BK174" i="2"/>
  <c r="BK173" i="2"/>
  <c r="BK170" i="2"/>
  <c r="BK159" i="2"/>
  <c r="J158" i="2"/>
  <c r="J156" i="2"/>
  <c r="J154" i="2"/>
  <c r="J152" i="2"/>
  <c r="J150" i="2"/>
  <c r="J148" i="2"/>
  <c r="BK147" i="2"/>
  <c r="J146" i="2"/>
  <c r="BK145" i="2"/>
  <c r="BK144" i="2"/>
  <c r="J139" i="2"/>
  <c r="J138" i="2"/>
  <c r="J135" i="2"/>
  <c r="BK133" i="2"/>
  <c r="BK131" i="2"/>
  <c r="BK129" i="2"/>
  <c r="J127" i="2"/>
  <c r="J126" i="2"/>
  <c r="BK125" i="2"/>
  <c r="J124" i="2"/>
  <c r="J152" i="4"/>
  <c r="J150" i="4"/>
  <c r="BK149" i="4"/>
  <c r="BK148" i="4"/>
  <c r="BK147" i="4"/>
  <c r="J144" i="4"/>
  <c r="BK143" i="4"/>
  <c r="BK142" i="4"/>
  <c r="J139" i="4"/>
  <c r="BK135" i="4"/>
  <c r="J134" i="4"/>
  <c r="BK133" i="4"/>
  <c r="BK130" i="4"/>
  <c r="BK129" i="4"/>
  <c r="BK124" i="4"/>
  <c r="J123" i="4"/>
  <c r="BK148" i="3"/>
  <c r="BK147" i="3"/>
  <c r="BK142" i="3"/>
  <c r="J141" i="3"/>
  <c r="J140" i="3"/>
  <c r="J139" i="3"/>
  <c r="BK135" i="3"/>
  <c r="J132" i="3"/>
  <c r="J127" i="3"/>
  <c r="J126" i="3"/>
  <c r="BK123" i="3"/>
  <c r="J122" i="3"/>
  <c r="J121" i="3"/>
  <c r="J120" i="3"/>
  <c r="BK178" i="2"/>
  <c r="BK176" i="2"/>
  <c r="J174" i="2"/>
  <c r="J173" i="2"/>
  <c r="J169" i="2"/>
  <c r="J165" i="2"/>
  <c r="J164" i="2"/>
  <c r="J163" i="2"/>
  <c r="J161" i="2"/>
  <c r="BK160" i="2"/>
  <c r="BK158" i="2"/>
  <c r="BK152" i="2"/>
  <c r="J151" i="2"/>
  <c r="J144" i="2"/>
  <c r="J143" i="2"/>
  <c r="J141" i="2"/>
  <c r="BK140" i="2"/>
  <c r="J137" i="2"/>
  <c r="J136" i="2"/>
  <c r="J133" i="2"/>
  <c r="J132" i="2"/>
  <c r="BK130" i="2"/>
  <c r="J129" i="2"/>
  <c r="BK126" i="2"/>
  <c r="BK124" i="2"/>
  <c r="J153" i="4"/>
  <c r="J148" i="4"/>
  <c r="BK141" i="4"/>
  <c r="J140" i="4"/>
  <c r="BK138" i="4"/>
  <c r="J137" i="4"/>
  <c r="J132" i="4"/>
  <c r="J127" i="4"/>
  <c r="J126" i="4"/>
  <c r="J125" i="4"/>
  <c r="J148" i="3"/>
  <c r="J147" i="3"/>
  <c r="J146" i="3"/>
  <c r="J145" i="3"/>
  <c r="J144" i="3"/>
  <c r="BK143" i="3"/>
  <c r="BK141" i="3"/>
  <c r="J138" i="3"/>
  <c r="BK137" i="3"/>
  <c r="J136" i="3"/>
  <c r="BK133" i="3"/>
  <c r="BK131" i="3"/>
  <c r="BK126" i="3"/>
  <c r="J125" i="3"/>
  <c r="J124" i="3"/>
  <c r="BK120" i="3"/>
  <c r="BK119" i="3"/>
  <c r="BK177" i="2"/>
  <c r="J170" i="2"/>
  <c r="BK169" i="2"/>
  <c r="J167" i="2"/>
  <c r="BK166" i="2"/>
  <c r="BK163" i="2"/>
  <c r="J162" i="2"/>
  <c r="BK161" i="2"/>
  <c r="J160" i="2"/>
  <c r="BK157" i="2"/>
  <c r="BK156" i="2"/>
  <c r="BK155" i="2"/>
  <c r="J153" i="2"/>
  <c r="BK150" i="2"/>
  <c r="BK149" i="2"/>
  <c r="J147" i="2"/>
  <c r="J145" i="2"/>
  <c r="BK143" i="2"/>
  <c r="BK142" i="2"/>
  <c r="J140" i="2"/>
  <c r="BK139" i="2"/>
  <c r="BK138" i="2"/>
  <c r="BK137" i="2"/>
  <c r="BK136" i="2"/>
  <c r="BK135" i="2"/>
  <c r="BK134" i="2"/>
  <c r="BK128" i="2"/>
  <c r="J125" i="2"/>
  <c r="P123" i="2" l="1"/>
  <c r="BK168" i="2"/>
  <c r="J168" i="2"/>
  <c r="J99" i="2"/>
  <c r="R168" i="2"/>
  <c r="P172" i="2"/>
  <c r="P171" i="2"/>
  <c r="P130" i="3"/>
  <c r="P129" i="3"/>
  <c r="P118" i="3"/>
  <c r="AU96" i="1" s="1"/>
  <c r="R128" i="4"/>
  <c r="R131" i="4"/>
  <c r="R122" i="4" s="1"/>
  <c r="BK146" i="4"/>
  <c r="BK145" i="4" s="1"/>
  <c r="J145" i="4" s="1"/>
  <c r="J100" i="4" s="1"/>
  <c r="R123" i="2"/>
  <c r="R122" i="2"/>
  <c r="T168" i="2"/>
  <c r="R172" i="2"/>
  <c r="R171" i="2" s="1"/>
  <c r="R121" i="2" s="1"/>
  <c r="BK130" i="3"/>
  <c r="J130" i="3"/>
  <c r="J98" i="3"/>
  <c r="T128" i="4"/>
  <c r="P131" i="4"/>
  <c r="R146" i="4"/>
  <c r="R145" i="4"/>
  <c r="T123" i="2"/>
  <c r="T122" i="2"/>
  <c r="P168" i="2"/>
  <c r="BK172" i="2"/>
  <c r="J172" i="2"/>
  <c r="J101" i="2" s="1"/>
  <c r="T172" i="2"/>
  <c r="T171" i="2" s="1"/>
  <c r="R130" i="3"/>
  <c r="R129" i="3"/>
  <c r="R118" i="3"/>
  <c r="T131" i="4"/>
  <c r="T122" i="4" s="1"/>
  <c r="P146" i="4"/>
  <c r="P145" i="4" s="1"/>
  <c r="BK123" i="2"/>
  <c r="J123" i="2" s="1"/>
  <c r="J98" i="2" s="1"/>
  <c r="T130" i="3"/>
  <c r="T129" i="3"/>
  <c r="T118" i="3" s="1"/>
  <c r="BK128" i="4"/>
  <c r="J128" i="4"/>
  <c r="J98" i="4"/>
  <c r="P128" i="4"/>
  <c r="P122" i="4"/>
  <c r="BK131" i="4"/>
  <c r="J131" i="4"/>
  <c r="J99" i="4"/>
  <c r="T146" i="4"/>
  <c r="T145" i="4" s="1"/>
  <c r="J89" i="2"/>
  <c r="F92" i="2"/>
  <c r="J118" i="2"/>
  <c r="BE124" i="2"/>
  <c r="BE126" i="2"/>
  <c r="BE129" i="2"/>
  <c r="BE130" i="2"/>
  <c r="BE131" i="2"/>
  <c r="BE151" i="2"/>
  <c r="BE158" i="2"/>
  <c r="BE161" i="2"/>
  <c r="BE162" i="2"/>
  <c r="BE163" i="2"/>
  <c r="BE173" i="2"/>
  <c r="BE175" i="2"/>
  <c r="F92" i="3"/>
  <c r="E108" i="3"/>
  <c r="BE123" i="3"/>
  <c r="BE134" i="3"/>
  <c r="F92" i="4"/>
  <c r="BE127" i="4"/>
  <c r="BE129" i="4"/>
  <c r="BE132" i="4"/>
  <c r="BE135" i="4"/>
  <c r="BE142" i="4"/>
  <c r="BE143" i="4"/>
  <c r="J91" i="2"/>
  <c r="BE125" i="2"/>
  <c r="BE127" i="2"/>
  <c r="BE137" i="2"/>
  <c r="BE141" i="2"/>
  <c r="BE142" i="2"/>
  <c r="BE145" i="2"/>
  <c r="BE146" i="2"/>
  <c r="BE147" i="2"/>
  <c r="BE148" i="2"/>
  <c r="BE152" i="2"/>
  <c r="BE156" i="2"/>
  <c r="BE159" i="2"/>
  <c r="BE165" i="2"/>
  <c r="BE166" i="2"/>
  <c r="BE170" i="2"/>
  <c r="BE174" i="2"/>
  <c r="BE176" i="2"/>
  <c r="BE177" i="2"/>
  <c r="BE178" i="2"/>
  <c r="J92" i="3"/>
  <c r="J114" i="3"/>
  <c r="BE121" i="3"/>
  <c r="BE128" i="3"/>
  <c r="BE131" i="3"/>
  <c r="BE132" i="3"/>
  <c r="BE133" i="3"/>
  <c r="BE142" i="3"/>
  <c r="BE143" i="3"/>
  <c r="J89" i="4"/>
  <c r="E111" i="4"/>
  <c r="J117" i="4"/>
  <c r="BE126" i="4"/>
  <c r="BE134" i="4"/>
  <c r="BE136" i="4"/>
  <c r="BE137" i="4"/>
  <c r="BE139" i="4"/>
  <c r="BE141" i="4"/>
  <c r="BE152" i="4"/>
  <c r="E85" i="2"/>
  <c r="BE132" i="2"/>
  <c r="BE138" i="2"/>
  <c r="BE140" i="2"/>
  <c r="BE150" i="2"/>
  <c r="BE153" i="2"/>
  <c r="BE154" i="2"/>
  <c r="BE155" i="2"/>
  <c r="BE167" i="2"/>
  <c r="BE119" i="3"/>
  <c r="BE120" i="3"/>
  <c r="BE124" i="3"/>
  <c r="BE126" i="3"/>
  <c r="BE127" i="3"/>
  <c r="BE137" i="3"/>
  <c r="BE138" i="3"/>
  <c r="BE139" i="3"/>
  <c r="BE140" i="3"/>
  <c r="BE144" i="3"/>
  <c r="BE145" i="3"/>
  <c r="J92" i="4"/>
  <c r="BE123" i="4"/>
  <c r="BE130" i="4"/>
  <c r="BE148" i="4"/>
  <c r="BE150" i="4"/>
  <c r="BE153" i="4"/>
  <c r="BE128" i="2"/>
  <c r="BE133" i="2"/>
  <c r="BE134" i="2"/>
  <c r="BE135" i="2"/>
  <c r="BE136" i="2"/>
  <c r="BE139" i="2"/>
  <c r="BE143" i="2"/>
  <c r="BE144" i="2"/>
  <c r="BE149" i="2"/>
  <c r="BE157" i="2"/>
  <c r="BE160" i="2"/>
  <c r="BE164" i="2"/>
  <c r="BE169" i="2"/>
  <c r="J89" i="3"/>
  <c r="BE122" i="3"/>
  <c r="BE125" i="3"/>
  <c r="BE135" i="3"/>
  <c r="BE136" i="3"/>
  <c r="BE141" i="3"/>
  <c r="BE146" i="3"/>
  <c r="BE147" i="3"/>
  <c r="BE148" i="3"/>
  <c r="BE124" i="4"/>
  <c r="BE125" i="4"/>
  <c r="BE133" i="4"/>
  <c r="BE138" i="4"/>
  <c r="BE140" i="4"/>
  <c r="BE144" i="4"/>
  <c r="BE147" i="4"/>
  <c r="BE149" i="4"/>
  <c r="BE151" i="4"/>
  <c r="BK122" i="4"/>
  <c r="J122" i="4" s="1"/>
  <c r="J97" i="4" s="1"/>
  <c r="F35" i="4"/>
  <c r="BB97" i="1"/>
  <c r="F36" i="3"/>
  <c r="BC96" i="1" s="1"/>
  <c r="F37" i="4"/>
  <c r="BD97" i="1" s="1"/>
  <c r="J34" i="2"/>
  <c r="AW95" i="1"/>
  <c r="J34" i="3"/>
  <c r="AW96" i="1"/>
  <c r="F34" i="4"/>
  <c r="BA97" i="1"/>
  <c r="F36" i="4"/>
  <c r="BC97" i="1"/>
  <c r="F36" i="2"/>
  <c r="BC95" i="1" s="1"/>
  <c r="F34" i="3"/>
  <c r="BA96" i="1" s="1"/>
  <c r="F37" i="3"/>
  <c r="BD96" i="1"/>
  <c r="J34" i="4"/>
  <c r="AW97" i="1"/>
  <c r="F34" i="2"/>
  <c r="BA95" i="1"/>
  <c r="F37" i="2"/>
  <c r="BD95" i="1"/>
  <c r="F35" i="3"/>
  <c r="BB96" i="1" s="1"/>
  <c r="F35" i="2"/>
  <c r="BB95" i="1" s="1"/>
  <c r="R121" i="4" l="1"/>
  <c r="P121" i="4"/>
  <c r="AU97" i="1" s="1"/>
  <c r="T121" i="4"/>
  <c r="T121" i="2"/>
  <c r="P122" i="2"/>
  <c r="P121" i="2"/>
  <c r="AU95" i="1"/>
  <c r="BK171" i="2"/>
  <c r="J171" i="2"/>
  <c r="J100" i="2"/>
  <c r="BK129" i="3"/>
  <c r="J129" i="3"/>
  <c r="J97" i="3"/>
  <c r="J146" i="4"/>
  <c r="J101" i="4"/>
  <c r="BK122" i="2"/>
  <c r="J122" i="2"/>
  <c r="J97" i="2"/>
  <c r="BK121" i="4"/>
  <c r="J121" i="4"/>
  <c r="J96" i="4"/>
  <c r="AU94" i="1"/>
  <c r="BA94" i="1"/>
  <c r="W30" i="1" s="1"/>
  <c r="BC94" i="1"/>
  <c r="AY94" i="1" s="1"/>
  <c r="BD94" i="1"/>
  <c r="W33" i="1"/>
  <c r="F33" i="3"/>
  <c r="AZ96" i="1" s="1"/>
  <c r="J33" i="4"/>
  <c r="AV97" i="1" s="1"/>
  <c r="AT97" i="1" s="1"/>
  <c r="F33" i="4"/>
  <c r="AZ97" i="1" s="1"/>
  <c r="J33" i="2"/>
  <c r="AV95" i="1" s="1"/>
  <c r="AT95" i="1" s="1"/>
  <c r="J33" i="3"/>
  <c r="AV96" i="1" s="1"/>
  <c r="AT96" i="1" s="1"/>
  <c r="BB94" i="1"/>
  <c r="W31" i="1" s="1"/>
  <c r="F33" i="2"/>
  <c r="AZ95" i="1" s="1"/>
  <c r="BK121" i="2" l="1"/>
  <c r="J121" i="2"/>
  <c r="BK118" i="3"/>
  <c r="J118" i="3"/>
  <c r="AZ94" i="1"/>
  <c r="AV94" i="1"/>
  <c r="AK29" i="1" s="1"/>
  <c r="AX94" i="1"/>
  <c r="AW94" i="1"/>
  <c r="AK30" i="1"/>
  <c r="J30" i="4"/>
  <c r="AG97" i="1" s="1"/>
  <c r="AN97" i="1" s="1"/>
  <c r="W32" i="1"/>
  <c r="J30" i="2"/>
  <c r="AG95" i="1" s="1"/>
  <c r="AN95" i="1" s="1"/>
  <c r="J30" i="3"/>
  <c r="AG96" i="1"/>
  <c r="AN96" i="1"/>
  <c r="J39" i="2" l="1"/>
  <c r="J39" i="4"/>
  <c r="J96" i="2"/>
  <c r="J96" i="3"/>
  <c r="J39" i="3"/>
  <c r="W29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<sst xmlns="http://schemas.openxmlformats.org/spreadsheetml/2006/main" count="2052" uniqueCount="533">
  <si>
    <t>Export Komplet</t>
  </si>
  <si>
    <t/>
  </si>
  <si>
    <t>2.0</t>
  </si>
  <si>
    <t>ZAMOK</t>
  </si>
  <si>
    <t>False</t>
  </si>
  <si>
    <t>{dc7939b8-67ee-4c25-846e-f43e22bcc438}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</si>
  <si>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</si>
  <si>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</si>
  <si>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</si>
  <si>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</si>
  <si>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</si>
  <si>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</si>
  <si>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</si>
  <si>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</si>
  <si>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2020-180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</si>
  <si>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</si>
  <si>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</si>
  <si>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a modernizace učebny SPŠ Stavební, Pospíšilova 787, HK, Pavilon Švendova</t>
  </si>
  <si>
    <t>KSO:</t>
  </si>
  <si>
    <t>CC-CZ:</t>
  </si>
  <si>
    <t>Místo:</t>
  </si>
  <si>
    <t>Hradec Králové 500 03</t>
  </si>
  <si>
    <t>Datum:</t>
  </si>
  <si>
    <t>21. 10. 2020</t>
  </si>
  <si>
    <t>Zadavatel:</t>
  </si>
  <si>
    <t>IČ:</t>
  </si>
  <si>
    <t>62690034</t>
  </si>
  <si>
    <t>SPŠ Stavební , Pospíšilova 787, Hradec Králové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</si>
  <si>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</si>
  <si>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</si>
  <si>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</si>
  <si>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</si>
  <si>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</si>
  <si>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</si>
  <si>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</si>
  <si>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</si>
  <si>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</si>
  <si>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</si>
  <si>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</si>
  <si>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</si>
  <si>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</si>
  <si>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</si>
  <si>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</si>
  <si>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</si>
  <si>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</si>
  <si>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</si>
  <si>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</si>
  <si>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</si>
  <si>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</si>
  <si>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</si>
  <si>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</si>
  <si>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</si>
  <si>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</si>
  <si>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</si>
  <si>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</si>
  <si>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</si>
  <si>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</si>
  <si>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</si>
  <si>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</si>
  <si>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</si>
  <si>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</si>
  <si>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</si>
  <si>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</si>
  <si>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</si>
  <si>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</si>
  <si>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</si>
  <si>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</si>
  <si>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</si>
  <si>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</si>
  <si>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</si>
  <si>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</si>
  <si>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</si>
  <si>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</si>
  <si>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</si>
  <si>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</si>
  <si>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</si>
  <si>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</si>
  <si>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</si>
  <si>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</si>
  <si>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</si>
  <si>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</si>
  <si>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2020-18-01</t>
  </si>
  <si>
    <t>Elektroinstalace</t>
  </si>
  <si>
    <t>STA</t>
  </si>
  <si>
    <t>1</t>
  </si>
  <si>
    <t>{6bc74b27-561e-4f49-83fe-1391b2ae8186}</t>
  </si>
  <si>
    <t>2</t>
  </si>
  <si>
    <t>2020-18-02</t>
  </si>
  <si>
    <t>Rozváděč RP</t>
  </si>
  <si>
    <t>{89e89530-2796-4925-a3d3-6628c6230ef5}</t>
  </si>
  <si>
    <t>2020-18-03</t>
  </si>
  <si>
    <t>Strukturovaná kabeláž</t>
  </si>
  <si>
    <t>{0b240b8c-bab0-47d3-96d0-ebf3aef64fbb}</t>
  </si>
  <si>
    <t>KRYCÍ LIST SOUPISU PRACÍ</t>
  </si>
  <si>
    <t>Objekt:</t>
  </si>
  <si>
    <t>2020-18-01 - Elektroinstalace</t>
  </si>
  <si>
    <t>Hradec Králové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</si>
  <si>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</si>
  <si>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</si>
  <si>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</si>
  <si>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</si>
  <si>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</si>
  <si>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</si>
  <si>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</si>
  <si>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</si>
  <si>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</si>
  <si>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</si>
  <si>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</si>
  <si>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</si>
  <si>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</si>
  <si>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</si>
  <si>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</si>
  <si>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</si>
  <si>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</si>
  <si>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</si>
  <si>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</si>
  <si>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</si>
  <si>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</si>
  <si>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</si>
  <si>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</si>
  <si>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</si>
  <si>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</si>
  <si>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</si>
  <si>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</si>
  <si>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</si>
  <si>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M</t>
  </si>
  <si>
    <t>34571361</t>
  </si>
  <si>
    <t>trubka elektroinstalační HDPE tuhá dvouplášťová korugovaná D 41/50mm</t>
  </si>
  <si>
    <t>m</t>
  </si>
  <si>
    <t>32</t>
  </si>
  <si>
    <t>16</t>
  </si>
  <si>
    <t>447883118</t>
  </si>
  <si>
    <t>3</t>
  </si>
  <si>
    <t>34571154</t>
  </si>
  <si>
    <t>trubka elektroinstalační ohebná z PH, D 22,9/28,5mm</t>
  </si>
  <si>
    <t>466289444</t>
  </si>
  <si>
    <t>7</t>
  </si>
  <si>
    <t>34571011</t>
  </si>
  <si>
    <t>lišta elektroinstalační vkládací 24x22</t>
  </si>
  <si>
    <t>-125109670</t>
  </si>
  <si>
    <t>8</t>
  </si>
  <si>
    <t>34571008</t>
  </si>
  <si>
    <t>lišta elektroinstalační hranatá bílá 40x40</t>
  </si>
  <si>
    <t>559585252</t>
  </si>
  <si>
    <t>4</t>
  </si>
  <si>
    <t>K</t>
  </si>
  <si>
    <t>741110302</t>
  </si>
  <si>
    <t>Montáž trubka ochranná do krabic plastová tuhá D přes 40 do 90 mm uložená pevně</t>
  </si>
  <si>
    <t>310535791</t>
  </si>
  <si>
    <t>5</t>
  </si>
  <si>
    <t>741110332</t>
  </si>
  <si>
    <t>Montáž trubka ochranná do krabic ocelová závitová DN přes 10 do 25 mm uložená pevně</t>
  </si>
  <si>
    <t>-1846142559</t>
  </si>
  <si>
    <t>6</t>
  </si>
  <si>
    <t>741110501</t>
  </si>
  <si>
    <t>Montáž lišta a kanálek protahovací šířky40x40 mm</t>
  </si>
  <si>
    <t>1464600102</t>
  </si>
  <si>
    <t>10</t>
  </si>
  <si>
    <t>741110512</t>
  </si>
  <si>
    <t>Montáž drátěného žlab 60x60 včetně podpěr bez víčka</t>
  </si>
  <si>
    <t>-1788189111</t>
  </si>
  <si>
    <t>11</t>
  </si>
  <si>
    <t>1384266</t>
  </si>
  <si>
    <t>DRATENY ZLAB+SPOJKA 60X60 BZNCR 3M</t>
  </si>
  <si>
    <t>-241411344</t>
  </si>
  <si>
    <t>12</t>
  </si>
  <si>
    <t>10.697.114</t>
  </si>
  <si>
    <t>Nosník drátěného žlabu délka 125mm</t>
  </si>
  <si>
    <t>kus</t>
  </si>
  <si>
    <t>-168883146</t>
  </si>
  <si>
    <t>13</t>
  </si>
  <si>
    <t>10.697.138</t>
  </si>
  <si>
    <t>Nosník drátěného žlabu 500 mm</t>
  </si>
  <si>
    <t>-272172376</t>
  </si>
  <si>
    <t>9</t>
  </si>
  <si>
    <t>741110514</t>
  </si>
  <si>
    <t>Montáž elektroinstalačního kanálu  100x60 s víčkem</t>
  </si>
  <si>
    <t>1711421169</t>
  </si>
  <si>
    <t>14</t>
  </si>
  <si>
    <t>10.155.434</t>
  </si>
  <si>
    <t>Kanál elektroinstalační 100X60 vč.víka b.bílá 3m, A1-F, IP40, Pb Free</t>
  </si>
  <si>
    <t>-1126732297</t>
  </si>
  <si>
    <t>10.075.499</t>
  </si>
  <si>
    <t>Kanál elektroinstalační 100X60 vč.víka b.bílá 2m, A1-F, IP40, Pb Free</t>
  </si>
  <si>
    <t>-26314500</t>
  </si>
  <si>
    <t>1178293</t>
  </si>
  <si>
    <t xml:space="preserve">KRABICE KP PRO KANÁL 100x60 </t>
  </si>
  <si>
    <t>-690476537</t>
  </si>
  <si>
    <t>22</t>
  </si>
  <si>
    <t>10.154.133</t>
  </si>
  <si>
    <t>Přepážka kovová pro kanál 100x60</t>
  </si>
  <si>
    <t>-251220742</t>
  </si>
  <si>
    <t>10.065.467</t>
  </si>
  <si>
    <t>Kryt kanálu spojovací 100x60  bílý</t>
  </si>
  <si>
    <t>-2014872202</t>
  </si>
  <si>
    <t>17</t>
  </si>
  <si>
    <t>1182041</t>
  </si>
  <si>
    <t>KRYT elektroinstalační ho kanálu 100X60 KONCOVY HB</t>
  </si>
  <si>
    <t>-85128748</t>
  </si>
  <si>
    <t>19</t>
  </si>
  <si>
    <t>1226121</t>
  </si>
  <si>
    <t xml:space="preserve">PODLOZKA přístrojoví pro 3 přístroje  pro kanál 100x60 </t>
  </si>
  <si>
    <t>-2007453090</t>
  </si>
  <si>
    <t>24</t>
  </si>
  <si>
    <t>741112001</t>
  </si>
  <si>
    <t>Montáž krabice zapuštěná plastová kruhová</t>
  </si>
  <si>
    <t>-1079859174</t>
  </si>
  <si>
    <t>23</t>
  </si>
  <si>
    <t>741112062</t>
  </si>
  <si>
    <t>Montáž krabice přístrojová zapuštěná plastová kruhová pro sádrokartonové příčky</t>
  </si>
  <si>
    <t>1105372246</t>
  </si>
  <si>
    <t>25</t>
  </si>
  <si>
    <t>741112071</t>
  </si>
  <si>
    <t>Montáž krabice přístrojová lištová plast jednoduchá</t>
  </si>
  <si>
    <t>978185818</t>
  </si>
  <si>
    <t>26</t>
  </si>
  <si>
    <t>8500210350</t>
  </si>
  <si>
    <t>Víčko zaslepovací pro řady KU, KP 68, KBV-1</t>
  </si>
  <si>
    <t>-405322582</t>
  </si>
  <si>
    <t>28</t>
  </si>
  <si>
    <t>10.061.372</t>
  </si>
  <si>
    <t>Krabice KPR 68  přístrojová hluboká</t>
  </si>
  <si>
    <t>-1527786687</t>
  </si>
  <si>
    <t>29</t>
  </si>
  <si>
    <t>1251537</t>
  </si>
  <si>
    <t>KRABICE SDK PRISTROJOVA KPRL 68-70/LD NA</t>
  </si>
  <si>
    <t>-1661813885</t>
  </si>
  <si>
    <t>30</t>
  </si>
  <si>
    <t>1382499</t>
  </si>
  <si>
    <t>KRABICE LISTOVA 80X28 2Z KHF HB</t>
  </si>
  <si>
    <t>1173979913</t>
  </si>
  <si>
    <t>31</t>
  </si>
  <si>
    <t>741122611</t>
  </si>
  <si>
    <t>Montáž kabel Cu plný kulatý žíla 3x1,5 až 6 mm2 uložený pevně (CYKY)</t>
  </si>
  <si>
    <t>2079755679</t>
  </si>
  <si>
    <t>741122623</t>
  </si>
  <si>
    <t>Montáž kabel Cu plný kulatý žíla 4x10 mm2 uložený pevně (CYKY)</t>
  </si>
  <si>
    <t>1754940089</t>
  </si>
  <si>
    <t>33</t>
  </si>
  <si>
    <t>1144435</t>
  </si>
  <si>
    <t>KABEL 1-CXKH-R-J B2CAS1D0 1X16</t>
  </si>
  <si>
    <t>-800108340</t>
  </si>
  <si>
    <t>34</t>
  </si>
  <si>
    <t>1145247</t>
  </si>
  <si>
    <t>KABEL 1-CXKH-R-O B2CAS1D0 3X2,5</t>
  </si>
  <si>
    <t>2083286927</t>
  </si>
  <si>
    <t>35</t>
  </si>
  <si>
    <t>1145249</t>
  </si>
  <si>
    <t>KABEL 1-CXKH-R-O B2CAS1D0 3X1,5</t>
  </si>
  <si>
    <t>-761963282</t>
  </si>
  <si>
    <t>36</t>
  </si>
  <si>
    <t>1145255</t>
  </si>
  <si>
    <t>KABEL 1-CXKH-R-J B2CAS1D0 4X10</t>
  </si>
  <si>
    <t>-1095138834</t>
  </si>
  <si>
    <t>51</t>
  </si>
  <si>
    <t>741130006</t>
  </si>
  <si>
    <t>Ukončení vodič izolovaný do 16 mm2 v rozváděči nebo na přístroji</t>
  </si>
  <si>
    <t>2097451413</t>
  </si>
  <si>
    <t>50</t>
  </si>
  <si>
    <t>741210002</t>
  </si>
  <si>
    <t>Montáž rozvodnice oceloplechová nebo plastová běžná do 50 kg</t>
  </si>
  <si>
    <t>1216850393</t>
  </si>
  <si>
    <t>37</t>
  </si>
  <si>
    <t>741310001</t>
  </si>
  <si>
    <t>Montáž vypínač nástěnný 1-jednopólový prostředí normální</t>
  </si>
  <si>
    <t>1287846888</t>
  </si>
  <si>
    <t>38</t>
  </si>
  <si>
    <t>34535512</t>
  </si>
  <si>
    <t>spínač jednopólový 10A bílý</t>
  </si>
  <si>
    <t>776372482</t>
  </si>
  <si>
    <t>39</t>
  </si>
  <si>
    <t>741310011</t>
  </si>
  <si>
    <t>Montáž ovladač nástěnný 1/0-tlačítkový zapínací prostředí normální</t>
  </si>
  <si>
    <t>-1452395376</t>
  </si>
  <si>
    <t>40</t>
  </si>
  <si>
    <t>34535515</t>
  </si>
  <si>
    <t>Tlačítko 0/1 jednopólové 10A bílý, slonová kost</t>
  </si>
  <si>
    <t>1644819377</t>
  </si>
  <si>
    <t>45</t>
  </si>
  <si>
    <t>34555101</t>
  </si>
  <si>
    <t>zásuvka 1násobná 16A bílý</t>
  </si>
  <si>
    <t>1952496382</t>
  </si>
  <si>
    <t>41</t>
  </si>
  <si>
    <t>741313002</t>
  </si>
  <si>
    <t>Montáž zásuvka (polo)zapuštěná bezšroubové připojení 2P+PE dvojí zapojení - průběžná</t>
  </si>
  <si>
    <t>1108923592</t>
  </si>
  <si>
    <t>48</t>
  </si>
  <si>
    <t>741371002</t>
  </si>
  <si>
    <t>Montáž svítidlo zářivkové bytové stropní přisazené 1 zdroj s krytem</t>
  </si>
  <si>
    <t>-1364176622</t>
  </si>
  <si>
    <t>49</t>
  </si>
  <si>
    <t>34823741</t>
  </si>
  <si>
    <t>svítidlo zářivkové interiérové s kompenzací, barva bílá, 2x36W, délka 1600mm</t>
  </si>
  <si>
    <t>-282183812</t>
  </si>
  <si>
    <t>47</t>
  </si>
  <si>
    <t>741372021</t>
  </si>
  <si>
    <t>Montáž svítidlo LED bytové přisazené nástěnné panelové do 0,09 m2 nouzových</t>
  </si>
  <si>
    <t>312701422</t>
  </si>
  <si>
    <t>46</t>
  </si>
  <si>
    <t>741372112</t>
  </si>
  <si>
    <t>Montáž svítidlo LED bytového přisazeného stropního do 1,36 m2</t>
  </si>
  <si>
    <t>-812229684</t>
  </si>
  <si>
    <t>742</t>
  </si>
  <si>
    <t>Elektroinstalace - slaboproud</t>
  </si>
  <si>
    <t>52</t>
  </si>
  <si>
    <t>742330001</t>
  </si>
  <si>
    <t>Montáž rozvaděče nástěnného</t>
  </si>
  <si>
    <t>275480276</t>
  </si>
  <si>
    <t>53</t>
  </si>
  <si>
    <t>742330011</t>
  </si>
  <si>
    <t>Montáž zařízení do rozvaděče (switch, UPS, DVR, server) bez nastavení</t>
  </si>
  <si>
    <t>328736592</t>
  </si>
  <si>
    <t>Práce a dodávky M</t>
  </si>
  <si>
    <t>21-M</t>
  </si>
  <si>
    <t>Elektromontáže</t>
  </si>
  <si>
    <t>54</t>
  </si>
  <si>
    <t>210100001</t>
  </si>
  <si>
    <t>Ukončení vodičů v rozváděči nebo na přístroji včetně zapojení průřezu žíly do 2,5 mm2</t>
  </si>
  <si>
    <t>64</t>
  </si>
  <si>
    <t>800912622</t>
  </si>
  <si>
    <t>58</t>
  </si>
  <si>
    <t>1240380</t>
  </si>
  <si>
    <t xml:space="preserve">SVITIDLO HLINÍKOVÉ ZÁVĚSNÉ 230W/29,5W 3016lm, UGR19, IP 30, PRISMA. KRYT, 1130x78x85, životnost 60000 hod, 4000K, CRI 80, Regulace osvětlení 0-100% </t>
  </si>
  <si>
    <t>256</t>
  </si>
  <si>
    <t>-1892393809</t>
  </si>
  <si>
    <t>59</t>
  </si>
  <si>
    <t>1240392</t>
  </si>
  <si>
    <t xml:space="preserve">SVITIDLO HLINÍKOVÉ ZÁVĚSNÉ 230W/44W 4524lm, UGR19, IP 30, PRISMA. KRYT, 1690x78x85, životnost 60000 hod, 4000K, CRI 80, Regulace osvětlení 0-100% </t>
  </si>
  <si>
    <t>-2118932618</t>
  </si>
  <si>
    <t>55</t>
  </si>
  <si>
    <t>210100003</t>
  </si>
  <si>
    <t>Ukončení vodičů v rozváděči nebo na přístroji včetně zapojení průřezu žíly do 16 mm2</t>
  </si>
  <si>
    <t>-441377683</t>
  </si>
  <si>
    <t>56</t>
  </si>
  <si>
    <t>10.623.895</t>
  </si>
  <si>
    <t>Svít.nouz. LED s piktogramem 230W/,3W, 100 lm, IP 20, IK 07, 1 hod. 357x225x34</t>
  </si>
  <si>
    <t>1578913718</t>
  </si>
  <si>
    <t>57</t>
  </si>
  <si>
    <t>10.151.544</t>
  </si>
  <si>
    <t>Svít.nouz. LED stropní,  230W/,3W, 100 lm, IP 20, IK 07, 1 hod 124x124x39</t>
  </si>
  <si>
    <t>-1495148530</t>
  </si>
  <si>
    <t>2020-18-02 - Rozváděč RP</t>
  </si>
  <si>
    <t>8500134260.2</t>
  </si>
  <si>
    <t>Odpínač pojistkový3 pol , 400V/ 63A</t>
  </si>
  <si>
    <t>-382090869</t>
  </si>
  <si>
    <t>OEZ06740.2</t>
  </si>
  <si>
    <t>Pojistková vložka  20A gG</t>
  </si>
  <si>
    <t>1743373972</t>
  </si>
  <si>
    <t>OEZ38272.2</t>
  </si>
  <si>
    <t>Proudový chránič s nadproudovou ochranou 10B-1N-030AC</t>
  </si>
  <si>
    <t>-1596635400</t>
  </si>
  <si>
    <t>OEZ38294.2</t>
  </si>
  <si>
    <t>Proudový chránič s nadproudovou ochranou 16B-1N-030A</t>
  </si>
  <si>
    <t>386112593</t>
  </si>
  <si>
    <t>10.549.029</t>
  </si>
  <si>
    <t>Svorka RSA 16 A řadová</t>
  </si>
  <si>
    <t>KS</t>
  </si>
  <si>
    <t>443967309</t>
  </si>
  <si>
    <t>10.549.157</t>
  </si>
  <si>
    <t>Pásek RSA 16 A označovací</t>
  </si>
  <si>
    <t>-1541168486</t>
  </si>
  <si>
    <t>10.075.138</t>
  </si>
  <si>
    <t>Svěrka RSA 16 koncová</t>
  </si>
  <si>
    <t>147735629</t>
  </si>
  <si>
    <t>10.078.963</t>
  </si>
  <si>
    <t>Svorka RSA PE  2,5 A</t>
  </si>
  <si>
    <t>1796569728</t>
  </si>
  <si>
    <t>10.228.203</t>
  </si>
  <si>
    <t>Pásek RSA PE 2,5 A označovací dělený</t>
  </si>
  <si>
    <t>1756609488</t>
  </si>
  <si>
    <t>10.078.968</t>
  </si>
  <si>
    <t>Přepážka RSA 2,5 A k. - koncová</t>
  </si>
  <si>
    <t>1617237586</t>
  </si>
  <si>
    <t>741120401</t>
  </si>
  <si>
    <t>Montáž vodič Cu izolovaný drátovací plný žíla 0,35-6 mm2 v rozváděči (CY)</t>
  </si>
  <si>
    <t>-1245632209</t>
  </si>
  <si>
    <t>34140841</t>
  </si>
  <si>
    <t>vodič izolovaný s Cu jádrem 2,50mm2</t>
  </si>
  <si>
    <t>70919229</t>
  </si>
  <si>
    <t>741120403</t>
  </si>
  <si>
    <t>Montáž vodič Cu izolovaný drátovací plný žíla 10-16 mm2 v rozváděči (CY)</t>
  </si>
  <si>
    <t>1441974662</t>
  </si>
  <si>
    <t>34140842</t>
  </si>
  <si>
    <t>vodič izolovaný s Cu jádrem 4mm2</t>
  </si>
  <si>
    <t>1851985613</t>
  </si>
  <si>
    <t>1219104</t>
  </si>
  <si>
    <t>ROZVADECOVY KANAL40X60 LD</t>
  </si>
  <si>
    <t>519302997</t>
  </si>
  <si>
    <t>18</t>
  </si>
  <si>
    <t>1172962.2</t>
  </si>
  <si>
    <t xml:space="preserve">SVODIC PREPETI A BLESKOVÉHO PROUDU 20kA, U 275V, Uo 1,5 kV </t>
  </si>
  <si>
    <t>522734948</t>
  </si>
  <si>
    <t>1180577</t>
  </si>
  <si>
    <t>HLAVNI VYPINAC 3P 32A ZP-A32/3</t>
  </si>
  <si>
    <t>-1873166170</t>
  </si>
  <si>
    <t>20</t>
  </si>
  <si>
    <t>3099101323</t>
  </si>
  <si>
    <t>Spojovací materiál</t>
  </si>
  <si>
    <t>balení</t>
  </si>
  <si>
    <t>-351363070</t>
  </si>
  <si>
    <t>8500138904</t>
  </si>
  <si>
    <t>Lišta propojovací vidlice 3P 1 m</t>
  </si>
  <si>
    <t>1814686000</t>
  </si>
  <si>
    <t>741130001</t>
  </si>
  <si>
    <t>Ukončení vodič izolovaný do 2,5mm2 v rozváděči nebo na přístroji</t>
  </si>
  <si>
    <t>1910036072</t>
  </si>
  <si>
    <t>741130005</t>
  </si>
  <si>
    <t>Ukončení vodič izolovaný do 10 mm2 v rozváděči nebo na přístroji</t>
  </si>
  <si>
    <t>-1346138638</t>
  </si>
  <si>
    <t>741210003</t>
  </si>
  <si>
    <t>Montáž rozvodnice oceloplechová nebo plastová běžná do 100 kg</t>
  </si>
  <si>
    <t>-2072977864</t>
  </si>
  <si>
    <t>741310272</t>
  </si>
  <si>
    <t>Montáž vypínač nebo přepínač otočný nebo ovládaný pomocí táhla, 200 A</t>
  </si>
  <si>
    <t>-545678884</t>
  </si>
  <si>
    <t>10.567.613</t>
  </si>
  <si>
    <t>Tab."HLAVNÍ VYPÍNAČ!VYPNI V NEB." A5</t>
  </si>
  <si>
    <t>1849086615</t>
  </si>
  <si>
    <t>27</t>
  </si>
  <si>
    <t>STAA6</t>
  </si>
  <si>
    <t>POZOR! ELEKTRICKÉ ZAŘÍZENÍ HLAVNÍ VYPÍNAČ VYPNI V NEBEZPEČÍ!</t>
  </si>
  <si>
    <t>-12767634</t>
  </si>
  <si>
    <t>741321003</t>
  </si>
  <si>
    <t>Montáž proudových chráničů dvoupólových nn do 25 A ve skříni</t>
  </si>
  <si>
    <t>-1965183376</t>
  </si>
  <si>
    <t>741322012</t>
  </si>
  <si>
    <t>Montáž svodiče bleskových proudů nn typ 1 třípólových impulzní proud do 100 kA</t>
  </si>
  <si>
    <t>-1765345865</t>
  </si>
  <si>
    <t>1131676</t>
  </si>
  <si>
    <t xml:space="preserve">ROZVODNICE OCELOVÁ NAST. 653x610x250, IP43/20, 72 modulů </t>
  </si>
  <si>
    <t>634873964</t>
  </si>
  <si>
    <t>2020-18-03 - Strukturovaná kabeláž</t>
  </si>
  <si>
    <t>83</t>
  </si>
  <si>
    <t>1224773</t>
  </si>
  <si>
    <t>PROPOJ.KABEL S PREPET.OCHRANOU DEHN PATC</t>
  </si>
  <si>
    <t>-113351035</t>
  </si>
  <si>
    <t>60</t>
  </si>
  <si>
    <t>1140163</t>
  </si>
  <si>
    <t>Nástěnný datový rozvaděč19" 12U</t>
  </si>
  <si>
    <t>-1413320404</t>
  </si>
  <si>
    <t>61</t>
  </si>
  <si>
    <t>1196238</t>
  </si>
  <si>
    <t>19'' rozvodný panel 2U 8x230V - 3m, přepěťová ochrana, vypínač, pojistka, černá barva</t>
  </si>
  <si>
    <t>2142138961</t>
  </si>
  <si>
    <t>62</t>
  </si>
  <si>
    <t>1199907</t>
  </si>
  <si>
    <t>Patch panel Cat. 6 UTP 24 portů</t>
  </si>
  <si>
    <t>-1306684471</t>
  </si>
  <si>
    <t>63</t>
  </si>
  <si>
    <t>1301539</t>
  </si>
  <si>
    <t>Vyvazovací panel 5x kovové oko</t>
  </si>
  <si>
    <t>-433490633</t>
  </si>
  <si>
    <t>42</t>
  </si>
  <si>
    <t>37451245</t>
  </si>
  <si>
    <t>zásuvka data 1xRJ45 slonová kost</t>
  </si>
  <si>
    <t>1727035797</t>
  </si>
  <si>
    <t>43</t>
  </si>
  <si>
    <t>37451243</t>
  </si>
  <si>
    <t>zásuvka data 2xRJ45 slonová kost</t>
  </si>
  <si>
    <t>-131775892</t>
  </si>
  <si>
    <t>742121002</t>
  </si>
  <si>
    <t>Montáž kabelů sdělovacích pro vnitřní rozvody přes 15 žil</t>
  </si>
  <si>
    <t>758842584</t>
  </si>
  <si>
    <t>65</t>
  </si>
  <si>
    <t>10.781.222</t>
  </si>
  <si>
    <t>Datový kabel Cat.6 UTP 4 páry, bezhalogenový</t>
  </si>
  <si>
    <t>615356756</t>
  </si>
  <si>
    <t>66</t>
  </si>
  <si>
    <t>1658466</t>
  </si>
  <si>
    <t>PROPOJOVACI KABEL UTP CAT.6E 1MT SEDA</t>
  </si>
  <si>
    <t>-5240090</t>
  </si>
  <si>
    <t>77</t>
  </si>
  <si>
    <t>742122001</t>
  </si>
  <si>
    <t xml:space="preserve">Montáž ukončení Utp kabelu </t>
  </si>
  <si>
    <t>-1758995901</t>
  </si>
  <si>
    <t>78</t>
  </si>
  <si>
    <t>742123001</t>
  </si>
  <si>
    <t>Montáž přepěťové ochrany pro slaboproudá zařízení</t>
  </si>
  <si>
    <t>142824067</t>
  </si>
  <si>
    <t>Montáž rozvaděče nástěnného 19" 12U</t>
  </si>
  <si>
    <t>82</t>
  </si>
  <si>
    <t>742330003</t>
  </si>
  <si>
    <t>Montáž konvertoru pro převod ethernetového signálu z UTP na optiku + SFP modulu</t>
  </si>
  <si>
    <t>-192275899</t>
  </si>
  <si>
    <t>Montáž zařízení do rozvaděče (patch panel, přepěťová ochrana, vyvazovací panel atd.) bez nastavení</t>
  </si>
  <si>
    <t>79</t>
  </si>
  <si>
    <t>742330027</t>
  </si>
  <si>
    <t>Montáž optické vany</t>
  </si>
  <si>
    <t>-310256097</t>
  </si>
  <si>
    <t>80</t>
  </si>
  <si>
    <t>10.688.123</t>
  </si>
  <si>
    <t>Konvertor pro převod ethernetového signálu z UTP na optiku, konektor SC, kabel multimode, dosah 500m, přenosová rychlost 1000Mbps plný duplex, napájecí adaptér</t>
  </si>
  <si>
    <t>-1299745224</t>
  </si>
  <si>
    <t>81</t>
  </si>
  <si>
    <t>10.908.453</t>
  </si>
  <si>
    <t xml:space="preserve">SFP modul do aktivního prvku - switche 1000BaseSX, Multimode </t>
  </si>
  <si>
    <t>-781185595</t>
  </si>
  <si>
    <t>75</t>
  </si>
  <si>
    <t>742330041</t>
  </si>
  <si>
    <t>Montáž datové jednozásuvky</t>
  </si>
  <si>
    <t>-16264460</t>
  </si>
  <si>
    <t>76</t>
  </si>
  <si>
    <t>742330042</t>
  </si>
  <si>
    <t>Montáž datové dvouzásuvky</t>
  </si>
  <si>
    <t>1206490953</t>
  </si>
  <si>
    <t>67</t>
  </si>
  <si>
    <t>210102254</t>
  </si>
  <si>
    <t>Měření datového kabelu</t>
  </si>
  <si>
    <t>-358523224</t>
  </si>
  <si>
    <t>68</t>
  </si>
  <si>
    <t>1296522</t>
  </si>
  <si>
    <t>Optická vana 24xSC simplex 1U Kompletně vybavená, včetně 6x pigtailu MM, adaptéry, kazeta pro svary, trubičky pro ochranu svaru, spojovací materiál</t>
  </si>
  <si>
    <t>2133616515</t>
  </si>
  <si>
    <t>70</t>
  </si>
  <si>
    <t>11.134.983</t>
  </si>
  <si>
    <t>Propojovací optický kabel 50 MM, SC/SC duplexní, délka 1m</t>
  </si>
  <si>
    <t>701774884</t>
  </si>
  <si>
    <t>71</t>
  </si>
  <si>
    <t>210102255</t>
  </si>
  <si>
    <t>Svar optického vlákna</t>
  </si>
  <si>
    <t>-212306053</t>
  </si>
  <si>
    <t>72</t>
  </si>
  <si>
    <t>210102256</t>
  </si>
  <si>
    <t>Proměření svaru přímou metodou, vystavení měřícího protokolu</t>
  </si>
  <si>
    <t>2019625731</t>
  </si>
  <si>
    <t>73</t>
  </si>
  <si>
    <t>210102257</t>
  </si>
  <si>
    <t>Univerzální gelový optický kabel MM -montáž</t>
  </si>
  <si>
    <t>-1792893064</t>
  </si>
  <si>
    <t>74</t>
  </si>
  <si>
    <t>10.739.173</t>
  </si>
  <si>
    <t xml:space="preserve">Univerzální gelový optický kabel MM </t>
  </si>
  <si>
    <t>-85696393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</si>
</sst>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0" xfId="0" applyAlignment="1" applyProtection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13" t="s">
        <v>1</v>
      </c>
      <c r="BA1" s="13" t="s">
        <v>2</v>
      </c>
      <c r="BB1" s="13" t="s">
        <v>3</v>
      </c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14" t="s">
        <v>6</v>
      </c>
      <c r="BT2" s="14" t="s">
        <v>7</v>
      </c>
      <c r="BU2" s="225"/>
      <c r="BV2" s="225"/>
    </row>
    <row r="3" spans="1:74" s="1" customFormat="1" ht="6.95" customHeight="1">
      <c r="A3" s="225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14" t="s">
        <v>6</v>
      </c>
      <c r="BT3" s="14" t="s">
        <v>8</v>
      </c>
      <c r="BU3" s="225"/>
      <c r="BV3" s="225"/>
    </row>
    <row r="4" spans="1:74" s="1" customFormat="1" ht="24.95" customHeight="1">
      <c r="A4" s="225"/>
      <c r="B4" s="18"/>
      <c r="C4" s="214"/>
      <c r="D4" s="19" t="s">
        <v>9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17"/>
      <c r="AS4" s="20" t="s">
        <v>10</v>
      </c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1" t="s">
        <v>11</v>
      </c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14" t="s">
        <v>12</v>
      </c>
      <c r="BT4" s="225"/>
      <c r="BU4" s="225"/>
      <c r="BV4" s="225"/>
    </row>
    <row r="5" spans="1:74" s="1" customFormat="1" ht="12" customHeight="1">
      <c r="A5" s="225"/>
      <c r="B5" s="18"/>
      <c r="C5" s="214"/>
      <c r="D5" s="22" t="s">
        <v>13</v>
      </c>
      <c r="E5" s="214"/>
      <c r="F5" s="214"/>
      <c r="G5" s="214"/>
      <c r="H5" s="214"/>
      <c r="I5" s="214"/>
      <c r="J5" s="214"/>
      <c r="K5" s="263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14"/>
      <c r="AQ5" s="214"/>
      <c r="AR5" s="17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60" t="s">
        <v>15</v>
      </c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14" t="s">
        <v>6</v>
      </c>
      <c r="BT5" s="225"/>
      <c r="BU5" s="225"/>
      <c r="BV5" s="225"/>
    </row>
    <row r="6" spans="1:74" s="1" customFormat="1" ht="36.950000000000003" customHeight="1">
      <c r="A6" s="225"/>
      <c r="B6" s="18"/>
      <c r="C6" s="214"/>
      <c r="D6" s="23" t="s">
        <v>16</v>
      </c>
      <c r="E6" s="214"/>
      <c r="F6" s="214"/>
      <c r="G6" s="214"/>
      <c r="H6" s="214"/>
      <c r="I6" s="214"/>
      <c r="J6" s="214"/>
      <c r="K6" s="264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14"/>
      <c r="AQ6" s="214"/>
      <c r="AR6" s="17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61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14" t="s">
        <v>6</v>
      </c>
      <c r="BT6" s="225"/>
      <c r="BU6" s="225"/>
      <c r="BV6" s="225"/>
    </row>
    <row r="7" spans="1:74" s="1" customFormat="1" ht="12" customHeight="1">
      <c r="A7" s="225"/>
      <c r="B7" s="18"/>
      <c r="C7" s="214"/>
      <c r="D7" s="230" t="s">
        <v>18</v>
      </c>
      <c r="E7" s="214"/>
      <c r="F7" s="214"/>
      <c r="G7" s="214"/>
      <c r="H7" s="214"/>
      <c r="I7" s="214"/>
      <c r="J7" s="214"/>
      <c r="K7" s="213" t="s">
        <v>1</v>
      </c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30" t="s">
        <v>19</v>
      </c>
      <c r="AL7" s="214"/>
      <c r="AM7" s="214"/>
      <c r="AN7" s="213" t="s">
        <v>1</v>
      </c>
      <c r="AO7" s="214"/>
      <c r="AP7" s="214"/>
      <c r="AQ7" s="214"/>
      <c r="AR7" s="17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61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14" t="s">
        <v>6</v>
      </c>
      <c r="BT7" s="225"/>
      <c r="BU7" s="225"/>
      <c r="BV7" s="225"/>
    </row>
    <row r="8" spans="1:74" s="1" customFormat="1" ht="12" customHeight="1">
      <c r="A8" s="225"/>
      <c r="B8" s="18"/>
      <c r="C8" s="214"/>
      <c r="D8" s="230" t="s">
        <v>20</v>
      </c>
      <c r="E8" s="214"/>
      <c r="F8" s="214"/>
      <c r="G8" s="214"/>
      <c r="H8" s="214"/>
      <c r="I8" s="214"/>
      <c r="J8" s="214"/>
      <c r="K8" s="213" t="s">
        <v>21</v>
      </c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30" t="s">
        <v>22</v>
      </c>
      <c r="AL8" s="214"/>
      <c r="AM8" s="214"/>
      <c r="AN8" s="228" t="s">
        <v>23</v>
      </c>
      <c r="AO8" s="214"/>
      <c r="AP8" s="214"/>
      <c r="AQ8" s="214"/>
      <c r="AR8" s="17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61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14" t="s">
        <v>6</v>
      </c>
      <c r="BT8" s="225"/>
      <c r="BU8" s="225"/>
      <c r="BV8" s="225"/>
    </row>
    <row r="9" spans="1:74" s="1" customFormat="1" ht="14.45" customHeight="1">
      <c r="A9" s="225"/>
      <c r="B9" s="18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17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61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14" t="s">
        <v>6</v>
      </c>
      <c r="BT9" s="225"/>
      <c r="BU9" s="225"/>
      <c r="BV9" s="225"/>
    </row>
    <row r="10" spans="1:74" s="1" customFormat="1" ht="12" customHeight="1">
      <c r="A10" s="225"/>
      <c r="B10" s="18"/>
      <c r="C10" s="214"/>
      <c r="D10" s="230" t="s">
        <v>24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30" t="s">
        <v>25</v>
      </c>
      <c r="AL10" s="214"/>
      <c r="AM10" s="214"/>
      <c r="AN10" s="213" t="s">
        <v>26</v>
      </c>
      <c r="AO10" s="214"/>
      <c r="AP10" s="214"/>
      <c r="AQ10" s="214"/>
      <c r="AR10" s="17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61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14" t="s">
        <v>6</v>
      </c>
      <c r="BT10" s="225"/>
      <c r="BU10" s="225"/>
      <c r="BV10" s="225"/>
    </row>
    <row r="11" spans="1:74" s="1" customFormat="1" ht="18.399999999999999" customHeight="1">
      <c r="A11" s="225"/>
      <c r="B11" s="18"/>
      <c r="C11" s="214"/>
      <c r="D11" s="214"/>
      <c r="E11" s="213" t="s">
        <v>27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30" t="s">
        <v>28</v>
      </c>
      <c r="AL11" s="214"/>
      <c r="AM11" s="214"/>
      <c r="AN11" s="213" t="s">
        <v>1</v>
      </c>
      <c r="AO11" s="214"/>
      <c r="AP11" s="214"/>
      <c r="AQ11" s="214"/>
      <c r="AR11" s="17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61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14" t="s">
        <v>6</v>
      </c>
      <c r="BT11" s="225"/>
      <c r="BU11" s="225"/>
      <c r="BV11" s="225"/>
    </row>
    <row r="12" spans="1:74" s="1" customFormat="1" ht="6.95" customHeight="1">
      <c r="A12" s="225"/>
      <c r="B12" s="18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17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61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14" t="s">
        <v>6</v>
      </c>
      <c r="BT12" s="225"/>
      <c r="BU12" s="225"/>
      <c r="BV12" s="225"/>
    </row>
    <row r="13" spans="1:74" s="1" customFormat="1" ht="12" customHeight="1">
      <c r="A13" s="225"/>
      <c r="B13" s="18"/>
      <c r="C13" s="214"/>
      <c r="D13" s="230" t="s">
        <v>29</v>
      </c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30" t="s">
        <v>25</v>
      </c>
      <c r="AL13" s="214"/>
      <c r="AM13" s="214"/>
      <c r="AN13" s="215" t="s">
        <v>30</v>
      </c>
      <c r="AO13" s="214"/>
      <c r="AP13" s="214"/>
      <c r="AQ13" s="214"/>
      <c r="AR13" s="17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61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14" t="s">
        <v>6</v>
      </c>
      <c r="BT13" s="225"/>
      <c r="BU13" s="225"/>
      <c r="BV13" s="225"/>
    </row>
    <row r="14" spans="1:74" ht="12.75">
      <c r="A14" s="225"/>
      <c r="B14" s="18"/>
      <c r="C14" s="214"/>
      <c r="D14" s="214"/>
      <c r="E14" s="265" t="s">
        <v>30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30" t="s">
        <v>28</v>
      </c>
      <c r="AL14" s="214"/>
      <c r="AM14" s="214"/>
      <c r="AN14" s="215" t="s">
        <v>30</v>
      </c>
      <c r="AO14" s="214"/>
      <c r="AP14" s="214"/>
      <c r="AQ14" s="214"/>
      <c r="AR14" s="17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61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14" t="s">
        <v>6</v>
      </c>
      <c r="BT14" s="225"/>
      <c r="BU14" s="225"/>
      <c r="BV14" s="225"/>
    </row>
    <row r="15" spans="1:74" s="1" customFormat="1" ht="6.95" customHeight="1">
      <c r="A15" s="225"/>
      <c r="B15" s="18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17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61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14" t="s">
        <v>4</v>
      </c>
      <c r="BT15" s="225"/>
      <c r="BU15" s="225"/>
      <c r="BV15" s="225"/>
    </row>
    <row r="16" spans="1:74" s="1" customFormat="1" ht="12" customHeight="1">
      <c r="A16" s="225"/>
      <c r="B16" s="18"/>
      <c r="C16" s="214"/>
      <c r="D16" s="230" t="s">
        <v>31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30" t="s">
        <v>25</v>
      </c>
      <c r="AL16" s="214"/>
      <c r="AM16" s="214"/>
      <c r="AN16" s="213" t="s">
        <v>1</v>
      </c>
      <c r="AO16" s="214"/>
      <c r="AP16" s="214"/>
      <c r="AQ16" s="214"/>
      <c r="AR16" s="17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61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14" t="s">
        <v>4</v>
      </c>
      <c r="BT16" s="225"/>
      <c r="BU16" s="225"/>
      <c r="BV16" s="225"/>
    </row>
    <row r="17" spans="1:71" s="1" customFormat="1" ht="18.399999999999999" customHeight="1">
      <c r="A17" s="225"/>
      <c r="B17" s="18"/>
      <c r="C17" s="214"/>
      <c r="D17" s="214"/>
      <c r="E17" s="213" t="s">
        <v>32</v>
      </c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30" t="s">
        <v>28</v>
      </c>
      <c r="AL17" s="214"/>
      <c r="AM17" s="214"/>
      <c r="AN17" s="213" t="s">
        <v>1</v>
      </c>
      <c r="AO17" s="214"/>
      <c r="AP17" s="214"/>
      <c r="AQ17" s="214"/>
      <c r="AR17" s="17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61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14" t="s">
        <v>33</v>
      </c>
    </row>
    <row r="18" spans="1:71" s="1" customFormat="1" ht="6.95" customHeight="1">
      <c r="A18" s="225"/>
      <c r="B18" s="18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17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61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14" t="s">
        <v>6</v>
      </c>
    </row>
    <row r="19" spans="1:71" s="1" customFormat="1" ht="12" customHeight="1">
      <c r="A19" s="225"/>
      <c r="B19" s="18"/>
      <c r="C19" s="214"/>
      <c r="D19" s="230" t="s">
        <v>34</v>
      </c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30" t="s">
        <v>25</v>
      </c>
      <c r="AL19" s="214"/>
      <c r="AM19" s="214"/>
      <c r="AN19" s="213" t="s">
        <v>1</v>
      </c>
      <c r="AO19" s="214"/>
      <c r="AP19" s="214"/>
      <c r="AQ19" s="214"/>
      <c r="AR19" s="17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61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14" t="s">
        <v>6</v>
      </c>
    </row>
    <row r="20" spans="1:71" s="1" customFormat="1" ht="18.399999999999999" customHeight="1">
      <c r="A20" s="225"/>
      <c r="B20" s="18"/>
      <c r="C20" s="214"/>
      <c r="D20" s="214"/>
      <c r="E20" s="213" t="s">
        <v>32</v>
      </c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30" t="s">
        <v>28</v>
      </c>
      <c r="AL20" s="214"/>
      <c r="AM20" s="214"/>
      <c r="AN20" s="213" t="s">
        <v>1</v>
      </c>
      <c r="AO20" s="214"/>
      <c r="AP20" s="214"/>
      <c r="AQ20" s="214"/>
      <c r="AR20" s="17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61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14" t="s">
        <v>33</v>
      </c>
    </row>
    <row r="21" spans="1:71" s="1" customFormat="1" ht="6.95" customHeight="1">
      <c r="A21" s="225"/>
      <c r="B21" s="18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17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61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</row>
    <row r="22" spans="1:71" s="1" customFormat="1" ht="12" customHeight="1">
      <c r="A22" s="225"/>
      <c r="B22" s="18"/>
      <c r="C22" s="214"/>
      <c r="D22" s="230" t="s">
        <v>35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17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61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</row>
    <row r="23" spans="1:71" s="1" customFormat="1" ht="16.5" customHeight="1">
      <c r="A23" s="225"/>
      <c r="B23" s="18"/>
      <c r="C23" s="214"/>
      <c r="D23" s="214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14"/>
      <c r="AP23" s="214"/>
      <c r="AQ23" s="214"/>
      <c r="AR23" s="17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61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</row>
    <row r="24" spans="1:71" s="1" customFormat="1" ht="6.95" customHeight="1">
      <c r="A24" s="225"/>
      <c r="B24" s="18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17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61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</row>
    <row r="25" spans="1:71" s="1" customFormat="1" ht="6.95" customHeight="1">
      <c r="A25" s="225"/>
      <c r="B25" s="18"/>
      <c r="C25" s="2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14"/>
      <c r="AQ25" s="214"/>
      <c r="AR25" s="17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61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</row>
    <row r="26" spans="1:71" s="2" customFormat="1" ht="25.9" customHeight="1">
      <c r="A26" s="227"/>
      <c r="B26" s="25"/>
      <c r="C26" s="231"/>
      <c r="D26" s="26" t="s">
        <v>36</v>
      </c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68">
        <f>ROUND(AG94,2)</f>
        <v>0</v>
      </c>
      <c r="AL26" s="269"/>
      <c r="AM26" s="269"/>
      <c r="AN26" s="269"/>
      <c r="AO26" s="269"/>
      <c r="AP26" s="231"/>
      <c r="AQ26" s="231"/>
      <c r="AR26" s="27"/>
      <c r="BE26" s="261"/>
    </row>
    <row r="27" spans="1:71" s="2" customFormat="1" ht="6.95" customHeight="1">
      <c r="A27" s="227"/>
      <c r="B27" s="25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7"/>
      <c r="BE27" s="261"/>
    </row>
    <row r="28" spans="1:71" s="2" customFormat="1" ht="12.75">
      <c r="A28" s="227"/>
      <c r="B28" s="25"/>
      <c r="C28" s="231"/>
      <c r="D28" s="231"/>
      <c r="E28" s="231"/>
      <c r="F28" s="231"/>
      <c r="G28" s="231"/>
      <c r="H28" s="231"/>
      <c r="I28" s="231"/>
      <c r="J28" s="231"/>
      <c r="K28" s="231"/>
      <c r="L28" s="270" t="s">
        <v>37</v>
      </c>
      <c r="M28" s="270"/>
      <c r="N28" s="270"/>
      <c r="O28" s="270"/>
      <c r="P28" s="270"/>
      <c r="Q28" s="231"/>
      <c r="R28" s="231"/>
      <c r="S28" s="231"/>
      <c r="T28" s="231"/>
      <c r="U28" s="231"/>
      <c r="V28" s="231"/>
      <c r="W28" s="270" t="s">
        <v>38</v>
      </c>
      <c r="X28" s="270"/>
      <c r="Y28" s="270"/>
      <c r="Z28" s="270"/>
      <c r="AA28" s="270"/>
      <c r="AB28" s="270"/>
      <c r="AC28" s="270"/>
      <c r="AD28" s="270"/>
      <c r="AE28" s="270"/>
      <c r="AF28" s="231"/>
      <c r="AG28" s="231"/>
      <c r="AH28" s="231"/>
      <c r="AI28" s="231"/>
      <c r="AJ28" s="231"/>
      <c r="AK28" s="270" t="s">
        <v>39</v>
      </c>
      <c r="AL28" s="270"/>
      <c r="AM28" s="270"/>
      <c r="AN28" s="270"/>
      <c r="AO28" s="270"/>
      <c r="AP28" s="231"/>
      <c r="AQ28" s="231"/>
      <c r="AR28" s="27"/>
      <c r="BE28" s="261"/>
    </row>
    <row r="29" spans="1:71" s="3" customFormat="1" ht="14.45" customHeight="1">
      <c r="B29" s="28"/>
      <c r="C29" s="218"/>
      <c r="D29" s="230" t="s">
        <v>40</v>
      </c>
      <c r="E29" s="218"/>
      <c r="F29" s="230" t="s">
        <v>41</v>
      </c>
      <c r="G29" s="218"/>
      <c r="H29" s="218"/>
      <c r="I29" s="218"/>
      <c r="J29" s="218"/>
      <c r="K29" s="218"/>
      <c r="L29" s="255">
        <v>0.21</v>
      </c>
      <c r="M29" s="254"/>
      <c r="N29" s="254"/>
      <c r="O29" s="254"/>
      <c r="P29" s="254"/>
      <c r="Q29" s="218"/>
      <c r="R29" s="218"/>
      <c r="S29" s="218"/>
      <c r="T29" s="218"/>
      <c r="U29" s="218"/>
      <c r="V29" s="218"/>
      <c r="W29" s="253">
        <f>ROUND(AZ94, 2)</f>
        <v>0</v>
      </c>
      <c r="X29" s="254"/>
      <c r="Y29" s="254"/>
      <c r="Z29" s="254"/>
      <c r="AA29" s="254"/>
      <c r="AB29" s="254"/>
      <c r="AC29" s="254"/>
      <c r="AD29" s="254"/>
      <c r="AE29" s="254"/>
      <c r="AF29" s="218"/>
      <c r="AG29" s="218"/>
      <c r="AH29" s="218"/>
      <c r="AI29" s="218"/>
      <c r="AJ29" s="218"/>
      <c r="AK29" s="253">
        <f>ROUND(AV94, 2)</f>
        <v>0</v>
      </c>
      <c r="AL29" s="254"/>
      <c r="AM29" s="254"/>
      <c r="AN29" s="254"/>
      <c r="AO29" s="254"/>
      <c r="AP29" s="218"/>
      <c r="AQ29" s="218"/>
      <c r="AR29" s="29"/>
      <c r="BE29" s="262"/>
    </row>
    <row r="30" spans="1:71" s="3" customFormat="1" ht="14.45" customHeight="1">
      <c r="B30" s="28"/>
      <c r="C30" s="218"/>
      <c r="D30" s="218"/>
      <c r="E30" s="218"/>
      <c r="F30" s="230" t="s">
        <v>42</v>
      </c>
      <c r="G30" s="218"/>
      <c r="H30" s="218"/>
      <c r="I30" s="218"/>
      <c r="J30" s="218"/>
      <c r="K30" s="218"/>
      <c r="L30" s="255">
        <v>0.15</v>
      </c>
      <c r="M30" s="254"/>
      <c r="N30" s="254"/>
      <c r="O30" s="254"/>
      <c r="P30" s="254"/>
      <c r="Q30" s="218"/>
      <c r="R30" s="218"/>
      <c r="S30" s="218"/>
      <c r="T30" s="218"/>
      <c r="U30" s="218"/>
      <c r="V30" s="218"/>
      <c r="W30" s="253">
        <f>ROUND(BA94, 2)</f>
        <v>0</v>
      </c>
      <c r="X30" s="254"/>
      <c r="Y30" s="254"/>
      <c r="Z30" s="254"/>
      <c r="AA30" s="254"/>
      <c r="AB30" s="254"/>
      <c r="AC30" s="254"/>
      <c r="AD30" s="254"/>
      <c r="AE30" s="254"/>
      <c r="AF30" s="218"/>
      <c r="AG30" s="218"/>
      <c r="AH30" s="218"/>
      <c r="AI30" s="218"/>
      <c r="AJ30" s="218"/>
      <c r="AK30" s="253">
        <f>ROUND(AW94, 2)</f>
        <v>0</v>
      </c>
      <c r="AL30" s="254"/>
      <c r="AM30" s="254"/>
      <c r="AN30" s="254"/>
      <c r="AO30" s="254"/>
      <c r="AP30" s="218"/>
      <c r="AQ30" s="218"/>
      <c r="AR30" s="29"/>
      <c r="BE30" s="262"/>
    </row>
    <row r="31" spans="1:71" s="3" customFormat="1" ht="14.45" hidden="1" customHeight="1">
      <c r="B31" s="28"/>
      <c r="C31" s="218"/>
      <c r="D31" s="218"/>
      <c r="E31" s="218"/>
      <c r="F31" s="230" t="s">
        <v>43</v>
      </c>
      <c r="G31" s="218"/>
      <c r="H31" s="218"/>
      <c r="I31" s="218"/>
      <c r="J31" s="218"/>
      <c r="K31" s="218"/>
      <c r="L31" s="255">
        <v>0.21</v>
      </c>
      <c r="M31" s="254"/>
      <c r="N31" s="254"/>
      <c r="O31" s="254"/>
      <c r="P31" s="254"/>
      <c r="Q31" s="218"/>
      <c r="R31" s="218"/>
      <c r="S31" s="218"/>
      <c r="T31" s="218"/>
      <c r="U31" s="218"/>
      <c r="V31" s="218"/>
      <c r="W31" s="253">
        <f>ROUND(BB94, 2)</f>
        <v>0</v>
      </c>
      <c r="X31" s="254"/>
      <c r="Y31" s="254"/>
      <c r="Z31" s="254"/>
      <c r="AA31" s="254"/>
      <c r="AB31" s="254"/>
      <c r="AC31" s="254"/>
      <c r="AD31" s="254"/>
      <c r="AE31" s="254"/>
      <c r="AF31" s="218"/>
      <c r="AG31" s="218"/>
      <c r="AH31" s="218"/>
      <c r="AI31" s="218"/>
      <c r="AJ31" s="218"/>
      <c r="AK31" s="253">
        <v>0</v>
      </c>
      <c r="AL31" s="254"/>
      <c r="AM31" s="254"/>
      <c r="AN31" s="254"/>
      <c r="AO31" s="254"/>
      <c r="AP31" s="218"/>
      <c r="AQ31" s="218"/>
      <c r="AR31" s="29"/>
      <c r="BE31" s="262"/>
    </row>
    <row r="32" spans="1:71" s="3" customFormat="1" ht="14.45" hidden="1" customHeight="1">
      <c r="B32" s="28"/>
      <c r="C32" s="218"/>
      <c r="D32" s="218"/>
      <c r="E32" s="218"/>
      <c r="F32" s="230" t="s">
        <v>44</v>
      </c>
      <c r="G32" s="218"/>
      <c r="H32" s="218"/>
      <c r="I32" s="218"/>
      <c r="J32" s="218"/>
      <c r="K32" s="218"/>
      <c r="L32" s="255">
        <v>0.15</v>
      </c>
      <c r="M32" s="254"/>
      <c r="N32" s="254"/>
      <c r="O32" s="254"/>
      <c r="P32" s="254"/>
      <c r="Q32" s="218"/>
      <c r="R32" s="218"/>
      <c r="S32" s="218"/>
      <c r="T32" s="218"/>
      <c r="U32" s="218"/>
      <c r="V32" s="218"/>
      <c r="W32" s="253">
        <f>ROUND(BC94, 2)</f>
        <v>0</v>
      </c>
      <c r="X32" s="254"/>
      <c r="Y32" s="254"/>
      <c r="Z32" s="254"/>
      <c r="AA32" s="254"/>
      <c r="AB32" s="254"/>
      <c r="AC32" s="254"/>
      <c r="AD32" s="254"/>
      <c r="AE32" s="254"/>
      <c r="AF32" s="218"/>
      <c r="AG32" s="218"/>
      <c r="AH32" s="218"/>
      <c r="AI32" s="218"/>
      <c r="AJ32" s="218"/>
      <c r="AK32" s="253">
        <v>0</v>
      </c>
      <c r="AL32" s="254"/>
      <c r="AM32" s="254"/>
      <c r="AN32" s="254"/>
      <c r="AO32" s="254"/>
      <c r="AP32" s="218"/>
      <c r="AQ32" s="218"/>
      <c r="AR32" s="29"/>
      <c r="BE32" s="262"/>
    </row>
    <row r="33" spans="1:57" s="3" customFormat="1" ht="14.45" hidden="1" customHeight="1">
      <c r="B33" s="28"/>
      <c r="C33" s="218"/>
      <c r="D33" s="218"/>
      <c r="E33" s="218"/>
      <c r="F33" s="230" t="s">
        <v>45</v>
      </c>
      <c r="G33" s="218"/>
      <c r="H33" s="218"/>
      <c r="I33" s="218"/>
      <c r="J33" s="218"/>
      <c r="K33" s="218"/>
      <c r="L33" s="255">
        <v>0</v>
      </c>
      <c r="M33" s="254"/>
      <c r="N33" s="254"/>
      <c r="O33" s="254"/>
      <c r="P33" s="254"/>
      <c r="Q33" s="218"/>
      <c r="R33" s="218"/>
      <c r="S33" s="218"/>
      <c r="T33" s="218"/>
      <c r="U33" s="218"/>
      <c r="V33" s="218"/>
      <c r="W33" s="253">
        <f>ROUND(BD94, 2)</f>
        <v>0</v>
      </c>
      <c r="X33" s="254"/>
      <c r="Y33" s="254"/>
      <c r="Z33" s="254"/>
      <c r="AA33" s="254"/>
      <c r="AB33" s="254"/>
      <c r="AC33" s="254"/>
      <c r="AD33" s="254"/>
      <c r="AE33" s="254"/>
      <c r="AF33" s="218"/>
      <c r="AG33" s="218"/>
      <c r="AH33" s="218"/>
      <c r="AI33" s="218"/>
      <c r="AJ33" s="218"/>
      <c r="AK33" s="253">
        <v>0</v>
      </c>
      <c r="AL33" s="254"/>
      <c r="AM33" s="254"/>
      <c r="AN33" s="254"/>
      <c r="AO33" s="254"/>
      <c r="AP33" s="218"/>
      <c r="AQ33" s="218"/>
      <c r="AR33" s="29"/>
      <c r="BE33" s="262"/>
    </row>
    <row r="34" spans="1:57" s="2" customFormat="1" ht="6.95" customHeight="1">
      <c r="A34" s="227"/>
      <c r="B34" s="25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7"/>
      <c r="BE34" s="261"/>
    </row>
    <row r="35" spans="1:57" s="2" customFormat="1" ht="25.9" customHeight="1">
      <c r="A35" s="227"/>
      <c r="B35" s="25"/>
      <c r="C35" s="30"/>
      <c r="D35" s="31" t="s">
        <v>46</v>
      </c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32" t="s">
        <v>47</v>
      </c>
      <c r="U35" s="219"/>
      <c r="V35" s="219"/>
      <c r="W35" s="219"/>
      <c r="X35" s="256" t="s">
        <v>48</v>
      </c>
      <c r="Y35" s="257"/>
      <c r="Z35" s="257"/>
      <c r="AA35" s="257"/>
      <c r="AB35" s="257"/>
      <c r="AC35" s="219"/>
      <c r="AD35" s="219"/>
      <c r="AE35" s="219"/>
      <c r="AF35" s="219"/>
      <c r="AG35" s="219"/>
      <c r="AH35" s="219"/>
      <c r="AI35" s="219"/>
      <c r="AJ35" s="219"/>
      <c r="AK35" s="258">
        <f>SUM(AK26:AK33)</f>
        <v>0</v>
      </c>
      <c r="AL35" s="257"/>
      <c r="AM35" s="257"/>
      <c r="AN35" s="257"/>
      <c r="AO35" s="259"/>
      <c r="AP35" s="30"/>
      <c r="AQ35" s="30"/>
      <c r="AR35" s="27"/>
      <c r="BE35" s="227"/>
    </row>
    <row r="36" spans="1:57" s="2" customFormat="1" ht="6.95" customHeight="1">
      <c r="A36" s="227"/>
      <c r="B36" s="25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7"/>
      <c r="BE36" s="227"/>
    </row>
    <row r="37" spans="1:57" s="2" customFormat="1" ht="14.45" customHeight="1">
      <c r="A37" s="227"/>
      <c r="B37" s="25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7"/>
      <c r="BE37" s="227"/>
    </row>
    <row r="38" spans="1:57" s="1" customFormat="1" ht="14.45" customHeight="1">
      <c r="A38" s="225"/>
      <c r="B38" s="18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17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</row>
    <row r="39" spans="1:57" s="1" customFormat="1" ht="14.45" customHeight="1">
      <c r="A39" s="225"/>
      <c r="B39" s="18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17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</row>
    <row r="40" spans="1:57" s="1" customFormat="1" ht="14.45" customHeight="1">
      <c r="A40" s="225"/>
      <c r="B40" s="18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17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</row>
    <row r="41" spans="1:57" s="1" customFormat="1" ht="14.45" customHeight="1">
      <c r="A41" s="225"/>
      <c r="B41" s="18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17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</row>
    <row r="42" spans="1:57" s="1" customFormat="1" ht="14.45" customHeight="1">
      <c r="A42" s="225"/>
      <c r="B42" s="18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17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</row>
    <row r="43" spans="1:57" s="1" customFormat="1" ht="14.45" customHeight="1">
      <c r="A43" s="225"/>
      <c r="B43" s="18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17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</row>
    <row r="44" spans="1:57" s="1" customFormat="1" ht="14.45" customHeight="1">
      <c r="A44" s="225"/>
      <c r="B44" s="18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17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</row>
    <row r="45" spans="1:57" s="1" customFormat="1" ht="14.45" customHeight="1">
      <c r="A45" s="225"/>
      <c r="B45" s="18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17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</row>
    <row r="46" spans="1:57" s="1" customFormat="1" ht="14.45" customHeight="1">
      <c r="A46" s="225"/>
      <c r="B46" s="18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17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</row>
    <row r="47" spans="1:57" s="1" customFormat="1" ht="14.45" customHeight="1">
      <c r="A47" s="225"/>
      <c r="B47" s="18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17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</row>
    <row r="48" spans="1:57" s="1" customFormat="1" ht="14.45" customHeight="1">
      <c r="A48" s="225"/>
      <c r="B48" s="18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17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</row>
    <row r="49" spans="1:57" s="2" customFormat="1" ht="14.45" customHeight="1">
      <c r="B49" s="33"/>
      <c r="C49" s="34"/>
      <c r="D49" s="35" t="s">
        <v>49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50</v>
      </c>
      <c r="AI49" s="36"/>
      <c r="AJ49" s="36"/>
      <c r="AK49" s="36"/>
      <c r="AL49" s="36"/>
      <c r="AM49" s="36"/>
      <c r="AN49" s="36"/>
      <c r="AO49" s="36"/>
      <c r="AP49" s="34"/>
      <c r="AQ49" s="34"/>
      <c r="AR49" s="37"/>
    </row>
    <row r="50" spans="1:57" ht="11.25">
      <c r="A50" s="225"/>
      <c r="B50" s="18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17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</row>
    <row r="51" spans="1:57" ht="11.25">
      <c r="A51" s="225"/>
      <c r="B51" s="18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17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</row>
    <row r="52" spans="1:57" ht="11.25">
      <c r="A52" s="225"/>
      <c r="B52" s="18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17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</row>
    <row r="53" spans="1:57" ht="11.25">
      <c r="A53" s="225"/>
      <c r="B53" s="18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17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</row>
    <row r="54" spans="1:57" ht="11.25">
      <c r="A54" s="225"/>
      <c r="B54" s="18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17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</row>
    <row r="55" spans="1:57" ht="11.25">
      <c r="A55" s="225"/>
      <c r="B55" s="18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17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</row>
    <row r="56" spans="1:57" ht="11.25">
      <c r="A56" s="225"/>
      <c r="B56" s="18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17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</row>
    <row r="57" spans="1:57" ht="11.25">
      <c r="A57" s="225"/>
      <c r="B57" s="18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17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</row>
    <row r="58" spans="1:57" ht="11.25">
      <c r="A58" s="225"/>
      <c r="B58" s="18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17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</row>
    <row r="59" spans="1:57" ht="11.25">
      <c r="A59" s="225"/>
      <c r="B59" s="18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17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</row>
    <row r="60" spans="1:57" s="2" customFormat="1" ht="12.75">
      <c r="A60" s="227"/>
      <c r="B60" s="25"/>
      <c r="C60" s="231"/>
      <c r="D60" s="38" t="s">
        <v>51</v>
      </c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38" t="s">
        <v>52</v>
      </c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38" t="s">
        <v>51</v>
      </c>
      <c r="AI60" s="217"/>
      <c r="AJ60" s="217"/>
      <c r="AK60" s="217"/>
      <c r="AL60" s="217"/>
      <c r="AM60" s="38" t="s">
        <v>52</v>
      </c>
      <c r="AN60" s="217"/>
      <c r="AO60" s="217"/>
      <c r="AP60" s="231"/>
      <c r="AQ60" s="231"/>
      <c r="AR60" s="27"/>
      <c r="BE60" s="227"/>
    </row>
    <row r="61" spans="1:57" ht="11.25">
      <c r="A61" s="225"/>
      <c r="B61" s="18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17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</row>
    <row r="62" spans="1:57" ht="11.25">
      <c r="A62" s="225"/>
      <c r="B62" s="18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17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</row>
    <row r="63" spans="1:57" ht="11.25">
      <c r="A63" s="225"/>
      <c r="B63" s="18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17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</row>
    <row r="64" spans="1:57" s="2" customFormat="1" ht="12.75">
      <c r="A64" s="227"/>
      <c r="B64" s="25"/>
      <c r="C64" s="231"/>
      <c r="D64" s="35" t="s">
        <v>53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5" t="s">
        <v>54</v>
      </c>
      <c r="AI64" s="39"/>
      <c r="AJ64" s="39"/>
      <c r="AK64" s="39"/>
      <c r="AL64" s="39"/>
      <c r="AM64" s="39"/>
      <c r="AN64" s="39"/>
      <c r="AO64" s="39"/>
      <c r="AP64" s="231"/>
      <c r="AQ64" s="231"/>
      <c r="AR64" s="27"/>
      <c r="BE64" s="227"/>
    </row>
    <row r="65" spans="1:57" ht="11.25">
      <c r="A65" s="225"/>
      <c r="B65" s="18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17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</row>
    <row r="66" spans="1:57" ht="11.25">
      <c r="A66" s="225"/>
      <c r="B66" s="18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17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</row>
    <row r="67" spans="1:57" ht="11.25">
      <c r="A67" s="225"/>
      <c r="B67" s="18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17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</row>
    <row r="68" spans="1:57" ht="11.25">
      <c r="A68" s="225"/>
      <c r="B68" s="18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17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</row>
    <row r="69" spans="1:57" ht="11.25">
      <c r="A69" s="225"/>
      <c r="B69" s="18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17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</row>
    <row r="70" spans="1:57" ht="11.25">
      <c r="A70" s="225"/>
      <c r="B70" s="18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17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</row>
    <row r="71" spans="1:57" ht="11.25">
      <c r="A71" s="225"/>
      <c r="B71" s="18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17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</row>
    <row r="72" spans="1:57" ht="11.25">
      <c r="A72" s="225"/>
      <c r="B72" s="18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17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</row>
    <row r="73" spans="1:57" ht="11.25">
      <c r="A73" s="225"/>
      <c r="B73" s="18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17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</row>
    <row r="74" spans="1:57" ht="11.25">
      <c r="A74" s="225"/>
      <c r="B74" s="18"/>
      <c r="C74" s="214"/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17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</row>
    <row r="75" spans="1:57" s="2" customFormat="1" ht="12.75">
      <c r="A75" s="227"/>
      <c r="B75" s="25"/>
      <c r="C75" s="231"/>
      <c r="D75" s="38" t="s">
        <v>51</v>
      </c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38" t="s">
        <v>52</v>
      </c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38" t="s">
        <v>51</v>
      </c>
      <c r="AI75" s="217"/>
      <c r="AJ75" s="217"/>
      <c r="AK75" s="217"/>
      <c r="AL75" s="217"/>
      <c r="AM75" s="38" t="s">
        <v>52</v>
      </c>
      <c r="AN75" s="217"/>
      <c r="AO75" s="217"/>
      <c r="AP75" s="231"/>
      <c r="AQ75" s="231"/>
      <c r="AR75" s="27"/>
      <c r="BE75" s="227"/>
    </row>
    <row r="76" spans="1:57" s="2" customFormat="1" ht="11.25">
      <c r="A76" s="227"/>
      <c r="B76" s="25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 s="231"/>
      <c r="AF76" s="231"/>
      <c r="AG76" s="231"/>
      <c r="AH76" s="231"/>
      <c r="AI76" s="231"/>
      <c r="AJ76" s="231"/>
      <c r="AK76" s="231"/>
      <c r="AL76" s="231"/>
      <c r="AM76" s="231"/>
      <c r="AN76" s="231"/>
      <c r="AO76" s="231"/>
      <c r="AP76" s="231"/>
      <c r="AQ76" s="231"/>
      <c r="AR76" s="27"/>
      <c r="BE76" s="227"/>
    </row>
    <row r="77" spans="1:57" s="2" customFormat="1" ht="6.95" customHeight="1">
      <c r="A77" s="227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7"/>
      <c r="BE77" s="227"/>
    </row>
    <row r="81" spans="1:91" s="2" customFormat="1" ht="6.95" customHeight="1">
      <c r="A81" s="227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7"/>
      <c r="BE81" s="227"/>
    </row>
    <row r="82" spans="1:91" s="2" customFormat="1" ht="24.95" customHeight="1">
      <c r="A82" s="227"/>
      <c r="B82" s="25"/>
      <c r="C82" s="19" t="s">
        <v>55</v>
      </c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7"/>
      <c r="BE82" s="227"/>
    </row>
    <row r="83" spans="1:91" s="2" customFormat="1" ht="6.95" customHeight="1">
      <c r="A83" s="227"/>
      <c r="B83" s="25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7"/>
      <c r="BE83" s="227"/>
    </row>
    <row r="84" spans="1:91" s="4" customFormat="1" ht="12" customHeight="1">
      <c r="B84" s="44"/>
      <c r="C84" s="230" t="s">
        <v>13</v>
      </c>
      <c r="D84" s="222"/>
      <c r="E84" s="222"/>
      <c r="F84" s="222"/>
      <c r="G84" s="222"/>
      <c r="H84" s="222"/>
      <c r="I84" s="222"/>
      <c r="J84" s="222"/>
      <c r="K84" s="222"/>
      <c r="L84" s="222" t="str">
        <f>K5</f>
        <v>2020-180</v>
      </c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45"/>
    </row>
    <row r="85" spans="1:91" s="5" customFormat="1" ht="36.950000000000003" customHeight="1">
      <c r="B85" s="46"/>
      <c r="C85" s="47" t="s">
        <v>16</v>
      </c>
      <c r="D85" s="220"/>
      <c r="E85" s="220"/>
      <c r="F85" s="220"/>
      <c r="G85" s="220"/>
      <c r="H85" s="220"/>
      <c r="I85" s="220"/>
      <c r="J85" s="220"/>
      <c r="K85" s="220"/>
      <c r="L85" s="242" t="str">
        <f>K6</f>
        <v>Rekonstrukce a modernizace učebny SPŠ Stavební, Pospíšilova 787, HK, Pavilon Švendova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20"/>
      <c r="AQ85" s="220"/>
      <c r="AR85" s="48"/>
    </row>
    <row r="86" spans="1:91" s="2" customFormat="1" ht="6.95" customHeight="1">
      <c r="A86" s="227"/>
      <c r="B86" s="25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7"/>
      <c r="BE86" s="227"/>
    </row>
    <row r="87" spans="1:91" s="2" customFormat="1" ht="12" customHeight="1">
      <c r="A87" s="227"/>
      <c r="B87" s="25"/>
      <c r="C87" s="230" t="s">
        <v>20</v>
      </c>
      <c r="D87" s="231"/>
      <c r="E87" s="231"/>
      <c r="F87" s="231"/>
      <c r="G87" s="231"/>
      <c r="H87" s="231"/>
      <c r="I87" s="231"/>
      <c r="J87" s="231"/>
      <c r="K87" s="231"/>
      <c r="L87" s="49" t="str">
        <f>IF(K8="","",K8)</f>
        <v>Hradec Králové 500 03</v>
      </c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0" t="s">
        <v>22</v>
      </c>
      <c r="AJ87" s="231"/>
      <c r="AK87" s="231"/>
      <c r="AL87" s="231"/>
      <c r="AM87" s="244" t="str">
        <f>IF(AN8= "","",AN8)</f>
        <v>21. 10. 2020</v>
      </c>
      <c r="AN87" s="244"/>
      <c r="AO87" s="231"/>
      <c r="AP87" s="231"/>
      <c r="AQ87" s="231"/>
      <c r="AR87" s="27"/>
      <c r="BE87" s="227"/>
    </row>
    <row r="88" spans="1:91" s="2" customFormat="1" ht="6.95" customHeight="1">
      <c r="A88" s="227"/>
      <c r="B88" s="25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7"/>
      <c r="BE88" s="227"/>
    </row>
    <row r="89" spans="1:91" s="2" customFormat="1" ht="15.2" customHeight="1">
      <c r="A89" s="227"/>
      <c r="B89" s="25"/>
      <c r="C89" s="230" t="s">
        <v>24</v>
      </c>
      <c r="D89" s="231"/>
      <c r="E89" s="231"/>
      <c r="F89" s="231"/>
      <c r="G89" s="231"/>
      <c r="H89" s="231"/>
      <c r="I89" s="231"/>
      <c r="J89" s="231"/>
      <c r="K89" s="231"/>
      <c r="L89" s="222" t="str">
        <f>IF(E11= "","",E11)</f>
        <v>SPŠ Stavební , Pospíšilova 787, Hradec Králové</v>
      </c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0" t="s">
        <v>31</v>
      </c>
      <c r="AJ89" s="231"/>
      <c r="AK89" s="231"/>
      <c r="AL89" s="231"/>
      <c r="AM89" s="245" t="str">
        <f>IF(E17="","",E17)</f>
        <v xml:space="preserve"> </v>
      </c>
      <c r="AN89" s="246"/>
      <c r="AO89" s="246"/>
      <c r="AP89" s="246"/>
      <c r="AQ89" s="231"/>
      <c r="AR89" s="27"/>
      <c r="AS89" s="247" t="s">
        <v>56</v>
      </c>
      <c r="AT89" s="248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27"/>
    </row>
    <row r="90" spans="1:91" s="2" customFormat="1" ht="15.2" customHeight="1">
      <c r="A90" s="227"/>
      <c r="B90" s="25"/>
      <c r="C90" s="230" t="s">
        <v>29</v>
      </c>
      <c r="D90" s="231"/>
      <c r="E90" s="231"/>
      <c r="F90" s="231"/>
      <c r="G90" s="231"/>
      <c r="H90" s="231"/>
      <c r="I90" s="231"/>
      <c r="J90" s="231"/>
      <c r="K90" s="231"/>
      <c r="L90" s="222" t="str">
        <f>IF(E14= "Vyplň údaj","",E14)</f>
        <v/>
      </c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0" t="s">
        <v>34</v>
      </c>
      <c r="AJ90" s="231"/>
      <c r="AK90" s="231"/>
      <c r="AL90" s="231"/>
      <c r="AM90" s="245" t="str">
        <f>IF(E20="","",E20)</f>
        <v xml:space="preserve"> </v>
      </c>
      <c r="AN90" s="246"/>
      <c r="AO90" s="246"/>
      <c r="AP90" s="246"/>
      <c r="AQ90" s="231"/>
      <c r="AR90" s="27"/>
      <c r="AS90" s="249"/>
      <c r="AT90" s="250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27"/>
    </row>
    <row r="91" spans="1:91" s="2" customFormat="1" ht="10.9" customHeight="1">
      <c r="A91" s="227"/>
      <c r="B91" s="25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7"/>
      <c r="AS91" s="251"/>
      <c r="AT91" s="252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27"/>
    </row>
    <row r="92" spans="1:91" s="2" customFormat="1" ht="29.25" customHeight="1">
      <c r="A92" s="227"/>
      <c r="B92" s="25"/>
      <c r="C92" s="235" t="s">
        <v>57</v>
      </c>
      <c r="D92" s="236"/>
      <c r="E92" s="236"/>
      <c r="F92" s="236"/>
      <c r="G92" s="236"/>
      <c r="H92" s="56"/>
      <c r="I92" s="237" t="s">
        <v>58</v>
      </c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8" t="s">
        <v>59</v>
      </c>
      <c r="AH92" s="236"/>
      <c r="AI92" s="236"/>
      <c r="AJ92" s="236"/>
      <c r="AK92" s="236"/>
      <c r="AL92" s="236"/>
      <c r="AM92" s="236"/>
      <c r="AN92" s="237" t="s">
        <v>60</v>
      </c>
      <c r="AO92" s="236"/>
      <c r="AP92" s="239"/>
      <c r="AQ92" s="57" t="s">
        <v>61</v>
      </c>
      <c r="AR92" s="27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  <c r="BE92" s="227"/>
    </row>
    <row r="93" spans="1:91" s="2" customFormat="1" ht="10.9" customHeight="1">
      <c r="A93" s="227"/>
      <c r="B93" s="25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7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27"/>
    </row>
    <row r="94" spans="1:91" s="6" customFormat="1" ht="32.450000000000003" customHeight="1">
      <c r="B94" s="64"/>
      <c r="C94" s="65" t="s">
        <v>74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40">
        <f>ROUND(SUM(AG95:AG97),2)</f>
        <v>0</v>
      </c>
      <c r="AH94" s="240"/>
      <c r="AI94" s="240"/>
      <c r="AJ94" s="240"/>
      <c r="AK94" s="240"/>
      <c r="AL94" s="240"/>
      <c r="AM94" s="240"/>
      <c r="AN94" s="241">
        <f>SUM(AG94,AT94)</f>
        <v>0</v>
      </c>
      <c r="AO94" s="241"/>
      <c r="AP94" s="241"/>
      <c r="AQ94" s="67" t="s">
        <v>1</v>
      </c>
      <c r="AR94" s="68"/>
      <c r="AS94" s="69">
        <f>ROUND(SUM(AS95:AS97),2)</f>
        <v>0</v>
      </c>
      <c r="AT94" s="70">
        <f>ROUND(SUM(AV94:AW94),2)</f>
        <v>0</v>
      </c>
      <c r="AU94" s="71">
        <f>ROUND(SUM(AU95:AU97),5)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ROUND(SUM(AZ95:AZ97),2)</f>
        <v>0</v>
      </c>
      <c r="BA94" s="70">
        <f>ROUND(SUM(BA95:BA97),2)</f>
        <v>0</v>
      </c>
      <c r="BB94" s="70">
        <f>ROUND(SUM(BB95:BB97),2)</f>
        <v>0</v>
      </c>
      <c r="BC94" s="70">
        <f>ROUND(SUM(BC95:BC97),2)</f>
        <v>0</v>
      </c>
      <c r="BD94" s="72">
        <f>ROUND(SUM(BD95:BD97),2)</f>
        <v>0</v>
      </c>
      <c r="BS94" s="73" t="s">
        <v>75</v>
      </c>
      <c r="BT94" s="73" t="s">
        <v>76</v>
      </c>
      <c r="BU94" s="74" t="s">
        <v>77</v>
      </c>
      <c r="BV94" s="73" t="s">
        <v>78</v>
      </c>
      <c r="BW94" s="73" t="s">
        <v>5</v>
      </c>
      <c r="BX94" s="73" t="s">
        <v>79</v>
      </c>
      <c r="CL94" s="73" t="s">
        <v>1</v>
      </c>
    </row>
    <row r="95" spans="1:91" s="7" customFormat="1" ht="24.75" customHeight="1">
      <c r="A95" s="75" t="s">
        <v>80</v>
      </c>
      <c r="B95" s="76"/>
      <c r="C95" s="77"/>
      <c r="D95" s="234" t="s">
        <v>81</v>
      </c>
      <c r="E95" s="234"/>
      <c r="F95" s="234"/>
      <c r="G95" s="234"/>
      <c r="H95" s="234"/>
      <c r="I95" s="223"/>
      <c r="J95" s="234" t="s">
        <v>82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'2020-18-01 - Elektroinsta...'!J30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78" t="s">
        <v>83</v>
      </c>
      <c r="AR95" s="79"/>
      <c r="AS95" s="80">
        <v>0</v>
      </c>
      <c r="AT95" s="81">
        <f>ROUND(SUM(AV95:AW95),2)</f>
        <v>0</v>
      </c>
      <c r="AU95" s="82">
        <f>'2020-18-01 - Elektroinsta...'!P121</f>
        <v>0</v>
      </c>
      <c r="AV95" s="81">
        <f>'2020-18-01 - Elektroinsta...'!J33</f>
        <v>0</v>
      </c>
      <c r="AW95" s="81">
        <f>'2020-18-01 - Elektroinsta...'!J34</f>
        <v>0</v>
      </c>
      <c r="AX95" s="81">
        <f>'2020-18-01 - Elektroinsta...'!J35</f>
        <v>0</v>
      </c>
      <c r="AY95" s="81">
        <f>'2020-18-01 - Elektroinsta...'!J36</f>
        <v>0</v>
      </c>
      <c r="AZ95" s="81">
        <f>'2020-18-01 - Elektroinsta...'!F33</f>
        <v>0</v>
      </c>
      <c r="BA95" s="81">
        <f>'2020-18-01 - Elektroinsta...'!F34</f>
        <v>0</v>
      </c>
      <c r="BB95" s="81">
        <f>'2020-18-01 - Elektroinsta...'!F35</f>
        <v>0</v>
      </c>
      <c r="BC95" s="81">
        <f>'2020-18-01 - Elektroinsta...'!F36</f>
        <v>0</v>
      </c>
      <c r="BD95" s="83">
        <f>'2020-18-01 - Elektroinsta...'!F37</f>
        <v>0</v>
      </c>
      <c r="BT95" s="84" t="s">
        <v>84</v>
      </c>
      <c r="BV95" s="84" t="s">
        <v>78</v>
      </c>
      <c r="BW95" s="84" t="s">
        <v>85</v>
      </c>
      <c r="BX95" s="84" t="s">
        <v>5</v>
      </c>
      <c r="CL95" s="84" t="s">
        <v>1</v>
      </c>
      <c r="CM95" s="84" t="s">
        <v>86</v>
      </c>
    </row>
    <row r="96" spans="1:91" s="7" customFormat="1" ht="24.75" customHeight="1">
      <c r="A96" s="75" t="s">
        <v>80</v>
      </c>
      <c r="B96" s="76"/>
      <c r="C96" s="77"/>
      <c r="D96" s="234" t="s">
        <v>87</v>
      </c>
      <c r="E96" s="234"/>
      <c r="F96" s="234"/>
      <c r="G96" s="234"/>
      <c r="H96" s="234"/>
      <c r="I96" s="223"/>
      <c r="J96" s="234" t="s">
        <v>88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'2020-18-02 - Rozváděč RP'!J30</f>
        <v>0</v>
      </c>
      <c r="AH96" s="233"/>
      <c r="AI96" s="233"/>
      <c r="AJ96" s="233"/>
      <c r="AK96" s="233"/>
      <c r="AL96" s="233"/>
      <c r="AM96" s="233"/>
      <c r="AN96" s="232">
        <f>SUM(AG96,AT96)</f>
        <v>0</v>
      </c>
      <c r="AO96" s="233"/>
      <c r="AP96" s="233"/>
      <c r="AQ96" s="78" t="s">
        <v>83</v>
      </c>
      <c r="AR96" s="79"/>
      <c r="AS96" s="80">
        <v>0</v>
      </c>
      <c r="AT96" s="81">
        <f>ROUND(SUM(AV96:AW96),2)</f>
        <v>0</v>
      </c>
      <c r="AU96" s="82">
        <f>'2020-18-02 - Rozváděč RP'!P118</f>
        <v>0</v>
      </c>
      <c r="AV96" s="81">
        <f>'2020-18-02 - Rozváděč RP'!J33</f>
        <v>0</v>
      </c>
      <c r="AW96" s="81">
        <f>'2020-18-02 - Rozváděč RP'!J34</f>
        <v>0</v>
      </c>
      <c r="AX96" s="81">
        <f>'2020-18-02 - Rozváděč RP'!J35</f>
        <v>0</v>
      </c>
      <c r="AY96" s="81">
        <f>'2020-18-02 - Rozváděč RP'!J36</f>
        <v>0</v>
      </c>
      <c r="AZ96" s="81">
        <f>'2020-18-02 - Rozváděč RP'!F33</f>
        <v>0</v>
      </c>
      <c r="BA96" s="81">
        <f>'2020-18-02 - Rozváděč RP'!F34</f>
        <v>0</v>
      </c>
      <c r="BB96" s="81">
        <f>'2020-18-02 - Rozváděč RP'!F35</f>
        <v>0</v>
      </c>
      <c r="BC96" s="81">
        <f>'2020-18-02 - Rozváděč RP'!F36</f>
        <v>0</v>
      </c>
      <c r="BD96" s="83">
        <f>'2020-18-02 - Rozváděč RP'!F37</f>
        <v>0</v>
      </c>
      <c r="BT96" s="84" t="s">
        <v>84</v>
      </c>
      <c r="BV96" s="84" t="s">
        <v>78</v>
      </c>
      <c r="BW96" s="84" t="s">
        <v>89</v>
      </c>
      <c r="BX96" s="84" t="s">
        <v>5</v>
      </c>
      <c r="CL96" s="84" t="s">
        <v>1</v>
      </c>
      <c r="CM96" s="84" t="s">
        <v>86</v>
      </c>
    </row>
    <row r="97" spans="1:91" s="7" customFormat="1" ht="24.75" customHeight="1">
      <c r="A97" s="75" t="s">
        <v>80</v>
      </c>
      <c r="B97" s="76"/>
      <c r="C97" s="77"/>
      <c r="D97" s="234" t="s">
        <v>90</v>
      </c>
      <c r="E97" s="234"/>
      <c r="F97" s="234"/>
      <c r="G97" s="234"/>
      <c r="H97" s="234"/>
      <c r="I97" s="223"/>
      <c r="J97" s="234" t="s">
        <v>91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2">
        <f>'2020-18-03 - Strukturovan...'!J30</f>
        <v>0</v>
      </c>
      <c r="AH97" s="233"/>
      <c r="AI97" s="233"/>
      <c r="AJ97" s="233"/>
      <c r="AK97" s="233"/>
      <c r="AL97" s="233"/>
      <c r="AM97" s="233"/>
      <c r="AN97" s="232">
        <f>SUM(AG97,AT97)</f>
        <v>0</v>
      </c>
      <c r="AO97" s="233"/>
      <c r="AP97" s="233"/>
      <c r="AQ97" s="78" t="s">
        <v>83</v>
      </c>
      <c r="AR97" s="79"/>
      <c r="AS97" s="85">
        <v>0</v>
      </c>
      <c r="AT97" s="86">
        <f>ROUND(SUM(AV97:AW97),2)</f>
        <v>0</v>
      </c>
      <c r="AU97" s="87">
        <f>'2020-18-03 - Strukturovan...'!P121</f>
        <v>0</v>
      </c>
      <c r="AV97" s="86">
        <f>'2020-18-03 - Strukturovan...'!J33</f>
        <v>0</v>
      </c>
      <c r="AW97" s="86">
        <f>'2020-18-03 - Strukturovan...'!J34</f>
        <v>0</v>
      </c>
      <c r="AX97" s="86">
        <f>'2020-18-03 - Strukturovan...'!J35</f>
        <v>0</v>
      </c>
      <c r="AY97" s="86">
        <f>'2020-18-03 - Strukturovan...'!J36</f>
        <v>0</v>
      </c>
      <c r="AZ97" s="86">
        <f>'2020-18-03 - Strukturovan...'!F33</f>
        <v>0</v>
      </c>
      <c r="BA97" s="86">
        <f>'2020-18-03 - Strukturovan...'!F34</f>
        <v>0</v>
      </c>
      <c r="BB97" s="86">
        <f>'2020-18-03 - Strukturovan...'!F35</f>
        <v>0</v>
      </c>
      <c r="BC97" s="86">
        <f>'2020-18-03 - Strukturovan...'!F36</f>
        <v>0</v>
      </c>
      <c r="BD97" s="88">
        <f>'2020-18-03 - Strukturovan...'!F37</f>
        <v>0</v>
      </c>
      <c r="BT97" s="84" t="s">
        <v>84</v>
      </c>
      <c r="BV97" s="84" t="s">
        <v>78</v>
      </c>
      <c r="BW97" s="84" t="s">
        <v>92</v>
      </c>
      <c r="BX97" s="84" t="s">
        <v>5</v>
      </c>
      <c r="CL97" s="84" t="s">
        <v>1</v>
      </c>
      <c r="CM97" s="84" t="s">
        <v>86</v>
      </c>
    </row>
    <row r="98" spans="1:91" s="2" customFormat="1" ht="30" customHeight="1">
      <c r="A98" s="227"/>
      <c r="B98" s="25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  <c r="AM98" s="231"/>
      <c r="AN98" s="231"/>
      <c r="AO98" s="231"/>
      <c r="AP98" s="231"/>
      <c r="AQ98" s="231"/>
      <c r="AR98" s="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</row>
    <row r="99" spans="1:91" s="2" customFormat="1" ht="6.95" customHeight="1">
      <c r="A99" s="227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</row>
  </sheetData>
  <sheetProtection algorithmName="SHA-512" hashValue="UuTr8ycIJuKUZYyY84MgasybLxapGckjnSeeIFuw5I6MWR58mb1DujjTTAxarK3kPVVCFaEUzDx+anoQPoNbvg==" saltValue="PJCmt8D4iWdRicN47U49+vk18fK4iL7qXc81JxJTceUU76Uhl6fqZpdAVbmioNckPb6r8w9/R2MrdWCJIg+6J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020-18-01 - Elektroinsta...'!C2" display="/" xr:uid="{00000000-0004-0000-0000-000000000000}"/>
    <hyperlink ref="A96" location="'2020-18-02 - Rozváděč RP'!C2" display="/" xr:uid="{00000000-0004-0000-0000-000001000000}"/>
    <hyperlink ref="A97" location="'2020-18-03 - Strukturovan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A2" s="225"/>
      <c r="B2" s="225"/>
      <c r="C2" s="225"/>
      <c r="D2" s="225"/>
      <c r="E2" s="225"/>
      <c r="F2" s="225"/>
      <c r="G2" s="225"/>
      <c r="H2" s="225"/>
      <c r="I2" s="89"/>
      <c r="J2" s="225"/>
      <c r="K2" s="225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14" t="s">
        <v>85</v>
      </c>
    </row>
    <row r="3" spans="1:46" s="1" customFormat="1" ht="6.95" customHeight="1">
      <c r="A3" s="225"/>
      <c r="B3" s="90"/>
      <c r="C3" s="91"/>
      <c r="D3" s="91"/>
      <c r="E3" s="91"/>
      <c r="F3" s="91"/>
      <c r="G3" s="91"/>
      <c r="H3" s="91"/>
      <c r="I3" s="92"/>
      <c r="J3" s="91"/>
      <c r="K3" s="91"/>
      <c r="L3" s="17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14" t="s">
        <v>86</v>
      </c>
    </row>
    <row r="4" spans="1:46" s="1" customFormat="1" ht="24.95" customHeight="1">
      <c r="A4" s="225"/>
      <c r="B4" s="17"/>
      <c r="C4" s="225"/>
      <c r="D4" s="93" t="s">
        <v>93</v>
      </c>
      <c r="E4" s="225"/>
      <c r="F4" s="225"/>
      <c r="G4" s="225"/>
      <c r="H4" s="225"/>
      <c r="I4" s="89"/>
      <c r="J4" s="225"/>
      <c r="K4" s="225"/>
      <c r="L4" s="17"/>
      <c r="M4" s="94" t="s">
        <v>10</v>
      </c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14" t="s">
        <v>4</v>
      </c>
    </row>
    <row r="5" spans="1:46" s="1" customFormat="1" ht="6.95" customHeight="1">
      <c r="A5" s="225"/>
      <c r="B5" s="17"/>
      <c r="C5" s="225"/>
      <c r="D5" s="225"/>
      <c r="E5" s="225"/>
      <c r="F5" s="225"/>
      <c r="G5" s="225"/>
      <c r="H5" s="225"/>
      <c r="I5" s="89"/>
      <c r="J5" s="225"/>
      <c r="K5" s="225"/>
      <c r="L5" s="17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</row>
    <row r="6" spans="1:46" s="1" customFormat="1" ht="12" customHeight="1">
      <c r="A6" s="225"/>
      <c r="B6" s="17"/>
      <c r="C6" s="225"/>
      <c r="D6" s="226" t="s">
        <v>16</v>
      </c>
      <c r="E6" s="225"/>
      <c r="F6" s="225"/>
      <c r="G6" s="225"/>
      <c r="H6" s="225"/>
      <c r="I6" s="89"/>
      <c r="J6" s="225"/>
      <c r="K6" s="225"/>
      <c r="L6" s="17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</row>
    <row r="7" spans="1:46" s="1" customFormat="1" ht="23.25" customHeight="1">
      <c r="A7" s="225"/>
      <c r="B7" s="17"/>
      <c r="C7" s="225"/>
      <c r="D7" s="225"/>
      <c r="E7" s="274" t="str">
        <f>'Rekapitulace stavby'!K6</f>
        <v>Rekonstrukce a modernizace učebny SPŠ Stavební, Pospíšilova 787, HK, Pavilon Švendova</v>
      </c>
      <c r="F7" s="275"/>
      <c r="G7" s="275"/>
      <c r="H7" s="275"/>
      <c r="I7" s="89"/>
      <c r="J7" s="225"/>
      <c r="K7" s="225"/>
      <c r="L7" s="17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</row>
    <row r="8" spans="1:46" s="2" customFormat="1" ht="12" customHeight="1">
      <c r="A8" s="227"/>
      <c r="B8" s="27"/>
      <c r="C8" s="227"/>
      <c r="D8" s="226" t="s">
        <v>94</v>
      </c>
      <c r="E8" s="227"/>
      <c r="F8" s="227"/>
      <c r="G8" s="227"/>
      <c r="H8" s="227"/>
      <c r="I8" s="95"/>
      <c r="J8" s="227"/>
      <c r="K8" s="227"/>
      <c r="L8" s="3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</row>
    <row r="9" spans="1:46" s="2" customFormat="1" ht="16.5" customHeight="1">
      <c r="A9" s="227"/>
      <c r="B9" s="27"/>
      <c r="C9" s="227"/>
      <c r="D9" s="227"/>
      <c r="E9" s="276" t="s">
        <v>95</v>
      </c>
      <c r="F9" s="277"/>
      <c r="G9" s="277"/>
      <c r="H9" s="277"/>
      <c r="I9" s="95"/>
      <c r="J9" s="227"/>
      <c r="K9" s="227"/>
      <c r="L9" s="3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</row>
    <row r="10" spans="1:46" s="2" customFormat="1" ht="11.25">
      <c r="A10" s="227"/>
      <c r="B10" s="27"/>
      <c r="C10" s="227"/>
      <c r="D10" s="227"/>
      <c r="E10" s="227"/>
      <c r="F10" s="227"/>
      <c r="G10" s="227"/>
      <c r="H10" s="227"/>
      <c r="I10" s="95"/>
      <c r="J10" s="227"/>
      <c r="K10" s="227"/>
      <c r="L10" s="3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</row>
    <row r="11" spans="1:46" s="2" customFormat="1" ht="12" customHeight="1">
      <c r="A11" s="227"/>
      <c r="B11" s="27"/>
      <c r="C11" s="227"/>
      <c r="D11" s="226" t="s">
        <v>18</v>
      </c>
      <c r="E11" s="227"/>
      <c r="F11" s="229" t="s">
        <v>1</v>
      </c>
      <c r="G11" s="227"/>
      <c r="H11" s="227"/>
      <c r="I11" s="96" t="s">
        <v>19</v>
      </c>
      <c r="J11" s="229" t="s">
        <v>1</v>
      </c>
      <c r="K11" s="227"/>
      <c r="L11" s="3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</row>
    <row r="12" spans="1:46" s="2" customFormat="1" ht="12" customHeight="1">
      <c r="A12" s="227"/>
      <c r="B12" s="27"/>
      <c r="C12" s="227"/>
      <c r="D12" s="226" t="s">
        <v>20</v>
      </c>
      <c r="E12" s="227"/>
      <c r="F12" s="229" t="s">
        <v>96</v>
      </c>
      <c r="G12" s="227"/>
      <c r="H12" s="227"/>
      <c r="I12" s="96" t="s">
        <v>22</v>
      </c>
      <c r="J12" s="97" t="str">
        <f>'Rekapitulace stavby'!AN8</f>
        <v>21. 10. 2020</v>
      </c>
      <c r="K12" s="227"/>
      <c r="L12" s="3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</row>
    <row r="13" spans="1:46" s="2" customFormat="1" ht="10.9" customHeight="1">
      <c r="A13" s="227"/>
      <c r="B13" s="27"/>
      <c r="C13" s="227"/>
      <c r="D13" s="227"/>
      <c r="E13" s="227"/>
      <c r="F13" s="227"/>
      <c r="G13" s="227"/>
      <c r="H13" s="227"/>
      <c r="I13" s="95"/>
      <c r="J13" s="227"/>
      <c r="K13" s="227"/>
      <c r="L13" s="3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</row>
    <row r="14" spans="1:46" s="2" customFormat="1" ht="12" customHeight="1">
      <c r="A14" s="227"/>
      <c r="B14" s="27"/>
      <c r="C14" s="227"/>
      <c r="D14" s="226" t="s">
        <v>24</v>
      </c>
      <c r="E14" s="227"/>
      <c r="F14" s="227"/>
      <c r="G14" s="227"/>
      <c r="H14" s="227"/>
      <c r="I14" s="96" t="s">
        <v>25</v>
      </c>
      <c r="J14" s="229" t="s">
        <v>26</v>
      </c>
      <c r="K14" s="227"/>
      <c r="L14" s="3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</row>
    <row r="15" spans="1:46" s="2" customFormat="1" ht="18" customHeight="1">
      <c r="A15" s="227"/>
      <c r="B15" s="27"/>
      <c r="C15" s="227"/>
      <c r="D15" s="227"/>
      <c r="E15" s="229" t="s">
        <v>27</v>
      </c>
      <c r="F15" s="227"/>
      <c r="G15" s="227"/>
      <c r="H15" s="227"/>
      <c r="I15" s="96" t="s">
        <v>28</v>
      </c>
      <c r="J15" s="229" t="s">
        <v>1</v>
      </c>
      <c r="K15" s="227"/>
      <c r="L15" s="3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</row>
    <row r="16" spans="1:46" s="2" customFormat="1" ht="6.95" customHeight="1">
      <c r="A16" s="227"/>
      <c r="B16" s="27"/>
      <c r="C16" s="227"/>
      <c r="D16" s="227"/>
      <c r="E16" s="227"/>
      <c r="F16" s="227"/>
      <c r="G16" s="227"/>
      <c r="H16" s="227"/>
      <c r="I16" s="95"/>
      <c r="J16" s="227"/>
      <c r="K16" s="227"/>
      <c r="L16" s="3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</row>
    <row r="17" spans="1:31" s="2" customFormat="1" ht="12" customHeight="1">
      <c r="A17" s="227"/>
      <c r="B17" s="27"/>
      <c r="C17" s="227"/>
      <c r="D17" s="226" t="s">
        <v>29</v>
      </c>
      <c r="E17" s="227"/>
      <c r="F17" s="227"/>
      <c r="G17" s="227"/>
      <c r="H17" s="227"/>
      <c r="I17" s="96" t="s">
        <v>25</v>
      </c>
      <c r="J17" s="228" t="str">
        <f>'Rekapitulace stavby'!AN13</f>
        <v>Vyplň údaj</v>
      </c>
      <c r="K17" s="227"/>
      <c r="L17" s="3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</row>
    <row r="18" spans="1:31" s="2" customFormat="1" ht="18" customHeight="1">
      <c r="A18" s="227"/>
      <c r="B18" s="27"/>
      <c r="C18" s="227"/>
      <c r="D18" s="227"/>
      <c r="E18" s="278" t="str">
        <f>'Rekapitulace stavby'!E14</f>
        <v>Vyplň údaj</v>
      </c>
      <c r="F18" s="279"/>
      <c r="G18" s="279"/>
      <c r="H18" s="279"/>
      <c r="I18" s="96" t="s">
        <v>28</v>
      </c>
      <c r="J18" s="228" t="str">
        <f>'Rekapitulace stavby'!AN14</f>
        <v>Vyplň údaj</v>
      </c>
      <c r="K18" s="227"/>
      <c r="L18" s="3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</row>
    <row r="19" spans="1:31" s="2" customFormat="1" ht="6.95" customHeight="1">
      <c r="A19" s="227"/>
      <c r="B19" s="27"/>
      <c r="C19" s="227"/>
      <c r="D19" s="227"/>
      <c r="E19" s="227"/>
      <c r="F19" s="227"/>
      <c r="G19" s="227"/>
      <c r="H19" s="227"/>
      <c r="I19" s="95"/>
      <c r="J19" s="227"/>
      <c r="K19" s="227"/>
      <c r="L19" s="3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</row>
    <row r="20" spans="1:31" s="2" customFormat="1" ht="12" customHeight="1">
      <c r="A20" s="227"/>
      <c r="B20" s="27"/>
      <c r="C20" s="227"/>
      <c r="D20" s="226" t="s">
        <v>31</v>
      </c>
      <c r="E20" s="227"/>
      <c r="F20" s="227"/>
      <c r="G20" s="227"/>
      <c r="H20" s="227"/>
      <c r="I20" s="96" t="s">
        <v>25</v>
      </c>
      <c r="J20" s="229" t="str">
        <f>IF('Rekapitulace stavby'!AN16="","",'Rekapitulace stavby'!AN16)</f>
        <v/>
      </c>
      <c r="K20" s="227"/>
      <c r="L20" s="3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</row>
    <row r="21" spans="1:31" s="2" customFormat="1" ht="18" customHeight="1">
      <c r="A21" s="227"/>
      <c r="B21" s="27"/>
      <c r="C21" s="227"/>
      <c r="D21" s="227"/>
      <c r="E21" s="229" t="str">
        <f>IF('Rekapitulace stavby'!E17="","",'Rekapitulace stavby'!E17)</f>
        <v xml:space="preserve"> </v>
      </c>
      <c r="F21" s="227"/>
      <c r="G21" s="227"/>
      <c r="H21" s="227"/>
      <c r="I21" s="96" t="s">
        <v>28</v>
      </c>
      <c r="J21" s="229" t="str">
        <f>IF('Rekapitulace stavby'!AN17="","",'Rekapitulace stavby'!AN17)</f>
        <v/>
      </c>
      <c r="K21" s="227"/>
      <c r="L21" s="3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</row>
    <row r="22" spans="1:31" s="2" customFormat="1" ht="6.95" customHeight="1">
      <c r="A22" s="227"/>
      <c r="B22" s="27"/>
      <c r="C22" s="227"/>
      <c r="D22" s="227"/>
      <c r="E22" s="227"/>
      <c r="F22" s="227"/>
      <c r="G22" s="227"/>
      <c r="H22" s="227"/>
      <c r="I22" s="95"/>
      <c r="J22" s="227"/>
      <c r="K22" s="227"/>
      <c r="L22" s="3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</row>
    <row r="23" spans="1:31" s="2" customFormat="1" ht="12" customHeight="1">
      <c r="A23" s="227"/>
      <c r="B23" s="27"/>
      <c r="C23" s="227"/>
      <c r="D23" s="226" t="s">
        <v>34</v>
      </c>
      <c r="E23" s="227"/>
      <c r="F23" s="227"/>
      <c r="G23" s="227"/>
      <c r="H23" s="227"/>
      <c r="I23" s="96" t="s">
        <v>25</v>
      </c>
      <c r="J23" s="229" t="str">
        <f>IF('Rekapitulace stavby'!AN19="","",'Rekapitulace stavby'!AN19)</f>
        <v/>
      </c>
      <c r="K23" s="227"/>
      <c r="L23" s="3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</row>
    <row r="24" spans="1:31" s="2" customFormat="1" ht="18" customHeight="1">
      <c r="A24" s="227"/>
      <c r="B24" s="27"/>
      <c r="C24" s="227"/>
      <c r="D24" s="227"/>
      <c r="E24" s="229" t="str">
        <f>IF('Rekapitulace stavby'!E20="","",'Rekapitulace stavby'!E20)</f>
        <v xml:space="preserve"> </v>
      </c>
      <c r="F24" s="227"/>
      <c r="G24" s="227"/>
      <c r="H24" s="227"/>
      <c r="I24" s="96" t="s">
        <v>28</v>
      </c>
      <c r="J24" s="229" t="str">
        <f>IF('Rekapitulace stavby'!AN20="","",'Rekapitulace stavby'!AN20)</f>
        <v/>
      </c>
      <c r="K24" s="227"/>
      <c r="L24" s="3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</row>
    <row r="25" spans="1:31" s="2" customFormat="1" ht="6.95" customHeight="1">
      <c r="A25" s="227"/>
      <c r="B25" s="27"/>
      <c r="C25" s="227"/>
      <c r="D25" s="227"/>
      <c r="E25" s="227"/>
      <c r="F25" s="227"/>
      <c r="G25" s="227"/>
      <c r="H25" s="227"/>
      <c r="I25" s="95"/>
      <c r="J25" s="227"/>
      <c r="K25" s="227"/>
      <c r="L25" s="3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</row>
    <row r="26" spans="1:31" s="2" customFormat="1" ht="12" customHeight="1">
      <c r="A26" s="227"/>
      <c r="B26" s="27"/>
      <c r="C26" s="227"/>
      <c r="D26" s="226" t="s">
        <v>35</v>
      </c>
      <c r="E26" s="227"/>
      <c r="F26" s="227"/>
      <c r="G26" s="227"/>
      <c r="H26" s="227"/>
      <c r="I26" s="95"/>
      <c r="J26" s="227"/>
      <c r="K26" s="227"/>
      <c r="L26" s="3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</row>
    <row r="27" spans="1:31" s="8" customFormat="1" ht="16.5" customHeight="1">
      <c r="A27" s="98"/>
      <c r="B27" s="99"/>
      <c r="C27" s="98"/>
      <c r="D27" s="98"/>
      <c r="E27" s="280" t="s">
        <v>1</v>
      </c>
      <c r="F27" s="280"/>
      <c r="G27" s="280"/>
      <c r="H27" s="280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227"/>
      <c r="B28" s="27"/>
      <c r="C28" s="227"/>
      <c r="D28" s="227"/>
      <c r="E28" s="227"/>
      <c r="F28" s="227"/>
      <c r="G28" s="227"/>
      <c r="H28" s="227"/>
      <c r="I28" s="95"/>
      <c r="J28" s="227"/>
      <c r="K28" s="227"/>
      <c r="L28" s="3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</row>
    <row r="29" spans="1:31" s="2" customFormat="1" ht="6.95" customHeight="1">
      <c r="A29" s="227"/>
      <c r="B29" s="27"/>
      <c r="C29" s="227"/>
      <c r="D29" s="102"/>
      <c r="E29" s="102"/>
      <c r="F29" s="102"/>
      <c r="G29" s="102"/>
      <c r="H29" s="102"/>
      <c r="I29" s="103"/>
      <c r="J29" s="102"/>
      <c r="K29" s="102"/>
      <c r="L29" s="3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</row>
    <row r="30" spans="1:31" s="2" customFormat="1" ht="25.35" customHeight="1">
      <c r="A30" s="227"/>
      <c r="B30" s="27"/>
      <c r="C30" s="227"/>
      <c r="D30" s="104" t="s">
        <v>36</v>
      </c>
      <c r="E30" s="227"/>
      <c r="F30" s="227"/>
      <c r="G30" s="227"/>
      <c r="H30" s="227"/>
      <c r="I30" s="95"/>
      <c r="J30" s="105">
        <f>ROUND(J121, 2)</f>
        <v>0</v>
      </c>
      <c r="K30" s="227"/>
      <c r="L30" s="3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</row>
    <row r="31" spans="1:31" s="2" customFormat="1" ht="6.95" customHeight="1">
      <c r="A31" s="227"/>
      <c r="B31" s="27"/>
      <c r="C31" s="227"/>
      <c r="D31" s="102"/>
      <c r="E31" s="102"/>
      <c r="F31" s="102"/>
      <c r="G31" s="102"/>
      <c r="H31" s="102"/>
      <c r="I31" s="103"/>
      <c r="J31" s="102"/>
      <c r="K31" s="102"/>
      <c r="L31" s="3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</row>
    <row r="32" spans="1:31" s="2" customFormat="1" ht="14.45" customHeight="1">
      <c r="A32" s="227"/>
      <c r="B32" s="27"/>
      <c r="C32" s="227"/>
      <c r="D32" s="227"/>
      <c r="E32" s="227"/>
      <c r="F32" s="106" t="s">
        <v>38</v>
      </c>
      <c r="G32" s="227"/>
      <c r="H32" s="227"/>
      <c r="I32" s="107" t="s">
        <v>37</v>
      </c>
      <c r="J32" s="106" t="s">
        <v>39</v>
      </c>
      <c r="K32" s="227"/>
      <c r="L32" s="3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</row>
    <row r="33" spans="1:31" s="2" customFormat="1" ht="14.45" customHeight="1">
      <c r="A33" s="227"/>
      <c r="B33" s="27"/>
      <c r="C33" s="227"/>
      <c r="D33" s="108" t="s">
        <v>40</v>
      </c>
      <c r="E33" s="226" t="s">
        <v>41</v>
      </c>
      <c r="F33" s="109">
        <f>ROUND((SUM(BE121:BE178)),  2)</f>
        <v>0</v>
      </c>
      <c r="G33" s="227"/>
      <c r="H33" s="227"/>
      <c r="I33" s="110">
        <v>0.21</v>
      </c>
      <c r="J33" s="109">
        <f>ROUND(((SUM(BE121:BE178))*I33),  2)</f>
        <v>0</v>
      </c>
      <c r="K33" s="227"/>
      <c r="L33" s="3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</row>
    <row r="34" spans="1:31" s="2" customFormat="1" ht="14.45" customHeight="1">
      <c r="A34" s="227"/>
      <c r="B34" s="27"/>
      <c r="C34" s="227"/>
      <c r="D34" s="227"/>
      <c r="E34" s="226" t="s">
        <v>42</v>
      </c>
      <c r="F34" s="109">
        <f>ROUND((SUM(BF121:BF178)),  2)</f>
        <v>0</v>
      </c>
      <c r="G34" s="227"/>
      <c r="H34" s="227"/>
      <c r="I34" s="110">
        <v>0.15</v>
      </c>
      <c r="J34" s="109">
        <f>ROUND(((SUM(BF121:BF178))*I34),  2)</f>
        <v>0</v>
      </c>
      <c r="K34" s="227"/>
      <c r="L34" s="3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</row>
    <row r="35" spans="1:31" s="2" customFormat="1" ht="14.45" hidden="1" customHeight="1">
      <c r="A35" s="227"/>
      <c r="B35" s="27"/>
      <c r="C35" s="227"/>
      <c r="D35" s="227"/>
      <c r="E35" s="226" t="s">
        <v>43</v>
      </c>
      <c r="F35" s="109">
        <f>ROUND((SUM(BG121:BG178)),  2)</f>
        <v>0</v>
      </c>
      <c r="G35" s="227"/>
      <c r="H35" s="227"/>
      <c r="I35" s="110">
        <v>0.21</v>
      </c>
      <c r="J35" s="109">
        <f>0</f>
        <v>0</v>
      </c>
      <c r="K35" s="227"/>
      <c r="L35" s="3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</row>
    <row r="36" spans="1:31" s="2" customFormat="1" ht="14.45" hidden="1" customHeight="1">
      <c r="A36" s="227"/>
      <c r="B36" s="27"/>
      <c r="C36" s="227"/>
      <c r="D36" s="227"/>
      <c r="E36" s="226" t="s">
        <v>44</v>
      </c>
      <c r="F36" s="109">
        <f>ROUND((SUM(BH121:BH178)),  2)</f>
        <v>0</v>
      </c>
      <c r="G36" s="227"/>
      <c r="H36" s="227"/>
      <c r="I36" s="110">
        <v>0.15</v>
      </c>
      <c r="J36" s="109">
        <f>0</f>
        <v>0</v>
      </c>
      <c r="K36" s="227"/>
      <c r="L36" s="3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</row>
    <row r="37" spans="1:31" s="2" customFormat="1" ht="14.45" hidden="1" customHeight="1">
      <c r="A37" s="227"/>
      <c r="B37" s="27"/>
      <c r="C37" s="227"/>
      <c r="D37" s="227"/>
      <c r="E37" s="226" t="s">
        <v>45</v>
      </c>
      <c r="F37" s="109">
        <f>ROUND((SUM(BI121:BI178)),  2)</f>
        <v>0</v>
      </c>
      <c r="G37" s="227"/>
      <c r="H37" s="227"/>
      <c r="I37" s="110">
        <v>0</v>
      </c>
      <c r="J37" s="109">
        <f>0</f>
        <v>0</v>
      </c>
      <c r="K37" s="227"/>
      <c r="L37" s="3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</row>
    <row r="38" spans="1:31" s="2" customFormat="1" ht="6.95" customHeight="1">
      <c r="A38" s="227"/>
      <c r="B38" s="27"/>
      <c r="C38" s="227"/>
      <c r="D38" s="227"/>
      <c r="E38" s="227"/>
      <c r="F38" s="227"/>
      <c r="G38" s="227"/>
      <c r="H38" s="227"/>
      <c r="I38" s="95"/>
      <c r="J38" s="227"/>
      <c r="K38" s="227"/>
      <c r="L38" s="3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</row>
    <row r="39" spans="1:31" s="2" customFormat="1" ht="25.35" customHeight="1">
      <c r="A39" s="227"/>
      <c r="B39" s="27"/>
      <c r="C39" s="111"/>
      <c r="D39" s="112" t="s">
        <v>46</v>
      </c>
      <c r="E39" s="113"/>
      <c r="F39" s="113"/>
      <c r="G39" s="114" t="s">
        <v>47</v>
      </c>
      <c r="H39" s="115" t="s">
        <v>48</v>
      </c>
      <c r="I39" s="116"/>
      <c r="J39" s="117">
        <f>SUM(J30:J37)</f>
        <v>0</v>
      </c>
      <c r="K39" s="118"/>
      <c r="L39" s="3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</row>
    <row r="40" spans="1:31" s="2" customFormat="1" ht="14.45" customHeight="1">
      <c r="A40" s="227"/>
      <c r="B40" s="27"/>
      <c r="C40" s="227"/>
      <c r="D40" s="227"/>
      <c r="E40" s="227"/>
      <c r="F40" s="227"/>
      <c r="G40" s="227"/>
      <c r="H40" s="227"/>
      <c r="I40" s="95"/>
      <c r="J40" s="227"/>
      <c r="K40" s="227"/>
      <c r="L40" s="3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</row>
    <row r="41" spans="1:31" s="1" customFormat="1" ht="14.45" customHeight="1">
      <c r="A41" s="225"/>
      <c r="B41" s="17"/>
      <c r="C41" s="225"/>
      <c r="D41" s="225"/>
      <c r="E41" s="225"/>
      <c r="F41" s="225"/>
      <c r="G41" s="225"/>
      <c r="H41" s="225"/>
      <c r="I41" s="89"/>
      <c r="J41" s="225"/>
      <c r="K41" s="225"/>
      <c r="L41" s="17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</row>
    <row r="42" spans="1:31" s="1" customFormat="1" ht="14.45" customHeight="1">
      <c r="A42" s="225"/>
      <c r="B42" s="17"/>
      <c r="C42" s="225"/>
      <c r="D42" s="225"/>
      <c r="E42" s="225"/>
      <c r="F42" s="225"/>
      <c r="G42" s="225"/>
      <c r="H42" s="225"/>
      <c r="I42" s="89"/>
      <c r="J42" s="225"/>
      <c r="K42" s="225"/>
      <c r="L42" s="17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</row>
    <row r="43" spans="1:31" s="1" customFormat="1" ht="14.45" customHeight="1">
      <c r="A43" s="225"/>
      <c r="B43" s="17"/>
      <c r="C43" s="225"/>
      <c r="D43" s="225"/>
      <c r="E43" s="225"/>
      <c r="F43" s="225"/>
      <c r="G43" s="225"/>
      <c r="H43" s="225"/>
      <c r="I43" s="89"/>
      <c r="J43" s="225"/>
      <c r="K43" s="225"/>
      <c r="L43" s="17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</row>
    <row r="44" spans="1:31" s="1" customFormat="1" ht="14.45" customHeight="1">
      <c r="A44" s="225"/>
      <c r="B44" s="17"/>
      <c r="C44" s="225"/>
      <c r="D44" s="225"/>
      <c r="E44" s="225"/>
      <c r="F44" s="225"/>
      <c r="G44" s="225"/>
      <c r="H44" s="225"/>
      <c r="I44" s="89"/>
      <c r="J44" s="225"/>
      <c r="K44" s="225"/>
      <c r="L44" s="17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1" customFormat="1" ht="14.45" customHeight="1">
      <c r="A45" s="225"/>
      <c r="B45" s="17"/>
      <c r="C45" s="225"/>
      <c r="D45" s="225"/>
      <c r="E45" s="225"/>
      <c r="F45" s="225"/>
      <c r="G45" s="225"/>
      <c r="H45" s="225"/>
      <c r="I45" s="89"/>
      <c r="J45" s="225"/>
      <c r="K45" s="225"/>
      <c r="L45" s="17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1" customFormat="1" ht="14.45" customHeight="1">
      <c r="A46" s="225"/>
      <c r="B46" s="17"/>
      <c r="C46" s="225"/>
      <c r="D46" s="225"/>
      <c r="E46" s="225"/>
      <c r="F46" s="225"/>
      <c r="G46" s="225"/>
      <c r="H46" s="225"/>
      <c r="I46" s="89"/>
      <c r="J46" s="225"/>
      <c r="K46" s="225"/>
      <c r="L46" s="17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1" customFormat="1" ht="14.45" customHeight="1">
      <c r="A47" s="225"/>
      <c r="B47" s="17"/>
      <c r="C47" s="225"/>
      <c r="D47" s="225"/>
      <c r="E47" s="225"/>
      <c r="F47" s="225"/>
      <c r="G47" s="225"/>
      <c r="H47" s="225"/>
      <c r="I47" s="89"/>
      <c r="J47" s="225"/>
      <c r="K47" s="225"/>
      <c r="L47" s="17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1" customFormat="1" ht="14.45" customHeight="1">
      <c r="A48" s="225"/>
      <c r="B48" s="17"/>
      <c r="C48" s="225"/>
      <c r="D48" s="225"/>
      <c r="E48" s="225"/>
      <c r="F48" s="225"/>
      <c r="G48" s="225"/>
      <c r="H48" s="225"/>
      <c r="I48" s="89"/>
      <c r="J48" s="225"/>
      <c r="K48" s="225"/>
      <c r="L48" s="17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31" s="1" customFormat="1" ht="14.45" customHeight="1">
      <c r="A49" s="225"/>
      <c r="B49" s="17"/>
      <c r="C49" s="225"/>
      <c r="D49" s="225"/>
      <c r="E49" s="225"/>
      <c r="F49" s="225"/>
      <c r="G49" s="225"/>
      <c r="H49" s="225"/>
      <c r="I49" s="89"/>
      <c r="J49" s="225"/>
      <c r="K49" s="225"/>
      <c r="L49" s="17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31" s="2" customFormat="1" ht="14.45" customHeight="1">
      <c r="B50" s="37"/>
      <c r="D50" s="119" t="s">
        <v>49</v>
      </c>
      <c r="E50" s="120"/>
      <c r="F50" s="120"/>
      <c r="G50" s="119" t="s">
        <v>50</v>
      </c>
      <c r="H50" s="120"/>
      <c r="I50" s="121"/>
      <c r="J50" s="120"/>
      <c r="K50" s="120"/>
      <c r="L50" s="37"/>
    </row>
    <row r="51" spans="1:31" ht="11.25">
      <c r="A51" s="225"/>
      <c r="B51" s="17"/>
      <c r="C51" s="225"/>
      <c r="D51" s="225"/>
      <c r="E51" s="225"/>
      <c r="F51" s="225"/>
      <c r="G51" s="225"/>
      <c r="H51" s="225"/>
      <c r="J51" s="225"/>
      <c r="K51" s="225"/>
      <c r="L51" s="17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31" ht="11.25">
      <c r="A52" s="225"/>
      <c r="B52" s="17"/>
      <c r="C52" s="225"/>
      <c r="D52" s="225"/>
      <c r="E52" s="225"/>
      <c r="F52" s="225"/>
      <c r="G52" s="225"/>
      <c r="H52" s="225"/>
      <c r="J52" s="225"/>
      <c r="K52" s="225"/>
      <c r="L52" s="17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31" ht="11.25">
      <c r="A53" s="225"/>
      <c r="B53" s="17"/>
      <c r="C53" s="225"/>
      <c r="D53" s="225"/>
      <c r="E53" s="225"/>
      <c r="F53" s="225"/>
      <c r="G53" s="225"/>
      <c r="H53" s="225"/>
      <c r="J53" s="225"/>
      <c r="K53" s="225"/>
      <c r="L53" s="17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31" ht="11.25">
      <c r="A54" s="225"/>
      <c r="B54" s="17"/>
      <c r="C54" s="225"/>
      <c r="D54" s="225"/>
      <c r="E54" s="225"/>
      <c r="F54" s="225"/>
      <c r="G54" s="225"/>
      <c r="H54" s="225"/>
      <c r="J54" s="225"/>
      <c r="K54" s="225"/>
      <c r="L54" s="17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31" ht="11.25">
      <c r="A55" s="225"/>
      <c r="B55" s="17"/>
      <c r="C55" s="225"/>
      <c r="D55" s="225"/>
      <c r="E55" s="225"/>
      <c r="F55" s="225"/>
      <c r="G55" s="225"/>
      <c r="H55" s="225"/>
      <c r="J55" s="225"/>
      <c r="K55" s="225"/>
      <c r="L55" s="17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31" ht="11.25">
      <c r="A56" s="225"/>
      <c r="B56" s="17"/>
      <c r="C56" s="225"/>
      <c r="D56" s="225"/>
      <c r="E56" s="225"/>
      <c r="F56" s="225"/>
      <c r="G56" s="225"/>
      <c r="H56" s="225"/>
      <c r="J56" s="225"/>
      <c r="K56" s="225"/>
      <c r="L56" s="17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31" ht="11.25">
      <c r="A57" s="225"/>
      <c r="B57" s="17"/>
      <c r="C57" s="225"/>
      <c r="D57" s="225"/>
      <c r="E57" s="225"/>
      <c r="F57" s="225"/>
      <c r="G57" s="225"/>
      <c r="H57" s="225"/>
      <c r="J57" s="225"/>
      <c r="K57" s="225"/>
      <c r="L57" s="17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31" ht="11.25">
      <c r="A58" s="225"/>
      <c r="B58" s="17"/>
      <c r="C58" s="225"/>
      <c r="D58" s="225"/>
      <c r="E58" s="225"/>
      <c r="F58" s="225"/>
      <c r="G58" s="225"/>
      <c r="H58" s="225"/>
      <c r="J58" s="225"/>
      <c r="K58" s="225"/>
      <c r="L58" s="17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31" ht="11.25">
      <c r="A59" s="225"/>
      <c r="B59" s="17"/>
      <c r="C59" s="225"/>
      <c r="D59" s="225"/>
      <c r="E59" s="225"/>
      <c r="F59" s="225"/>
      <c r="G59" s="225"/>
      <c r="H59" s="225"/>
      <c r="J59" s="225"/>
      <c r="K59" s="225"/>
      <c r="L59" s="17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</row>
    <row r="60" spans="1:31" ht="11.25">
      <c r="A60" s="225"/>
      <c r="B60" s="17"/>
      <c r="C60" s="225"/>
      <c r="D60" s="225"/>
      <c r="E60" s="225"/>
      <c r="F60" s="225"/>
      <c r="G60" s="225"/>
      <c r="H60" s="225"/>
      <c r="J60" s="225"/>
      <c r="K60" s="225"/>
      <c r="L60" s="17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</row>
    <row r="61" spans="1:31" s="2" customFormat="1" ht="12.75">
      <c r="A61" s="227"/>
      <c r="B61" s="27"/>
      <c r="C61" s="227"/>
      <c r="D61" s="122" t="s">
        <v>51</v>
      </c>
      <c r="E61" s="123"/>
      <c r="F61" s="124" t="s">
        <v>52</v>
      </c>
      <c r="G61" s="122" t="s">
        <v>51</v>
      </c>
      <c r="H61" s="123"/>
      <c r="I61" s="125"/>
      <c r="J61" s="126" t="s">
        <v>52</v>
      </c>
      <c r="K61" s="123"/>
      <c r="L61" s="3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</row>
    <row r="62" spans="1:31" ht="11.25">
      <c r="A62" s="225"/>
      <c r="B62" s="17"/>
      <c r="C62" s="225"/>
      <c r="D62" s="225"/>
      <c r="E62" s="225"/>
      <c r="F62" s="225"/>
      <c r="G62" s="225"/>
      <c r="H62" s="225"/>
      <c r="J62" s="225"/>
      <c r="K62" s="225"/>
      <c r="L62" s="17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</row>
    <row r="63" spans="1:31" ht="11.25">
      <c r="A63" s="225"/>
      <c r="B63" s="17"/>
      <c r="C63" s="225"/>
      <c r="D63" s="225"/>
      <c r="E63" s="225"/>
      <c r="F63" s="225"/>
      <c r="G63" s="225"/>
      <c r="H63" s="225"/>
      <c r="J63" s="225"/>
      <c r="K63" s="225"/>
      <c r="L63" s="17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</row>
    <row r="64" spans="1:31" ht="11.25">
      <c r="A64" s="225"/>
      <c r="B64" s="17"/>
      <c r="C64" s="225"/>
      <c r="D64" s="225"/>
      <c r="E64" s="225"/>
      <c r="F64" s="225"/>
      <c r="G64" s="225"/>
      <c r="H64" s="225"/>
      <c r="J64" s="225"/>
      <c r="K64" s="225"/>
      <c r="L64" s="17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s="2" customFormat="1" ht="12.75">
      <c r="A65" s="227"/>
      <c r="B65" s="27"/>
      <c r="C65" s="227"/>
      <c r="D65" s="119" t="s">
        <v>53</v>
      </c>
      <c r="E65" s="127"/>
      <c r="F65" s="127"/>
      <c r="G65" s="119" t="s">
        <v>54</v>
      </c>
      <c r="H65" s="127"/>
      <c r="I65" s="128"/>
      <c r="J65" s="127"/>
      <c r="K65" s="127"/>
      <c r="L65" s="3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</row>
    <row r="66" spans="1:31" ht="11.25">
      <c r="A66" s="225"/>
      <c r="B66" s="17"/>
      <c r="C66" s="225"/>
      <c r="D66" s="225"/>
      <c r="E66" s="225"/>
      <c r="F66" s="225"/>
      <c r="G66" s="225"/>
      <c r="H66" s="225"/>
      <c r="J66" s="225"/>
      <c r="K66" s="225"/>
      <c r="L66" s="17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</row>
    <row r="67" spans="1:31" ht="11.25">
      <c r="A67" s="225"/>
      <c r="B67" s="17"/>
      <c r="C67" s="225"/>
      <c r="D67" s="225"/>
      <c r="E67" s="225"/>
      <c r="F67" s="225"/>
      <c r="G67" s="225"/>
      <c r="H67" s="225"/>
      <c r="J67" s="225"/>
      <c r="K67" s="225"/>
      <c r="L67" s="17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</row>
    <row r="68" spans="1:31" ht="11.25">
      <c r="A68" s="225"/>
      <c r="B68" s="17"/>
      <c r="C68" s="225"/>
      <c r="D68" s="225"/>
      <c r="E68" s="225"/>
      <c r="F68" s="225"/>
      <c r="G68" s="225"/>
      <c r="H68" s="225"/>
      <c r="J68" s="225"/>
      <c r="K68" s="225"/>
      <c r="L68" s="17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</row>
    <row r="69" spans="1:31" ht="11.25">
      <c r="A69" s="225"/>
      <c r="B69" s="17"/>
      <c r="C69" s="225"/>
      <c r="D69" s="225"/>
      <c r="E69" s="225"/>
      <c r="F69" s="225"/>
      <c r="G69" s="225"/>
      <c r="H69" s="225"/>
      <c r="J69" s="225"/>
      <c r="K69" s="225"/>
      <c r="L69" s="17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</row>
    <row r="70" spans="1:31" ht="11.25">
      <c r="A70" s="225"/>
      <c r="B70" s="17"/>
      <c r="C70" s="225"/>
      <c r="D70" s="225"/>
      <c r="E70" s="225"/>
      <c r="F70" s="225"/>
      <c r="G70" s="225"/>
      <c r="H70" s="225"/>
      <c r="J70" s="225"/>
      <c r="K70" s="225"/>
      <c r="L70" s="17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ht="11.25">
      <c r="A71" s="225"/>
      <c r="B71" s="17"/>
      <c r="C71" s="225"/>
      <c r="D71" s="225"/>
      <c r="E71" s="225"/>
      <c r="F71" s="225"/>
      <c r="G71" s="225"/>
      <c r="H71" s="225"/>
      <c r="J71" s="225"/>
      <c r="K71" s="225"/>
      <c r="L71" s="17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1:31" ht="11.25">
      <c r="A72" s="225"/>
      <c r="B72" s="17"/>
      <c r="C72" s="225"/>
      <c r="D72" s="225"/>
      <c r="E72" s="225"/>
      <c r="F72" s="225"/>
      <c r="G72" s="225"/>
      <c r="H72" s="225"/>
      <c r="J72" s="225"/>
      <c r="K72" s="225"/>
      <c r="L72" s="17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ht="11.25">
      <c r="A73" s="225"/>
      <c r="B73" s="17"/>
      <c r="C73" s="225"/>
      <c r="D73" s="225"/>
      <c r="E73" s="225"/>
      <c r="F73" s="225"/>
      <c r="G73" s="225"/>
      <c r="H73" s="225"/>
      <c r="J73" s="225"/>
      <c r="K73" s="225"/>
      <c r="L73" s="17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ht="11.25">
      <c r="A74" s="225"/>
      <c r="B74" s="17"/>
      <c r="C74" s="225"/>
      <c r="D74" s="225"/>
      <c r="E74" s="225"/>
      <c r="F74" s="225"/>
      <c r="G74" s="225"/>
      <c r="H74" s="225"/>
      <c r="J74" s="225"/>
      <c r="K74" s="225"/>
      <c r="L74" s="17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</row>
    <row r="75" spans="1:31" ht="11.25">
      <c r="A75" s="225"/>
      <c r="B75" s="17"/>
      <c r="C75" s="225"/>
      <c r="D75" s="225"/>
      <c r="E75" s="225"/>
      <c r="F75" s="225"/>
      <c r="G75" s="225"/>
      <c r="H75" s="225"/>
      <c r="J75" s="225"/>
      <c r="K75" s="225"/>
      <c r="L75" s="17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</row>
    <row r="76" spans="1:31" s="2" customFormat="1" ht="12.75">
      <c r="A76" s="227"/>
      <c r="B76" s="27"/>
      <c r="C76" s="227"/>
      <c r="D76" s="122" t="s">
        <v>51</v>
      </c>
      <c r="E76" s="123"/>
      <c r="F76" s="124" t="s">
        <v>52</v>
      </c>
      <c r="G76" s="122" t="s">
        <v>51</v>
      </c>
      <c r="H76" s="123"/>
      <c r="I76" s="125"/>
      <c r="J76" s="126" t="s">
        <v>52</v>
      </c>
      <c r="K76" s="123"/>
      <c r="L76" s="3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</row>
    <row r="77" spans="1:31" s="2" customFormat="1" ht="14.45" customHeight="1">
      <c r="A77" s="227"/>
      <c r="B77" s="129"/>
      <c r="C77" s="130"/>
      <c r="D77" s="130"/>
      <c r="E77" s="130"/>
      <c r="F77" s="130"/>
      <c r="G77" s="130"/>
      <c r="H77" s="130"/>
      <c r="I77" s="131"/>
      <c r="J77" s="130"/>
      <c r="K77" s="130"/>
      <c r="L77" s="3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</row>
    <row r="81" spans="1:47" s="2" customFormat="1" ht="6.95" customHeight="1">
      <c r="A81" s="227"/>
      <c r="B81" s="132"/>
      <c r="C81" s="133"/>
      <c r="D81" s="133"/>
      <c r="E81" s="133"/>
      <c r="F81" s="133"/>
      <c r="G81" s="133"/>
      <c r="H81" s="133"/>
      <c r="I81" s="134"/>
      <c r="J81" s="133"/>
      <c r="K81" s="133"/>
      <c r="L81" s="3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</row>
    <row r="82" spans="1:47" s="2" customFormat="1" ht="24.95" customHeight="1">
      <c r="A82" s="227"/>
      <c r="B82" s="25"/>
      <c r="C82" s="19" t="s">
        <v>97</v>
      </c>
      <c r="D82" s="231"/>
      <c r="E82" s="231"/>
      <c r="F82" s="231"/>
      <c r="G82" s="231"/>
      <c r="H82" s="231"/>
      <c r="I82" s="95"/>
      <c r="J82" s="231"/>
      <c r="K82" s="231"/>
      <c r="L82" s="3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</row>
    <row r="83" spans="1:47" s="2" customFormat="1" ht="6.95" customHeight="1">
      <c r="A83" s="227"/>
      <c r="B83" s="25"/>
      <c r="C83" s="231"/>
      <c r="D83" s="231"/>
      <c r="E83" s="231"/>
      <c r="F83" s="231"/>
      <c r="G83" s="231"/>
      <c r="H83" s="231"/>
      <c r="I83" s="95"/>
      <c r="J83" s="231"/>
      <c r="K83" s="231"/>
      <c r="L83" s="3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</row>
    <row r="84" spans="1:47" s="2" customFormat="1" ht="12" customHeight="1">
      <c r="A84" s="227"/>
      <c r="B84" s="25"/>
      <c r="C84" s="230" t="s">
        <v>16</v>
      </c>
      <c r="D84" s="231"/>
      <c r="E84" s="231"/>
      <c r="F84" s="231"/>
      <c r="G84" s="231"/>
      <c r="H84" s="231"/>
      <c r="I84" s="95"/>
      <c r="J84" s="231"/>
      <c r="K84" s="231"/>
      <c r="L84" s="3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</row>
    <row r="85" spans="1:47" s="2" customFormat="1" ht="23.25" customHeight="1">
      <c r="A85" s="227"/>
      <c r="B85" s="25"/>
      <c r="C85" s="231"/>
      <c r="D85" s="231"/>
      <c r="E85" s="272" t="str">
        <f>E7</f>
        <v>Rekonstrukce a modernizace učebny SPŠ Stavební, Pospíšilova 787, HK, Pavilon Švendova</v>
      </c>
      <c r="F85" s="273"/>
      <c r="G85" s="273"/>
      <c r="H85" s="273"/>
      <c r="I85" s="95"/>
      <c r="J85" s="231"/>
      <c r="K85" s="231"/>
      <c r="L85" s="3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</row>
    <row r="86" spans="1:47" s="2" customFormat="1" ht="12" customHeight="1">
      <c r="A86" s="227"/>
      <c r="B86" s="25"/>
      <c r="C86" s="230" t="s">
        <v>94</v>
      </c>
      <c r="D86" s="231"/>
      <c r="E86" s="231"/>
      <c r="F86" s="231"/>
      <c r="G86" s="231"/>
      <c r="H86" s="231"/>
      <c r="I86" s="95"/>
      <c r="J86" s="231"/>
      <c r="K86" s="231"/>
      <c r="L86" s="3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</row>
    <row r="87" spans="1:47" s="2" customFormat="1" ht="16.5" customHeight="1">
      <c r="A87" s="227"/>
      <c r="B87" s="25"/>
      <c r="C87" s="231"/>
      <c r="D87" s="231"/>
      <c r="E87" s="242" t="str">
        <f>E9</f>
        <v>2020-18-01 - Elektroinstalace</v>
      </c>
      <c r="F87" s="271"/>
      <c r="G87" s="271"/>
      <c r="H87" s="271"/>
      <c r="I87" s="95"/>
      <c r="J87" s="231"/>
      <c r="K87" s="231"/>
      <c r="L87" s="3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</row>
    <row r="88" spans="1:47" s="2" customFormat="1" ht="6.95" customHeight="1">
      <c r="A88" s="227"/>
      <c r="B88" s="25"/>
      <c r="C88" s="231"/>
      <c r="D88" s="231"/>
      <c r="E88" s="231"/>
      <c r="F88" s="231"/>
      <c r="G88" s="231"/>
      <c r="H88" s="231"/>
      <c r="I88" s="95"/>
      <c r="J88" s="231"/>
      <c r="K88" s="231"/>
      <c r="L88" s="3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</row>
    <row r="89" spans="1:47" s="2" customFormat="1" ht="12" customHeight="1">
      <c r="A89" s="227"/>
      <c r="B89" s="25"/>
      <c r="C89" s="230" t="s">
        <v>20</v>
      </c>
      <c r="D89" s="231"/>
      <c r="E89" s="231"/>
      <c r="F89" s="213" t="str">
        <f>F12</f>
        <v>Hradec Králové</v>
      </c>
      <c r="G89" s="231"/>
      <c r="H89" s="231"/>
      <c r="I89" s="96" t="s">
        <v>22</v>
      </c>
      <c r="J89" s="221" t="str">
        <f>IF(J12="","",J12)</f>
        <v>21. 10. 2020</v>
      </c>
      <c r="K89" s="231"/>
      <c r="L89" s="3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</row>
    <row r="90" spans="1:47" s="2" customFormat="1" ht="6.95" customHeight="1">
      <c r="A90" s="227"/>
      <c r="B90" s="25"/>
      <c r="C90" s="231"/>
      <c r="D90" s="231"/>
      <c r="E90" s="231"/>
      <c r="F90" s="231"/>
      <c r="G90" s="231"/>
      <c r="H90" s="231"/>
      <c r="I90" s="95"/>
      <c r="J90" s="231"/>
      <c r="K90" s="231"/>
      <c r="L90" s="3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</row>
    <row r="91" spans="1:47" s="2" customFormat="1" ht="15.2" customHeight="1">
      <c r="A91" s="227"/>
      <c r="B91" s="25"/>
      <c r="C91" s="230" t="s">
        <v>24</v>
      </c>
      <c r="D91" s="231"/>
      <c r="E91" s="231"/>
      <c r="F91" s="213" t="str">
        <f>E15</f>
        <v>SPŠ Stavební , Pospíšilova 787, Hradec Králové</v>
      </c>
      <c r="G91" s="231"/>
      <c r="H91" s="231"/>
      <c r="I91" s="96" t="s">
        <v>31</v>
      </c>
      <c r="J91" s="216" t="str">
        <f>E21</f>
        <v xml:space="preserve"> </v>
      </c>
      <c r="K91" s="231"/>
      <c r="L91" s="3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</row>
    <row r="92" spans="1:47" s="2" customFormat="1" ht="15.2" customHeight="1">
      <c r="A92" s="227"/>
      <c r="B92" s="25"/>
      <c r="C92" s="230" t="s">
        <v>29</v>
      </c>
      <c r="D92" s="231"/>
      <c r="E92" s="231"/>
      <c r="F92" s="213" t="str">
        <f>IF(E18="","",E18)</f>
        <v>Vyplň údaj</v>
      </c>
      <c r="G92" s="231"/>
      <c r="H92" s="231"/>
      <c r="I92" s="96" t="s">
        <v>34</v>
      </c>
      <c r="J92" s="216" t="str">
        <f>E24</f>
        <v xml:space="preserve"> </v>
      </c>
      <c r="K92" s="231"/>
      <c r="L92" s="3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</row>
    <row r="93" spans="1:47" s="2" customFormat="1" ht="10.35" customHeight="1">
      <c r="A93" s="227"/>
      <c r="B93" s="25"/>
      <c r="C93" s="231"/>
      <c r="D93" s="231"/>
      <c r="E93" s="231"/>
      <c r="F93" s="231"/>
      <c r="G93" s="231"/>
      <c r="H93" s="231"/>
      <c r="I93" s="95"/>
      <c r="J93" s="231"/>
      <c r="K93" s="231"/>
      <c r="L93" s="3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</row>
    <row r="94" spans="1:47" s="2" customFormat="1" ht="29.25" customHeight="1">
      <c r="A94" s="227"/>
      <c r="B94" s="25"/>
      <c r="C94" s="135" t="s">
        <v>98</v>
      </c>
      <c r="D94" s="136"/>
      <c r="E94" s="136"/>
      <c r="F94" s="136"/>
      <c r="G94" s="136"/>
      <c r="H94" s="136"/>
      <c r="I94" s="137"/>
      <c r="J94" s="138" t="s">
        <v>99</v>
      </c>
      <c r="K94" s="136"/>
      <c r="L94" s="3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</row>
    <row r="95" spans="1:47" s="2" customFormat="1" ht="10.35" customHeight="1">
      <c r="A95" s="227"/>
      <c r="B95" s="25"/>
      <c r="C95" s="231"/>
      <c r="D95" s="231"/>
      <c r="E95" s="231"/>
      <c r="F95" s="231"/>
      <c r="G95" s="231"/>
      <c r="H95" s="231"/>
      <c r="I95" s="95"/>
      <c r="J95" s="231"/>
      <c r="K95" s="231"/>
      <c r="L95" s="3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</row>
    <row r="96" spans="1:47" s="2" customFormat="1" ht="22.9" customHeight="1">
      <c r="A96" s="227"/>
      <c r="B96" s="25"/>
      <c r="C96" s="139" t="s">
        <v>100</v>
      </c>
      <c r="D96" s="231"/>
      <c r="E96" s="231"/>
      <c r="F96" s="231"/>
      <c r="G96" s="231"/>
      <c r="H96" s="231"/>
      <c r="I96" s="95"/>
      <c r="J96" s="224">
        <f>J121</f>
        <v>0</v>
      </c>
      <c r="K96" s="231"/>
      <c r="L96" s="3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U96" s="14" t="s">
        <v>101</v>
      </c>
    </row>
    <row r="97" spans="1:31" s="9" customFormat="1" ht="24.95" customHeight="1">
      <c r="B97" s="140"/>
      <c r="C97" s="141"/>
      <c r="D97" s="142" t="s">
        <v>102</v>
      </c>
      <c r="E97" s="143"/>
      <c r="F97" s="143"/>
      <c r="G97" s="143"/>
      <c r="H97" s="143"/>
      <c r="I97" s="144"/>
      <c r="J97" s="145">
        <f>J122</f>
        <v>0</v>
      </c>
      <c r="K97" s="141"/>
      <c r="L97" s="146"/>
    </row>
    <row r="98" spans="1:31" s="10" customFormat="1" ht="19.899999999999999" customHeight="1">
      <c r="B98" s="147"/>
      <c r="C98" s="148"/>
      <c r="D98" s="149" t="s">
        <v>103</v>
      </c>
      <c r="E98" s="150"/>
      <c r="F98" s="150"/>
      <c r="G98" s="150"/>
      <c r="H98" s="150"/>
      <c r="I98" s="151"/>
      <c r="J98" s="152">
        <f>J123</f>
        <v>0</v>
      </c>
      <c r="K98" s="148"/>
      <c r="L98" s="153"/>
    </row>
    <row r="99" spans="1:31" s="10" customFormat="1" ht="19.899999999999999" customHeight="1">
      <c r="B99" s="147"/>
      <c r="C99" s="148"/>
      <c r="D99" s="149" t="s">
        <v>104</v>
      </c>
      <c r="E99" s="150"/>
      <c r="F99" s="150"/>
      <c r="G99" s="150"/>
      <c r="H99" s="150"/>
      <c r="I99" s="151"/>
      <c r="J99" s="152">
        <f>J168</f>
        <v>0</v>
      </c>
      <c r="K99" s="148"/>
      <c r="L99" s="153"/>
    </row>
    <row r="100" spans="1:31" s="9" customFormat="1" ht="24.95" customHeight="1">
      <c r="B100" s="140"/>
      <c r="C100" s="141"/>
      <c r="D100" s="142" t="s">
        <v>105</v>
      </c>
      <c r="E100" s="143"/>
      <c r="F100" s="143"/>
      <c r="G100" s="143"/>
      <c r="H100" s="143"/>
      <c r="I100" s="144"/>
      <c r="J100" s="145">
        <f>J171</f>
        <v>0</v>
      </c>
      <c r="K100" s="141"/>
      <c r="L100" s="146"/>
    </row>
    <row r="101" spans="1:31" s="10" customFormat="1" ht="19.899999999999999" customHeight="1">
      <c r="B101" s="147"/>
      <c r="C101" s="148"/>
      <c r="D101" s="149" t="s">
        <v>106</v>
      </c>
      <c r="E101" s="150"/>
      <c r="F101" s="150"/>
      <c r="G101" s="150"/>
      <c r="H101" s="150"/>
      <c r="I101" s="151"/>
      <c r="J101" s="152">
        <f>J172</f>
        <v>0</v>
      </c>
      <c r="K101" s="148"/>
      <c r="L101" s="153"/>
    </row>
    <row r="102" spans="1:31" s="2" customFormat="1" ht="21.75" customHeight="1">
      <c r="A102" s="227"/>
      <c r="B102" s="25"/>
      <c r="C102" s="231"/>
      <c r="D102" s="231"/>
      <c r="E102" s="231"/>
      <c r="F102" s="231"/>
      <c r="G102" s="231"/>
      <c r="H102" s="231"/>
      <c r="I102" s="95"/>
      <c r="J102" s="231"/>
      <c r="K102" s="231"/>
      <c r="L102" s="3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</row>
    <row r="103" spans="1:31" s="2" customFormat="1" ht="6.95" customHeight="1">
      <c r="A103" s="227"/>
      <c r="B103" s="40"/>
      <c r="C103" s="41"/>
      <c r="D103" s="41"/>
      <c r="E103" s="41"/>
      <c r="F103" s="41"/>
      <c r="G103" s="41"/>
      <c r="H103" s="41"/>
      <c r="I103" s="131"/>
      <c r="J103" s="41"/>
      <c r="K103" s="41"/>
      <c r="L103" s="3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</row>
    <row r="107" spans="1:31" s="2" customFormat="1" ht="6.95" customHeight="1">
      <c r="A107" s="227"/>
      <c r="B107" s="42"/>
      <c r="C107" s="43"/>
      <c r="D107" s="43"/>
      <c r="E107" s="43"/>
      <c r="F107" s="43"/>
      <c r="G107" s="43"/>
      <c r="H107" s="43"/>
      <c r="I107" s="134"/>
      <c r="J107" s="43"/>
      <c r="K107" s="43"/>
      <c r="L107" s="3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</row>
    <row r="108" spans="1:31" s="2" customFormat="1" ht="24.95" customHeight="1">
      <c r="A108" s="227"/>
      <c r="B108" s="25"/>
      <c r="C108" s="19" t="s">
        <v>107</v>
      </c>
      <c r="D108" s="231"/>
      <c r="E108" s="231"/>
      <c r="F108" s="231"/>
      <c r="G108" s="231"/>
      <c r="H108" s="231"/>
      <c r="I108" s="95"/>
      <c r="J108" s="231"/>
      <c r="K108" s="231"/>
      <c r="L108" s="3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</row>
    <row r="109" spans="1:31" s="2" customFormat="1" ht="6.95" customHeight="1">
      <c r="A109" s="227"/>
      <c r="B109" s="25"/>
      <c r="C109" s="231"/>
      <c r="D109" s="231"/>
      <c r="E109" s="231"/>
      <c r="F109" s="231"/>
      <c r="G109" s="231"/>
      <c r="H109" s="231"/>
      <c r="I109" s="95"/>
      <c r="J109" s="231"/>
      <c r="K109" s="231"/>
      <c r="L109" s="3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</row>
    <row r="110" spans="1:31" s="2" customFormat="1" ht="12" customHeight="1">
      <c r="A110" s="227"/>
      <c r="B110" s="25"/>
      <c r="C110" s="230" t="s">
        <v>16</v>
      </c>
      <c r="D110" s="231"/>
      <c r="E110" s="231"/>
      <c r="F110" s="231"/>
      <c r="G110" s="231"/>
      <c r="H110" s="231"/>
      <c r="I110" s="95"/>
      <c r="J110" s="231"/>
      <c r="K110" s="231"/>
      <c r="L110" s="3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</row>
    <row r="111" spans="1:31" s="2" customFormat="1" ht="23.25" customHeight="1">
      <c r="A111" s="227"/>
      <c r="B111" s="25"/>
      <c r="C111" s="231"/>
      <c r="D111" s="231"/>
      <c r="E111" s="272" t="str">
        <f>E7</f>
        <v>Rekonstrukce a modernizace učebny SPŠ Stavební, Pospíšilova 787, HK, Pavilon Švendova</v>
      </c>
      <c r="F111" s="273"/>
      <c r="G111" s="273"/>
      <c r="H111" s="273"/>
      <c r="I111" s="95"/>
      <c r="J111" s="231"/>
      <c r="K111" s="231"/>
      <c r="L111" s="3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</row>
    <row r="112" spans="1:31" s="2" customFormat="1" ht="12" customHeight="1">
      <c r="A112" s="227"/>
      <c r="B112" s="25"/>
      <c r="C112" s="230" t="s">
        <v>94</v>
      </c>
      <c r="D112" s="231"/>
      <c r="E112" s="231"/>
      <c r="F112" s="231"/>
      <c r="G112" s="231"/>
      <c r="H112" s="231"/>
      <c r="I112" s="95"/>
      <c r="J112" s="231"/>
      <c r="K112" s="231"/>
      <c r="L112" s="3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</row>
    <row r="113" spans="1:65" s="2" customFormat="1" ht="16.5" customHeight="1">
      <c r="A113" s="227"/>
      <c r="B113" s="25"/>
      <c r="C113" s="231"/>
      <c r="D113" s="231"/>
      <c r="E113" s="242" t="str">
        <f>E9</f>
        <v>2020-18-01 - Elektroinstalace</v>
      </c>
      <c r="F113" s="271"/>
      <c r="G113" s="271"/>
      <c r="H113" s="271"/>
      <c r="I113" s="95"/>
      <c r="J113" s="231"/>
      <c r="K113" s="231"/>
      <c r="L113" s="3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</row>
    <row r="114" spans="1:65" s="2" customFormat="1" ht="6.95" customHeight="1">
      <c r="A114" s="227"/>
      <c r="B114" s="25"/>
      <c r="C114" s="231"/>
      <c r="D114" s="231"/>
      <c r="E114" s="231"/>
      <c r="F114" s="231"/>
      <c r="G114" s="231"/>
      <c r="H114" s="231"/>
      <c r="I114" s="95"/>
      <c r="J114" s="231"/>
      <c r="K114" s="231"/>
      <c r="L114" s="3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</row>
    <row r="115" spans="1:65" s="2" customFormat="1" ht="12" customHeight="1">
      <c r="A115" s="227"/>
      <c r="B115" s="25"/>
      <c r="C115" s="230" t="s">
        <v>20</v>
      </c>
      <c r="D115" s="231"/>
      <c r="E115" s="231"/>
      <c r="F115" s="213" t="str">
        <f>F12</f>
        <v>Hradec Králové</v>
      </c>
      <c r="G115" s="231"/>
      <c r="H115" s="231"/>
      <c r="I115" s="96" t="s">
        <v>22</v>
      </c>
      <c r="J115" s="221" t="str">
        <f>IF(J12="","",J12)</f>
        <v>21. 10. 2020</v>
      </c>
      <c r="K115" s="231"/>
      <c r="L115" s="3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</row>
    <row r="116" spans="1:65" s="2" customFormat="1" ht="6.95" customHeight="1">
      <c r="A116" s="227"/>
      <c r="B116" s="25"/>
      <c r="C116" s="231"/>
      <c r="D116" s="231"/>
      <c r="E116" s="231"/>
      <c r="F116" s="231"/>
      <c r="G116" s="231"/>
      <c r="H116" s="231"/>
      <c r="I116" s="95"/>
      <c r="J116" s="231"/>
      <c r="K116" s="231"/>
      <c r="L116" s="3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</row>
    <row r="117" spans="1:65" s="2" customFormat="1" ht="15.2" customHeight="1">
      <c r="A117" s="227"/>
      <c r="B117" s="25"/>
      <c r="C117" s="230" t="s">
        <v>24</v>
      </c>
      <c r="D117" s="231"/>
      <c r="E117" s="231"/>
      <c r="F117" s="213" t="str">
        <f>E15</f>
        <v>SPŠ Stavební , Pospíšilova 787, Hradec Králové</v>
      </c>
      <c r="G117" s="231"/>
      <c r="H117" s="231"/>
      <c r="I117" s="96" t="s">
        <v>31</v>
      </c>
      <c r="J117" s="216" t="str">
        <f>E21</f>
        <v xml:space="preserve"> </v>
      </c>
      <c r="K117" s="231"/>
      <c r="L117" s="3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</row>
    <row r="118" spans="1:65" s="2" customFormat="1" ht="15.2" customHeight="1">
      <c r="A118" s="227"/>
      <c r="B118" s="25"/>
      <c r="C118" s="230" t="s">
        <v>29</v>
      </c>
      <c r="D118" s="231"/>
      <c r="E118" s="231"/>
      <c r="F118" s="213" t="str">
        <f>IF(E18="","",E18)</f>
        <v>Vyplň údaj</v>
      </c>
      <c r="G118" s="231"/>
      <c r="H118" s="231"/>
      <c r="I118" s="96" t="s">
        <v>34</v>
      </c>
      <c r="J118" s="216" t="str">
        <f>E24</f>
        <v xml:space="preserve"> </v>
      </c>
      <c r="K118" s="231"/>
      <c r="L118" s="3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</row>
    <row r="119" spans="1:65" s="2" customFormat="1" ht="10.35" customHeight="1">
      <c r="A119" s="227"/>
      <c r="B119" s="25"/>
      <c r="C119" s="231"/>
      <c r="D119" s="231"/>
      <c r="E119" s="231"/>
      <c r="F119" s="231"/>
      <c r="G119" s="231"/>
      <c r="H119" s="231"/>
      <c r="I119" s="95"/>
      <c r="J119" s="231"/>
      <c r="K119" s="231"/>
      <c r="L119" s="3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</row>
    <row r="120" spans="1:65" s="11" customFormat="1" ht="29.25" customHeight="1">
      <c r="A120" s="154"/>
      <c r="B120" s="155"/>
      <c r="C120" s="156" t="s">
        <v>108</v>
      </c>
      <c r="D120" s="157" t="s">
        <v>61</v>
      </c>
      <c r="E120" s="157" t="s">
        <v>57</v>
      </c>
      <c r="F120" s="157" t="s">
        <v>58</v>
      </c>
      <c r="G120" s="157" t="s">
        <v>109</v>
      </c>
      <c r="H120" s="157" t="s">
        <v>110</v>
      </c>
      <c r="I120" s="158" t="s">
        <v>111</v>
      </c>
      <c r="J120" s="159" t="s">
        <v>99</v>
      </c>
      <c r="K120" s="160" t="s">
        <v>112</v>
      </c>
      <c r="L120" s="161"/>
      <c r="M120" s="58" t="s">
        <v>1</v>
      </c>
      <c r="N120" s="59" t="s">
        <v>40</v>
      </c>
      <c r="O120" s="59" t="s">
        <v>113</v>
      </c>
      <c r="P120" s="59" t="s">
        <v>114</v>
      </c>
      <c r="Q120" s="59" t="s">
        <v>115</v>
      </c>
      <c r="R120" s="59" t="s">
        <v>116</v>
      </c>
      <c r="S120" s="59" t="s">
        <v>117</v>
      </c>
      <c r="T120" s="60" t="s">
        <v>118</v>
      </c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</row>
    <row r="121" spans="1:65" s="2" customFormat="1" ht="22.9" customHeight="1">
      <c r="A121" s="227"/>
      <c r="B121" s="25"/>
      <c r="C121" s="65" t="s">
        <v>119</v>
      </c>
      <c r="D121" s="231"/>
      <c r="E121" s="231"/>
      <c r="F121" s="231"/>
      <c r="G121" s="231"/>
      <c r="H121" s="231"/>
      <c r="I121" s="95"/>
      <c r="J121" s="162">
        <f>BK121</f>
        <v>0</v>
      </c>
      <c r="K121" s="231"/>
      <c r="L121" s="27"/>
      <c r="M121" s="61"/>
      <c r="N121" s="163"/>
      <c r="O121" s="62"/>
      <c r="P121" s="164">
        <f>P122+P171</f>
        <v>0</v>
      </c>
      <c r="Q121" s="62"/>
      <c r="R121" s="164">
        <f>R122+R171</f>
        <v>0.20751</v>
      </c>
      <c r="S121" s="62"/>
      <c r="T121" s="165">
        <f>T122+T171</f>
        <v>0</v>
      </c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T121" s="14" t="s">
        <v>75</v>
      </c>
      <c r="AU121" s="14" t="s">
        <v>101</v>
      </c>
      <c r="BK121" s="166">
        <f>BK122+BK171</f>
        <v>0</v>
      </c>
    </row>
    <row r="122" spans="1:65" s="12" customFormat="1" ht="25.9" customHeight="1">
      <c r="B122" s="167"/>
      <c r="C122" s="168"/>
      <c r="D122" s="169" t="s">
        <v>75</v>
      </c>
      <c r="E122" s="170" t="s">
        <v>120</v>
      </c>
      <c r="F122" s="170" t="s">
        <v>121</v>
      </c>
      <c r="G122" s="168"/>
      <c r="H122" s="168"/>
      <c r="I122" s="171"/>
      <c r="J122" s="172">
        <f>BK122</f>
        <v>0</v>
      </c>
      <c r="K122" s="168"/>
      <c r="L122" s="173"/>
      <c r="M122" s="174"/>
      <c r="N122" s="175"/>
      <c r="O122" s="175"/>
      <c r="P122" s="176">
        <f>P123+P168</f>
        <v>0</v>
      </c>
      <c r="Q122" s="175"/>
      <c r="R122" s="176">
        <f>R123+R168</f>
        <v>0.19111</v>
      </c>
      <c r="S122" s="175"/>
      <c r="T122" s="177">
        <f>T123+T168</f>
        <v>0</v>
      </c>
      <c r="AR122" s="178" t="s">
        <v>86</v>
      </c>
      <c r="AT122" s="179" t="s">
        <v>75</v>
      </c>
      <c r="AU122" s="179" t="s">
        <v>76</v>
      </c>
      <c r="AY122" s="178" t="s">
        <v>122</v>
      </c>
      <c r="BK122" s="180">
        <f>BK123+BK168</f>
        <v>0</v>
      </c>
    </row>
    <row r="123" spans="1:65" s="12" customFormat="1" ht="22.9" customHeight="1">
      <c r="B123" s="167"/>
      <c r="C123" s="168"/>
      <c r="D123" s="169" t="s">
        <v>75</v>
      </c>
      <c r="E123" s="181" t="s">
        <v>123</v>
      </c>
      <c r="F123" s="181" t="s">
        <v>124</v>
      </c>
      <c r="G123" s="168"/>
      <c r="H123" s="168"/>
      <c r="I123" s="171"/>
      <c r="J123" s="182">
        <f>BK123</f>
        <v>0</v>
      </c>
      <c r="K123" s="168"/>
      <c r="L123" s="173"/>
      <c r="M123" s="174"/>
      <c r="N123" s="175"/>
      <c r="O123" s="175"/>
      <c r="P123" s="176">
        <f>SUM(P124:P167)</f>
        <v>0</v>
      </c>
      <c r="Q123" s="175"/>
      <c r="R123" s="176">
        <f>SUM(R124:R167)</f>
        <v>0.19111</v>
      </c>
      <c r="S123" s="175"/>
      <c r="T123" s="177">
        <f>SUM(T124:T167)</f>
        <v>0</v>
      </c>
      <c r="AR123" s="178" t="s">
        <v>86</v>
      </c>
      <c r="AT123" s="179" t="s">
        <v>75</v>
      </c>
      <c r="AU123" s="179" t="s">
        <v>84</v>
      </c>
      <c r="AY123" s="178" t="s">
        <v>122</v>
      </c>
      <c r="BK123" s="180">
        <f>SUM(BK124:BK167)</f>
        <v>0</v>
      </c>
    </row>
    <row r="124" spans="1:65" s="2" customFormat="1" ht="21.75" customHeight="1">
      <c r="A124" s="227"/>
      <c r="B124" s="25"/>
      <c r="C124" s="183" t="s">
        <v>86</v>
      </c>
      <c r="D124" s="183" t="s">
        <v>125</v>
      </c>
      <c r="E124" s="184" t="s">
        <v>126</v>
      </c>
      <c r="F124" s="185" t="s">
        <v>127</v>
      </c>
      <c r="G124" s="186" t="s">
        <v>128</v>
      </c>
      <c r="H124" s="187">
        <v>10</v>
      </c>
      <c r="I124" s="188"/>
      <c r="J124" s="189">
        <f t="shared" ref="J124:J167" si="0">ROUND(I124*H124,2)</f>
        <v>0</v>
      </c>
      <c r="K124" s="190"/>
      <c r="L124" s="191"/>
      <c r="M124" s="192" t="s">
        <v>1</v>
      </c>
      <c r="N124" s="193" t="s">
        <v>41</v>
      </c>
      <c r="O124" s="54"/>
      <c r="P124" s="194">
        <f t="shared" ref="P124:P167" si="1">O124*H124</f>
        <v>0</v>
      </c>
      <c r="Q124" s="194">
        <v>2.7E-4</v>
      </c>
      <c r="R124" s="194">
        <f t="shared" ref="R124:R167" si="2">Q124*H124</f>
        <v>2.7000000000000001E-3</v>
      </c>
      <c r="S124" s="194">
        <v>0</v>
      </c>
      <c r="T124" s="195">
        <f t="shared" ref="T124:T167" si="3">S124*H124</f>
        <v>0</v>
      </c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R124" s="196" t="s">
        <v>129</v>
      </c>
      <c r="AT124" s="196" t="s">
        <v>125</v>
      </c>
      <c r="AU124" s="196" t="s">
        <v>86</v>
      </c>
      <c r="AY124" s="14" t="s">
        <v>122</v>
      </c>
      <c r="BE124" s="197">
        <f t="shared" ref="BE124:BE167" si="4">IF(N124="základní",J124,0)</f>
        <v>0</v>
      </c>
      <c r="BF124" s="197">
        <f t="shared" ref="BF124:BF167" si="5">IF(N124="snížená",J124,0)</f>
        <v>0</v>
      </c>
      <c r="BG124" s="197">
        <f t="shared" ref="BG124:BG167" si="6">IF(N124="zákl. přenesená",J124,0)</f>
        <v>0</v>
      </c>
      <c r="BH124" s="197">
        <f t="shared" ref="BH124:BH167" si="7">IF(N124="sníž. přenesená",J124,0)</f>
        <v>0</v>
      </c>
      <c r="BI124" s="197">
        <f t="shared" ref="BI124:BI167" si="8">IF(N124="nulová",J124,0)</f>
        <v>0</v>
      </c>
      <c r="BJ124" s="14" t="s">
        <v>84</v>
      </c>
      <c r="BK124" s="197">
        <f t="shared" ref="BK124:BK167" si="9">ROUND(I124*H124,2)</f>
        <v>0</v>
      </c>
      <c r="BL124" s="14" t="s">
        <v>130</v>
      </c>
      <c r="BM124" s="196" t="s">
        <v>131</v>
      </c>
    </row>
    <row r="125" spans="1:65" s="2" customFormat="1" ht="16.5" customHeight="1">
      <c r="A125" s="227"/>
      <c r="B125" s="25"/>
      <c r="C125" s="183" t="s">
        <v>132</v>
      </c>
      <c r="D125" s="183" t="s">
        <v>125</v>
      </c>
      <c r="E125" s="184" t="s">
        <v>133</v>
      </c>
      <c r="F125" s="185" t="s">
        <v>134</v>
      </c>
      <c r="G125" s="186" t="s">
        <v>128</v>
      </c>
      <c r="H125" s="187">
        <v>87</v>
      </c>
      <c r="I125" s="188"/>
      <c r="J125" s="189">
        <f t="shared" si="0"/>
        <v>0</v>
      </c>
      <c r="K125" s="190"/>
      <c r="L125" s="191"/>
      <c r="M125" s="192" t="s">
        <v>1</v>
      </c>
      <c r="N125" s="193" t="s">
        <v>41</v>
      </c>
      <c r="O125" s="54"/>
      <c r="P125" s="194">
        <f t="shared" si="1"/>
        <v>0</v>
      </c>
      <c r="Q125" s="194">
        <v>1.6000000000000001E-4</v>
      </c>
      <c r="R125" s="194">
        <f t="shared" si="2"/>
        <v>1.3920000000000002E-2</v>
      </c>
      <c r="S125" s="194">
        <v>0</v>
      </c>
      <c r="T125" s="195">
        <f t="shared" si="3"/>
        <v>0</v>
      </c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R125" s="196" t="s">
        <v>129</v>
      </c>
      <c r="AT125" s="196" t="s">
        <v>125</v>
      </c>
      <c r="AU125" s="196" t="s">
        <v>86</v>
      </c>
      <c r="AY125" s="14" t="s">
        <v>122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84</v>
      </c>
      <c r="BK125" s="197">
        <f t="shared" si="9"/>
        <v>0</v>
      </c>
      <c r="BL125" s="14" t="s">
        <v>130</v>
      </c>
      <c r="BM125" s="196" t="s">
        <v>135</v>
      </c>
    </row>
    <row r="126" spans="1:65" s="2" customFormat="1" ht="16.5" customHeight="1">
      <c r="A126" s="227"/>
      <c r="B126" s="25"/>
      <c r="C126" s="183" t="s">
        <v>136</v>
      </c>
      <c r="D126" s="183" t="s">
        <v>125</v>
      </c>
      <c r="E126" s="184" t="s">
        <v>137</v>
      </c>
      <c r="F126" s="185" t="s">
        <v>138</v>
      </c>
      <c r="G126" s="186" t="s">
        <v>128</v>
      </c>
      <c r="H126" s="187">
        <v>10</v>
      </c>
      <c r="I126" s="188"/>
      <c r="J126" s="189">
        <f t="shared" si="0"/>
        <v>0</v>
      </c>
      <c r="K126" s="190"/>
      <c r="L126" s="191"/>
      <c r="M126" s="192" t="s">
        <v>1</v>
      </c>
      <c r="N126" s="193" t="s">
        <v>41</v>
      </c>
      <c r="O126" s="54"/>
      <c r="P126" s="194">
        <f t="shared" si="1"/>
        <v>0</v>
      </c>
      <c r="Q126" s="194">
        <v>1.4999999999999999E-4</v>
      </c>
      <c r="R126" s="194">
        <f t="shared" si="2"/>
        <v>1.4999999999999998E-3</v>
      </c>
      <c r="S126" s="194">
        <v>0</v>
      </c>
      <c r="T126" s="195">
        <f t="shared" si="3"/>
        <v>0</v>
      </c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R126" s="196" t="s">
        <v>129</v>
      </c>
      <c r="AT126" s="196" t="s">
        <v>125</v>
      </c>
      <c r="AU126" s="196" t="s">
        <v>86</v>
      </c>
      <c r="AY126" s="14" t="s">
        <v>122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84</v>
      </c>
      <c r="BK126" s="197">
        <f t="shared" si="9"/>
        <v>0</v>
      </c>
      <c r="BL126" s="14" t="s">
        <v>130</v>
      </c>
      <c r="BM126" s="196" t="s">
        <v>139</v>
      </c>
    </row>
    <row r="127" spans="1:65" s="2" customFormat="1" ht="16.5" customHeight="1">
      <c r="A127" s="227"/>
      <c r="B127" s="25"/>
      <c r="C127" s="183" t="s">
        <v>140</v>
      </c>
      <c r="D127" s="183" t="s">
        <v>125</v>
      </c>
      <c r="E127" s="184" t="s">
        <v>141</v>
      </c>
      <c r="F127" s="185" t="s">
        <v>142</v>
      </c>
      <c r="G127" s="186" t="s">
        <v>128</v>
      </c>
      <c r="H127" s="187">
        <v>70</v>
      </c>
      <c r="I127" s="188"/>
      <c r="J127" s="189">
        <f t="shared" si="0"/>
        <v>0</v>
      </c>
      <c r="K127" s="190"/>
      <c r="L127" s="191"/>
      <c r="M127" s="192" t="s">
        <v>1</v>
      </c>
      <c r="N127" s="193" t="s">
        <v>41</v>
      </c>
      <c r="O127" s="54"/>
      <c r="P127" s="194">
        <f t="shared" si="1"/>
        <v>0</v>
      </c>
      <c r="Q127" s="194">
        <v>3.8999999999999999E-4</v>
      </c>
      <c r="R127" s="194">
        <f t="shared" si="2"/>
        <v>2.7299999999999998E-2</v>
      </c>
      <c r="S127" s="194">
        <v>0</v>
      </c>
      <c r="T127" s="195">
        <f t="shared" si="3"/>
        <v>0</v>
      </c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R127" s="196" t="s">
        <v>129</v>
      </c>
      <c r="AT127" s="196" t="s">
        <v>125</v>
      </c>
      <c r="AU127" s="196" t="s">
        <v>86</v>
      </c>
      <c r="AY127" s="14" t="s">
        <v>122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84</v>
      </c>
      <c r="BK127" s="197">
        <f t="shared" si="9"/>
        <v>0</v>
      </c>
      <c r="BL127" s="14" t="s">
        <v>130</v>
      </c>
      <c r="BM127" s="196" t="s">
        <v>143</v>
      </c>
    </row>
    <row r="128" spans="1:65" s="2" customFormat="1" ht="21.75" customHeight="1">
      <c r="A128" s="227"/>
      <c r="B128" s="25"/>
      <c r="C128" s="198" t="s">
        <v>144</v>
      </c>
      <c r="D128" s="198" t="s">
        <v>145</v>
      </c>
      <c r="E128" s="199" t="s">
        <v>146</v>
      </c>
      <c r="F128" s="200" t="s">
        <v>147</v>
      </c>
      <c r="G128" s="201" t="s">
        <v>128</v>
      </c>
      <c r="H128" s="202">
        <v>10</v>
      </c>
      <c r="I128" s="203"/>
      <c r="J128" s="204">
        <f t="shared" si="0"/>
        <v>0</v>
      </c>
      <c r="K128" s="205"/>
      <c r="L128" s="27"/>
      <c r="M128" s="206" t="s">
        <v>1</v>
      </c>
      <c r="N128" s="207" t="s">
        <v>41</v>
      </c>
      <c r="O128" s="54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R128" s="196" t="s">
        <v>130</v>
      </c>
      <c r="AT128" s="196" t="s">
        <v>145</v>
      </c>
      <c r="AU128" s="196" t="s">
        <v>86</v>
      </c>
      <c r="AY128" s="14" t="s">
        <v>122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84</v>
      </c>
      <c r="BK128" s="197">
        <f t="shared" si="9"/>
        <v>0</v>
      </c>
      <c r="BL128" s="14" t="s">
        <v>130</v>
      </c>
      <c r="BM128" s="196" t="s">
        <v>148</v>
      </c>
    </row>
    <row r="129" spans="1:65" s="2" customFormat="1" ht="21.75" customHeight="1">
      <c r="A129" s="227"/>
      <c r="B129" s="25"/>
      <c r="C129" s="198" t="s">
        <v>149</v>
      </c>
      <c r="D129" s="198" t="s">
        <v>145</v>
      </c>
      <c r="E129" s="199" t="s">
        <v>150</v>
      </c>
      <c r="F129" s="200" t="s">
        <v>151</v>
      </c>
      <c r="G129" s="201" t="s">
        <v>128</v>
      </c>
      <c r="H129" s="202">
        <v>87</v>
      </c>
      <c r="I129" s="203"/>
      <c r="J129" s="204">
        <f t="shared" si="0"/>
        <v>0</v>
      </c>
      <c r="K129" s="205"/>
      <c r="L129" s="27"/>
      <c r="M129" s="206" t="s">
        <v>1</v>
      </c>
      <c r="N129" s="207" t="s">
        <v>41</v>
      </c>
      <c r="O129" s="54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R129" s="196" t="s">
        <v>130</v>
      </c>
      <c r="AT129" s="196" t="s">
        <v>145</v>
      </c>
      <c r="AU129" s="196" t="s">
        <v>86</v>
      </c>
      <c r="AY129" s="14" t="s">
        <v>122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84</v>
      </c>
      <c r="BK129" s="197">
        <f t="shared" si="9"/>
        <v>0</v>
      </c>
      <c r="BL129" s="14" t="s">
        <v>130</v>
      </c>
      <c r="BM129" s="196" t="s">
        <v>152</v>
      </c>
    </row>
    <row r="130" spans="1:65" s="2" customFormat="1" ht="16.5" customHeight="1">
      <c r="A130" s="227"/>
      <c r="B130" s="25"/>
      <c r="C130" s="198" t="s">
        <v>153</v>
      </c>
      <c r="D130" s="198" t="s">
        <v>145</v>
      </c>
      <c r="E130" s="199" t="s">
        <v>154</v>
      </c>
      <c r="F130" s="200" t="s">
        <v>155</v>
      </c>
      <c r="G130" s="201" t="s">
        <v>128</v>
      </c>
      <c r="H130" s="202">
        <v>80</v>
      </c>
      <c r="I130" s="203"/>
      <c r="J130" s="204">
        <f t="shared" si="0"/>
        <v>0</v>
      </c>
      <c r="K130" s="205"/>
      <c r="L130" s="27"/>
      <c r="M130" s="206" t="s">
        <v>1</v>
      </c>
      <c r="N130" s="207" t="s">
        <v>41</v>
      </c>
      <c r="O130" s="54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R130" s="196" t="s">
        <v>130</v>
      </c>
      <c r="AT130" s="196" t="s">
        <v>145</v>
      </c>
      <c r="AU130" s="196" t="s">
        <v>86</v>
      </c>
      <c r="AY130" s="14" t="s">
        <v>122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84</v>
      </c>
      <c r="BK130" s="197">
        <f t="shared" si="9"/>
        <v>0</v>
      </c>
      <c r="BL130" s="14" t="s">
        <v>130</v>
      </c>
      <c r="BM130" s="196" t="s">
        <v>156</v>
      </c>
    </row>
    <row r="131" spans="1:65" s="2" customFormat="1" ht="16.5" customHeight="1">
      <c r="A131" s="227"/>
      <c r="B131" s="25"/>
      <c r="C131" s="198" t="s">
        <v>157</v>
      </c>
      <c r="D131" s="198" t="s">
        <v>145</v>
      </c>
      <c r="E131" s="199" t="s">
        <v>158</v>
      </c>
      <c r="F131" s="200" t="s">
        <v>159</v>
      </c>
      <c r="G131" s="201" t="s">
        <v>128</v>
      </c>
      <c r="H131" s="202">
        <v>50</v>
      </c>
      <c r="I131" s="203"/>
      <c r="J131" s="204">
        <f t="shared" si="0"/>
        <v>0</v>
      </c>
      <c r="K131" s="205"/>
      <c r="L131" s="27"/>
      <c r="M131" s="206" t="s">
        <v>1</v>
      </c>
      <c r="N131" s="207" t="s">
        <v>41</v>
      </c>
      <c r="O131" s="54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R131" s="196" t="s">
        <v>130</v>
      </c>
      <c r="AT131" s="196" t="s">
        <v>145</v>
      </c>
      <c r="AU131" s="196" t="s">
        <v>86</v>
      </c>
      <c r="AY131" s="14" t="s">
        <v>122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84</v>
      </c>
      <c r="BK131" s="197">
        <f t="shared" si="9"/>
        <v>0</v>
      </c>
      <c r="BL131" s="14" t="s">
        <v>130</v>
      </c>
      <c r="BM131" s="196" t="s">
        <v>160</v>
      </c>
    </row>
    <row r="132" spans="1:65" s="2" customFormat="1" ht="16.5" customHeight="1">
      <c r="A132" s="227"/>
      <c r="B132" s="25"/>
      <c r="C132" s="183" t="s">
        <v>161</v>
      </c>
      <c r="D132" s="183" t="s">
        <v>125</v>
      </c>
      <c r="E132" s="184" t="s">
        <v>162</v>
      </c>
      <c r="F132" s="185" t="s">
        <v>163</v>
      </c>
      <c r="G132" s="186" t="s">
        <v>128</v>
      </c>
      <c r="H132" s="187">
        <v>50</v>
      </c>
      <c r="I132" s="188"/>
      <c r="J132" s="189">
        <f t="shared" si="0"/>
        <v>0</v>
      </c>
      <c r="K132" s="190"/>
      <c r="L132" s="191"/>
      <c r="M132" s="192" t="s">
        <v>1</v>
      </c>
      <c r="N132" s="193" t="s">
        <v>41</v>
      </c>
      <c r="O132" s="54"/>
      <c r="P132" s="194">
        <f t="shared" si="1"/>
        <v>0</v>
      </c>
      <c r="Q132" s="194">
        <v>5.6999999999999998E-4</v>
      </c>
      <c r="R132" s="194">
        <f t="shared" si="2"/>
        <v>2.8499999999999998E-2</v>
      </c>
      <c r="S132" s="194">
        <v>0</v>
      </c>
      <c r="T132" s="195">
        <f t="shared" si="3"/>
        <v>0</v>
      </c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R132" s="196" t="s">
        <v>129</v>
      </c>
      <c r="AT132" s="196" t="s">
        <v>125</v>
      </c>
      <c r="AU132" s="196" t="s">
        <v>86</v>
      </c>
      <c r="AY132" s="14" t="s">
        <v>122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84</v>
      </c>
      <c r="BK132" s="197">
        <f t="shared" si="9"/>
        <v>0</v>
      </c>
      <c r="BL132" s="14" t="s">
        <v>130</v>
      </c>
      <c r="BM132" s="196" t="s">
        <v>164</v>
      </c>
    </row>
    <row r="133" spans="1:65" s="2" customFormat="1" ht="16.5" customHeight="1">
      <c r="A133" s="227"/>
      <c r="B133" s="25"/>
      <c r="C133" s="183" t="s">
        <v>165</v>
      </c>
      <c r="D133" s="183" t="s">
        <v>125</v>
      </c>
      <c r="E133" s="184" t="s">
        <v>166</v>
      </c>
      <c r="F133" s="185" t="s">
        <v>167</v>
      </c>
      <c r="G133" s="186" t="s">
        <v>168</v>
      </c>
      <c r="H133" s="187">
        <v>25</v>
      </c>
      <c r="I133" s="188"/>
      <c r="J133" s="189">
        <f t="shared" si="0"/>
        <v>0</v>
      </c>
      <c r="K133" s="190"/>
      <c r="L133" s="191"/>
      <c r="M133" s="192" t="s">
        <v>1</v>
      </c>
      <c r="N133" s="193" t="s">
        <v>41</v>
      </c>
      <c r="O133" s="54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R133" s="196" t="s">
        <v>129</v>
      </c>
      <c r="AT133" s="196" t="s">
        <v>125</v>
      </c>
      <c r="AU133" s="196" t="s">
        <v>86</v>
      </c>
      <c r="AY133" s="14" t="s">
        <v>122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84</v>
      </c>
      <c r="BK133" s="197">
        <f t="shared" si="9"/>
        <v>0</v>
      </c>
      <c r="BL133" s="14" t="s">
        <v>130</v>
      </c>
      <c r="BM133" s="196" t="s">
        <v>169</v>
      </c>
    </row>
    <row r="134" spans="1:65" s="2" customFormat="1" ht="16.5" customHeight="1">
      <c r="A134" s="227"/>
      <c r="B134" s="25"/>
      <c r="C134" s="183" t="s">
        <v>170</v>
      </c>
      <c r="D134" s="183" t="s">
        <v>125</v>
      </c>
      <c r="E134" s="184" t="s">
        <v>171</v>
      </c>
      <c r="F134" s="185" t="s">
        <v>172</v>
      </c>
      <c r="G134" s="186" t="s">
        <v>168</v>
      </c>
      <c r="H134" s="187">
        <v>25</v>
      </c>
      <c r="I134" s="188"/>
      <c r="J134" s="189">
        <f t="shared" si="0"/>
        <v>0</v>
      </c>
      <c r="K134" s="190"/>
      <c r="L134" s="191"/>
      <c r="M134" s="192" t="s">
        <v>1</v>
      </c>
      <c r="N134" s="193" t="s">
        <v>41</v>
      </c>
      <c r="O134" s="54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R134" s="196" t="s">
        <v>129</v>
      </c>
      <c r="AT134" s="196" t="s">
        <v>125</v>
      </c>
      <c r="AU134" s="196" t="s">
        <v>86</v>
      </c>
      <c r="AY134" s="14" t="s">
        <v>122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84</v>
      </c>
      <c r="BK134" s="197">
        <f t="shared" si="9"/>
        <v>0</v>
      </c>
      <c r="BL134" s="14" t="s">
        <v>130</v>
      </c>
      <c r="BM134" s="196" t="s">
        <v>173</v>
      </c>
    </row>
    <row r="135" spans="1:65" s="2" customFormat="1" ht="16.5" customHeight="1">
      <c r="A135" s="227"/>
      <c r="B135" s="25"/>
      <c r="C135" s="198" t="s">
        <v>174</v>
      </c>
      <c r="D135" s="198" t="s">
        <v>145</v>
      </c>
      <c r="E135" s="199" t="s">
        <v>175</v>
      </c>
      <c r="F135" s="200" t="s">
        <v>176</v>
      </c>
      <c r="G135" s="201" t="s">
        <v>128</v>
      </c>
      <c r="H135" s="202">
        <v>28</v>
      </c>
      <c r="I135" s="203"/>
      <c r="J135" s="204">
        <f t="shared" si="0"/>
        <v>0</v>
      </c>
      <c r="K135" s="205"/>
      <c r="L135" s="27"/>
      <c r="M135" s="206" t="s">
        <v>1</v>
      </c>
      <c r="N135" s="207" t="s">
        <v>41</v>
      </c>
      <c r="O135" s="54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R135" s="196" t="s">
        <v>130</v>
      </c>
      <c r="AT135" s="196" t="s">
        <v>145</v>
      </c>
      <c r="AU135" s="196" t="s">
        <v>86</v>
      </c>
      <c r="AY135" s="14" t="s">
        <v>122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84</v>
      </c>
      <c r="BK135" s="197">
        <f t="shared" si="9"/>
        <v>0</v>
      </c>
      <c r="BL135" s="14" t="s">
        <v>130</v>
      </c>
      <c r="BM135" s="196" t="s">
        <v>177</v>
      </c>
    </row>
    <row r="136" spans="1:65" s="2" customFormat="1" ht="21.75" customHeight="1">
      <c r="A136" s="227"/>
      <c r="B136" s="25"/>
      <c r="C136" s="183" t="s">
        <v>178</v>
      </c>
      <c r="D136" s="183" t="s">
        <v>125</v>
      </c>
      <c r="E136" s="184" t="s">
        <v>179</v>
      </c>
      <c r="F136" s="185" t="s">
        <v>180</v>
      </c>
      <c r="G136" s="186" t="s">
        <v>128</v>
      </c>
      <c r="H136" s="187">
        <v>8</v>
      </c>
      <c r="I136" s="188"/>
      <c r="J136" s="189">
        <f t="shared" si="0"/>
        <v>0</v>
      </c>
      <c r="K136" s="190"/>
      <c r="L136" s="191"/>
      <c r="M136" s="192" t="s">
        <v>1</v>
      </c>
      <c r="N136" s="193" t="s">
        <v>41</v>
      </c>
      <c r="O136" s="54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R136" s="196" t="s">
        <v>129</v>
      </c>
      <c r="AT136" s="196" t="s">
        <v>125</v>
      </c>
      <c r="AU136" s="196" t="s">
        <v>86</v>
      </c>
      <c r="AY136" s="14" t="s">
        <v>122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84</v>
      </c>
      <c r="BK136" s="197">
        <f t="shared" si="9"/>
        <v>0</v>
      </c>
      <c r="BL136" s="14" t="s">
        <v>130</v>
      </c>
      <c r="BM136" s="196" t="s">
        <v>181</v>
      </c>
    </row>
    <row r="137" spans="1:65" s="2" customFormat="1" ht="21.75" customHeight="1">
      <c r="A137" s="227"/>
      <c r="B137" s="25"/>
      <c r="C137" s="183" t="s">
        <v>8</v>
      </c>
      <c r="D137" s="183" t="s">
        <v>125</v>
      </c>
      <c r="E137" s="184" t="s">
        <v>182</v>
      </c>
      <c r="F137" s="185" t="s">
        <v>183</v>
      </c>
      <c r="G137" s="186" t="s">
        <v>128</v>
      </c>
      <c r="H137" s="187">
        <v>2</v>
      </c>
      <c r="I137" s="188"/>
      <c r="J137" s="189">
        <f t="shared" si="0"/>
        <v>0</v>
      </c>
      <c r="K137" s="190"/>
      <c r="L137" s="191"/>
      <c r="M137" s="192" t="s">
        <v>1</v>
      </c>
      <c r="N137" s="193" t="s">
        <v>41</v>
      </c>
      <c r="O137" s="54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R137" s="196" t="s">
        <v>129</v>
      </c>
      <c r="AT137" s="196" t="s">
        <v>125</v>
      </c>
      <c r="AU137" s="196" t="s">
        <v>86</v>
      </c>
      <c r="AY137" s="14" t="s">
        <v>122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84</v>
      </c>
      <c r="BK137" s="197">
        <f t="shared" si="9"/>
        <v>0</v>
      </c>
      <c r="BL137" s="14" t="s">
        <v>130</v>
      </c>
      <c r="BM137" s="196" t="s">
        <v>184</v>
      </c>
    </row>
    <row r="138" spans="1:65" s="2" customFormat="1" ht="16.5" customHeight="1">
      <c r="A138" s="227"/>
      <c r="B138" s="25"/>
      <c r="C138" s="183" t="s">
        <v>7</v>
      </c>
      <c r="D138" s="183" t="s">
        <v>125</v>
      </c>
      <c r="E138" s="184" t="s">
        <v>185</v>
      </c>
      <c r="F138" s="185" t="s">
        <v>186</v>
      </c>
      <c r="G138" s="186" t="s">
        <v>168</v>
      </c>
      <c r="H138" s="187">
        <v>56</v>
      </c>
      <c r="I138" s="188"/>
      <c r="J138" s="189">
        <f t="shared" si="0"/>
        <v>0</v>
      </c>
      <c r="K138" s="190"/>
      <c r="L138" s="191"/>
      <c r="M138" s="192" t="s">
        <v>1</v>
      </c>
      <c r="N138" s="193" t="s">
        <v>41</v>
      </c>
      <c r="O138" s="54"/>
      <c r="P138" s="194">
        <f t="shared" si="1"/>
        <v>0</v>
      </c>
      <c r="Q138" s="194">
        <v>4.0000000000000003E-5</v>
      </c>
      <c r="R138" s="194">
        <f t="shared" si="2"/>
        <v>2.2400000000000002E-3</v>
      </c>
      <c r="S138" s="194">
        <v>0</v>
      </c>
      <c r="T138" s="195">
        <f t="shared" si="3"/>
        <v>0</v>
      </c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R138" s="196" t="s">
        <v>129</v>
      </c>
      <c r="AT138" s="196" t="s">
        <v>125</v>
      </c>
      <c r="AU138" s="196" t="s">
        <v>86</v>
      </c>
      <c r="AY138" s="14" t="s">
        <v>122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84</v>
      </c>
      <c r="BK138" s="197">
        <f t="shared" si="9"/>
        <v>0</v>
      </c>
      <c r="BL138" s="14" t="s">
        <v>130</v>
      </c>
      <c r="BM138" s="196" t="s">
        <v>187</v>
      </c>
    </row>
    <row r="139" spans="1:65" s="2" customFormat="1" ht="16.5" customHeight="1">
      <c r="A139" s="227"/>
      <c r="B139" s="25"/>
      <c r="C139" s="183" t="s">
        <v>188</v>
      </c>
      <c r="D139" s="183" t="s">
        <v>125</v>
      </c>
      <c r="E139" s="184" t="s">
        <v>189</v>
      </c>
      <c r="F139" s="185" t="s">
        <v>190</v>
      </c>
      <c r="G139" s="186" t="s">
        <v>128</v>
      </c>
      <c r="H139" s="187">
        <v>28</v>
      </c>
      <c r="I139" s="188"/>
      <c r="J139" s="189">
        <f t="shared" si="0"/>
        <v>0</v>
      </c>
      <c r="K139" s="190"/>
      <c r="L139" s="191"/>
      <c r="M139" s="192" t="s">
        <v>1</v>
      </c>
      <c r="N139" s="193" t="s">
        <v>41</v>
      </c>
      <c r="O139" s="54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R139" s="196" t="s">
        <v>129</v>
      </c>
      <c r="AT139" s="196" t="s">
        <v>125</v>
      </c>
      <c r="AU139" s="196" t="s">
        <v>86</v>
      </c>
      <c r="AY139" s="14" t="s">
        <v>122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84</v>
      </c>
      <c r="BK139" s="197">
        <f t="shared" si="9"/>
        <v>0</v>
      </c>
      <c r="BL139" s="14" t="s">
        <v>130</v>
      </c>
      <c r="BM139" s="196" t="s">
        <v>191</v>
      </c>
    </row>
    <row r="140" spans="1:65" s="2" customFormat="1" ht="16.5" customHeight="1">
      <c r="A140" s="227"/>
      <c r="B140" s="25"/>
      <c r="C140" s="183" t="s">
        <v>130</v>
      </c>
      <c r="D140" s="183" t="s">
        <v>125</v>
      </c>
      <c r="E140" s="184" t="s">
        <v>192</v>
      </c>
      <c r="F140" s="185" t="s">
        <v>193</v>
      </c>
      <c r="G140" s="186" t="s">
        <v>168</v>
      </c>
      <c r="H140" s="187">
        <v>9</v>
      </c>
      <c r="I140" s="188"/>
      <c r="J140" s="189">
        <f t="shared" si="0"/>
        <v>0</v>
      </c>
      <c r="K140" s="190"/>
      <c r="L140" s="191"/>
      <c r="M140" s="192" t="s">
        <v>1</v>
      </c>
      <c r="N140" s="193" t="s">
        <v>41</v>
      </c>
      <c r="O140" s="54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R140" s="196" t="s">
        <v>129</v>
      </c>
      <c r="AT140" s="196" t="s">
        <v>125</v>
      </c>
      <c r="AU140" s="196" t="s">
        <v>86</v>
      </c>
      <c r="AY140" s="14" t="s">
        <v>122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84</v>
      </c>
      <c r="BK140" s="197">
        <f t="shared" si="9"/>
        <v>0</v>
      </c>
      <c r="BL140" s="14" t="s">
        <v>130</v>
      </c>
      <c r="BM140" s="196" t="s">
        <v>194</v>
      </c>
    </row>
    <row r="141" spans="1:65" s="2" customFormat="1" ht="21.75" customHeight="1">
      <c r="A141" s="227"/>
      <c r="B141" s="25"/>
      <c r="C141" s="183" t="s">
        <v>195</v>
      </c>
      <c r="D141" s="183" t="s">
        <v>125</v>
      </c>
      <c r="E141" s="184" t="s">
        <v>196</v>
      </c>
      <c r="F141" s="185" t="s">
        <v>197</v>
      </c>
      <c r="G141" s="186" t="s">
        <v>168</v>
      </c>
      <c r="H141" s="187">
        <v>5</v>
      </c>
      <c r="I141" s="188"/>
      <c r="J141" s="189">
        <f t="shared" si="0"/>
        <v>0</v>
      </c>
      <c r="K141" s="190"/>
      <c r="L141" s="191"/>
      <c r="M141" s="192" t="s">
        <v>1</v>
      </c>
      <c r="N141" s="193" t="s">
        <v>41</v>
      </c>
      <c r="O141" s="54"/>
      <c r="P141" s="194">
        <f t="shared" si="1"/>
        <v>0</v>
      </c>
      <c r="Q141" s="194">
        <v>5.0000000000000002E-5</v>
      </c>
      <c r="R141" s="194">
        <f t="shared" si="2"/>
        <v>2.5000000000000001E-4</v>
      </c>
      <c r="S141" s="194">
        <v>0</v>
      </c>
      <c r="T141" s="195">
        <f t="shared" si="3"/>
        <v>0</v>
      </c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R141" s="196" t="s">
        <v>129</v>
      </c>
      <c r="AT141" s="196" t="s">
        <v>125</v>
      </c>
      <c r="AU141" s="196" t="s">
        <v>86</v>
      </c>
      <c r="AY141" s="14" t="s">
        <v>122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84</v>
      </c>
      <c r="BK141" s="197">
        <f t="shared" si="9"/>
        <v>0</v>
      </c>
      <c r="BL141" s="14" t="s">
        <v>130</v>
      </c>
      <c r="BM141" s="196" t="s">
        <v>198</v>
      </c>
    </row>
    <row r="142" spans="1:65" s="2" customFormat="1" ht="16.5" customHeight="1">
      <c r="A142" s="227"/>
      <c r="B142" s="25"/>
      <c r="C142" s="183" t="s">
        <v>199</v>
      </c>
      <c r="D142" s="183" t="s">
        <v>125</v>
      </c>
      <c r="E142" s="184" t="s">
        <v>200</v>
      </c>
      <c r="F142" s="185" t="s">
        <v>201</v>
      </c>
      <c r="G142" s="186" t="s">
        <v>168</v>
      </c>
      <c r="H142" s="187">
        <v>19</v>
      </c>
      <c r="I142" s="188"/>
      <c r="J142" s="189">
        <f t="shared" si="0"/>
        <v>0</v>
      </c>
      <c r="K142" s="190"/>
      <c r="L142" s="191"/>
      <c r="M142" s="192" t="s">
        <v>1</v>
      </c>
      <c r="N142" s="193" t="s">
        <v>41</v>
      </c>
      <c r="O142" s="54"/>
      <c r="P142" s="194">
        <f t="shared" si="1"/>
        <v>0</v>
      </c>
      <c r="Q142" s="194">
        <v>1.4999999999999999E-4</v>
      </c>
      <c r="R142" s="194">
        <f t="shared" si="2"/>
        <v>2.8499999999999997E-3</v>
      </c>
      <c r="S142" s="194">
        <v>0</v>
      </c>
      <c r="T142" s="195">
        <f t="shared" si="3"/>
        <v>0</v>
      </c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R142" s="196" t="s">
        <v>129</v>
      </c>
      <c r="AT142" s="196" t="s">
        <v>125</v>
      </c>
      <c r="AU142" s="196" t="s">
        <v>86</v>
      </c>
      <c r="AY142" s="14" t="s">
        <v>122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84</v>
      </c>
      <c r="BK142" s="197">
        <f t="shared" si="9"/>
        <v>0</v>
      </c>
      <c r="BL142" s="14" t="s">
        <v>130</v>
      </c>
      <c r="BM142" s="196" t="s">
        <v>202</v>
      </c>
    </row>
    <row r="143" spans="1:65" s="2" customFormat="1" ht="16.5" customHeight="1">
      <c r="A143" s="227"/>
      <c r="B143" s="25"/>
      <c r="C143" s="198" t="s">
        <v>203</v>
      </c>
      <c r="D143" s="198" t="s">
        <v>145</v>
      </c>
      <c r="E143" s="199" t="s">
        <v>204</v>
      </c>
      <c r="F143" s="200" t="s">
        <v>205</v>
      </c>
      <c r="G143" s="201" t="s">
        <v>168</v>
      </c>
      <c r="H143" s="202">
        <v>3</v>
      </c>
      <c r="I143" s="203"/>
      <c r="J143" s="204">
        <f t="shared" si="0"/>
        <v>0</v>
      </c>
      <c r="K143" s="205"/>
      <c r="L143" s="27"/>
      <c r="M143" s="206" t="s">
        <v>1</v>
      </c>
      <c r="N143" s="207" t="s">
        <v>41</v>
      </c>
      <c r="O143" s="54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R143" s="196" t="s">
        <v>130</v>
      </c>
      <c r="AT143" s="196" t="s">
        <v>145</v>
      </c>
      <c r="AU143" s="196" t="s">
        <v>86</v>
      </c>
      <c r="AY143" s="14" t="s">
        <v>122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84</v>
      </c>
      <c r="BK143" s="197">
        <f t="shared" si="9"/>
        <v>0</v>
      </c>
      <c r="BL143" s="14" t="s">
        <v>130</v>
      </c>
      <c r="BM143" s="196" t="s">
        <v>206</v>
      </c>
    </row>
    <row r="144" spans="1:65" s="2" customFormat="1" ht="21.75" customHeight="1">
      <c r="A144" s="227"/>
      <c r="B144" s="25"/>
      <c r="C144" s="198" t="s">
        <v>207</v>
      </c>
      <c r="D144" s="198" t="s">
        <v>145</v>
      </c>
      <c r="E144" s="199" t="s">
        <v>208</v>
      </c>
      <c r="F144" s="200" t="s">
        <v>209</v>
      </c>
      <c r="G144" s="201" t="s">
        <v>168</v>
      </c>
      <c r="H144" s="202">
        <v>7</v>
      </c>
      <c r="I144" s="203"/>
      <c r="J144" s="204">
        <f t="shared" si="0"/>
        <v>0</v>
      </c>
      <c r="K144" s="205"/>
      <c r="L144" s="27"/>
      <c r="M144" s="206" t="s">
        <v>1</v>
      </c>
      <c r="N144" s="207" t="s">
        <v>41</v>
      </c>
      <c r="O144" s="54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R144" s="196" t="s">
        <v>130</v>
      </c>
      <c r="AT144" s="196" t="s">
        <v>145</v>
      </c>
      <c r="AU144" s="196" t="s">
        <v>86</v>
      </c>
      <c r="AY144" s="14" t="s">
        <v>122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84</v>
      </c>
      <c r="BK144" s="197">
        <f t="shared" si="9"/>
        <v>0</v>
      </c>
      <c r="BL144" s="14" t="s">
        <v>130</v>
      </c>
      <c r="BM144" s="196" t="s">
        <v>210</v>
      </c>
    </row>
    <row r="145" spans="1:65" s="2" customFormat="1" ht="16.5" customHeight="1">
      <c r="A145" s="227"/>
      <c r="B145" s="25"/>
      <c r="C145" s="198" t="s">
        <v>211</v>
      </c>
      <c r="D145" s="198" t="s">
        <v>145</v>
      </c>
      <c r="E145" s="199" t="s">
        <v>212</v>
      </c>
      <c r="F145" s="200" t="s">
        <v>213</v>
      </c>
      <c r="G145" s="201" t="s">
        <v>168</v>
      </c>
      <c r="H145" s="202">
        <v>6</v>
      </c>
      <c r="I145" s="203"/>
      <c r="J145" s="204">
        <f t="shared" si="0"/>
        <v>0</v>
      </c>
      <c r="K145" s="205"/>
      <c r="L145" s="27"/>
      <c r="M145" s="206" t="s">
        <v>1</v>
      </c>
      <c r="N145" s="207" t="s">
        <v>41</v>
      </c>
      <c r="O145" s="54"/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R145" s="196" t="s">
        <v>130</v>
      </c>
      <c r="AT145" s="196" t="s">
        <v>145</v>
      </c>
      <c r="AU145" s="196" t="s">
        <v>86</v>
      </c>
      <c r="AY145" s="14" t="s">
        <v>122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4" t="s">
        <v>84</v>
      </c>
      <c r="BK145" s="197">
        <f t="shared" si="9"/>
        <v>0</v>
      </c>
      <c r="BL145" s="14" t="s">
        <v>130</v>
      </c>
      <c r="BM145" s="196" t="s">
        <v>214</v>
      </c>
    </row>
    <row r="146" spans="1:65" s="2" customFormat="1" ht="16.5" customHeight="1">
      <c r="A146" s="227"/>
      <c r="B146" s="25"/>
      <c r="C146" s="183" t="s">
        <v>215</v>
      </c>
      <c r="D146" s="183" t="s">
        <v>125</v>
      </c>
      <c r="E146" s="184" t="s">
        <v>216</v>
      </c>
      <c r="F146" s="185" t="s">
        <v>217</v>
      </c>
      <c r="G146" s="186" t="s">
        <v>168</v>
      </c>
      <c r="H146" s="187">
        <v>1</v>
      </c>
      <c r="I146" s="188"/>
      <c r="J146" s="189">
        <f t="shared" si="0"/>
        <v>0</v>
      </c>
      <c r="K146" s="190"/>
      <c r="L146" s="191"/>
      <c r="M146" s="192" t="s">
        <v>1</v>
      </c>
      <c r="N146" s="193" t="s">
        <v>41</v>
      </c>
      <c r="O146" s="54"/>
      <c r="P146" s="194">
        <f t="shared" si="1"/>
        <v>0</v>
      </c>
      <c r="Q146" s="194">
        <v>6.0000000000000002E-5</v>
      </c>
      <c r="R146" s="194">
        <f t="shared" si="2"/>
        <v>6.0000000000000002E-5</v>
      </c>
      <c r="S146" s="194">
        <v>0</v>
      </c>
      <c r="T146" s="195">
        <f t="shared" si="3"/>
        <v>0</v>
      </c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R146" s="196" t="s">
        <v>129</v>
      </c>
      <c r="AT146" s="196" t="s">
        <v>125</v>
      </c>
      <c r="AU146" s="196" t="s">
        <v>86</v>
      </c>
      <c r="AY146" s="14" t="s">
        <v>122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4" t="s">
        <v>84</v>
      </c>
      <c r="BK146" s="197">
        <f t="shared" si="9"/>
        <v>0</v>
      </c>
      <c r="BL146" s="14" t="s">
        <v>130</v>
      </c>
      <c r="BM146" s="196" t="s">
        <v>218</v>
      </c>
    </row>
    <row r="147" spans="1:65" s="2" customFormat="1" ht="16.5" customHeight="1">
      <c r="A147" s="227"/>
      <c r="B147" s="25"/>
      <c r="C147" s="183" t="s">
        <v>219</v>
      </c>
      <c r="D147" s="183" t="s">
        <v>125</v>
      </c>
      <c r="E147" s="184" t="s">
        <v>220</v>
      </c>
      <c r="F147" s="185" t="s">
        <v>221</v>
      </c>
      <c r="G147" s="186" t="s">
        <v>168</v>
      </c>
      <c r="H147" s="187">
        <v>6</v>
      </c>
      <c r="I147" s="188"/>
      <c r="J147" s="189">
        <f t="shared" si="0"/>
        <v>0</v>
      </c>
      <c r="K147" s="190"/>
      <c r="L147" s="191"/>
      <c r="M147" s="192" t="s">
        <v>1</v>
      </c>
      <c r="N147" s="193" t="s">
        <v>41</v>
      </c>
      <c r="O147" s="54"/>
      <c r="P147" s="194">
        <f t="shared" si="1"/>
        <v>0</v>
      </c>
      <c r="Q147" s="194">
        <v>0</v>
      </c>
      <c r="R147" s="194">
        <f t="shared" si="2"/>
        <v>0</v>
      </c>
      <c r="S147" s="194">
        <v>0</v>
      </c>
      <c r="T147" s="195">
        <f t="shared" si="3"/>
        <v>0</v>
      </c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R147" s="196" t="s">
        <v>129</v>
      </c>
      <c r="AT147" s="196" t="s">
        <v>125</v>
      </c>
      <c r="AU147" s="196" t="s">
        <v>86</v>
      </c>
      <c r="AY147" s="14" t="s">
        <v>122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4" t="s">
        <v>84</v>
      </c>
      <c r="BK147" s="197">
        <f t="shared" si="9"/>
        <v>0</v>
      </c>
      <c r="BL147" s="14" t="s">
        <v>130</v>
      </c>
      <c r="BM147" s="196" t="s">
        <v>222</v>
      </c>
    </row>
    <row r="148" spans="1:65" s="2" customFormat="1" ht="16.5" customHeight="1">
      <c r="A148" s="227"/>
      <c r="B148" s="25"/>
      <c r="C148" s="183" t="s">
        <v>223</v>
      </c>
      <c r="D148" s="183" t="s">
        <v>125</v>
      </c>
      <c r="E148" s="184" t="s">
        <v>224</v>
      </c>
      <c r="F148" s="185" t="s">
        <v>225</v>
      </c>
      <c r="G148" s="186" t="s">
        <v>168</v>
      </c>
      <c r="H148" s="187">
        <v>7</v>
      </c>
      <c r="I148" s="188"/>
      <c r="J148" s="189">
        <f t="shared" si="0"/>
        <v>0</v>
      </c>
      <c r="K148" s="190"/>
      <c r="L148" s="191"/>
      <c r="M148" s="192" t="s">
        <v>1</v>
      </c>
      <c r="N148" s="193" t="s">
        <v>41</v>
      </c>
      <c r="O148" s="54"/>
      <c r="P148" s="194">
        <f t="shared" si="1"/>
        <v>0</v>
      </c>
      <c r="Q148" s="194">
        <v>4.0000000000000003E-5</v>
      </c>
      <c r="R148" s="194">
        <f t="shared" si="2"/>
        <v>2.8000000000000003E-4</v>
      </c>
      <c r="S148" s="194">
        <v>0</v>
      </c>
      <c r="T148" s="195">
        <f t="shared" si="3"/>
        <v>0</v>
      </c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R148" s="196" t="s">
        <v>129</v>
      </c>
      <c r="AT148" s="196" t="s">
        <v>125</v>
      </c>
      <c r="AU148" s="196" t="s">
        <v>86</v>
      </c>
      <c r="AY148" s="14" t="s">
        <v>122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4" t="s">
        <v>84</v>
      </c>
      <c r="BK148" s="197">
        <f t="shared" si="9"/>
        <v>0</v>
      </c>
      <c r="BL148" s="14" t="s">
        <v>130</v>
      </c>
      <c r="BM148" s="196" t="s">
        <v>226</v>
      </c>
    </row>
    <row r="149" spans="1:65" s="2" customFormat="1" ht="16.5" customHeight="1">
      <c r="A149" s="227"/>
      <c r="B149" s="25"/>
      <c r="C149" s="183" t="s">
        <v>227</v>
      </c>
      <c r="D149" s="183" t="s">
        <v>125</v>
      </c>
      <c r="E149" s="184" t="s">
        <v>228</v>
      </c>
      <c r="F149" s="185" t="s">
        <v>229</v>
      </c>
      <c r="G149" s="186" t="s">
        <v>168</v>
      </c>
      <c r="H149" s="187">
        <v>3</v>
      </c>
      <c r="I149" s="188"/>
      <c r="J149" s="189">
        <f t="shared" si="0"/>
        <v>0</v>
      </c>
      <c r="K149" s="190"/>
      <c r="L149" s="191"/>
      <c r="M149" s="192" t="s">
        <v>1</v>
      </c>
      <c r="N149" s="193" t="s">
        <v>41</v>
      </c>
      <c r="O149" s="54"/>
      <c r="P149" s="194">
        <f t="shared" si="1"/>
        <v>0</v>
      </c>
      <c r="Q149" s="194">
        <v>5.0000000000000002E-5</v>
      </c>
      <c r="R149" s="194">
        <f t="shared" si="2"/>
        <v>1.5000000000000001E-4</v>
      </c>
      <c r="S149" s="194">
        <v>0</v>
      </c>
      <c r="T149" s="195">
        <f t="shared" si="3"/>
        <v>0</v>
      </c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R149" s="196" t="s">
        <v>129</v>
      </c>
      <c r="AT149" s="196" t="s">
        <v>125</v>
      </c>
      <c r="AU149" s="196" t="s">
        <v>86</v>
      </c>
      <c r="AY149" s="14" t="s">
        <v>122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4" t="s">
        <v>84</v>
      </c>
      <c r="BK149" s="197">
        <f t="shared" si="9"/>
        <v>0</v>
      </c>
      <c r="BL149" s="14" t="s">
        <v>130</v>
      </c>
      <c r="BM149" s="196" t="s">
        <v>230</v>
      </c>
    </row>
    <row r="150" spans="1:65" s="2" customFormat="1" ht="21.75" customHeight="1">
      <c r="A150" s="227"/>
      <c r="B150" s="25"/>
      <c r="C150" s="198" t="s">
        <v>231</v>
      </c>
      <c r="D150" s="198" t="s">
        <v>145</v>
      </c>
      <c r="E150" s="199" t="s">
        <v>232</v>
      </c>
      <c r="F150" s="200" t="s">
        <v>233</v>
      </c>
      <c r="G150" s="201" t="s">
        <v>128</v>
      </c>
      <c r="H150" s="202">
        <v>610</v>
      </c>
      <c r="I150" s="203"/>
      <c r="J150" s="204">
        <f t="shared" si="0"/>
        <v>0</v>
      </c>
      <c r="K150" s="205"/>
      <c r="L150" s="27"/>
      <c r="M150" s="206" t="s">
        <v>1</v>
      </c>
      <c r="N150" s="207" t="s">
        <v>41</v>
      </c>
      <c r="O150" s="54"/>
      <c r="P150" s="194">
        <f t="shared" si="1"/>
        <v>0</v>
      </c>
      <c r="Q150" s="194">
        <v>0</v>
      </c>
      <c r="R150" s="194">
        <f t="shared" si="2"/>
        <v>0</v>
      </c>
      <c r="S150" s="194">
        <v>0</v>
      </c>
      <c r="T150" s="195">
        <f t="shared" si="3"/>
        <v>0</v>
      </c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R150" s="196" t="s">
        <v>130</v>
      </c>
      <c r="AT150" s="196" t="s">
        <v>145</v>
      </c>
      <c r="AU150" s="196" t="s">
        <v>86</v>
      </c>
      <c r="AY150" s="14" t="s">
        <v>122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4" t="s">
        <v>84</v>
      </c>
      <c r="BK150" s="197">
        <f t="shared" si="9"/>
        <v>0</v>
      </c>
      <c r="BL150" s="14" t="s">
        <v>130</v>
      </c>
      <c r="BM150" s="196" t="s">
        <v>234</v>
      </c>
    </row>
    <row r="151" spans="1:65" s="2" customFormat="1" ht="21.75" customHeight="1">
      <c r="A151" s="227"/>
      <c r="B151" s="25"/>
      <c r="C151" s="198" t="s">
        <v>129</v>
      </c>
      <c r="D151" s="198" t="s">
        <v>145</v>
      </c>
      <c r="E151" s="199" t="s">
        <v>235</v>
      </c>
      <c r="F151" s="200" t="s">
        <v>236</v>
      </c>
      <c r="G151" s="201" t="s">
        <v>128</v>
      </c>
      <c r="H151" s="202">
        <v>65</v>
      </c>
      <c r="I151" s="203"/>
      <c r="J151" s="204">
        <f t="shared" si="0"/>
        <v>0</v>
      </c>
      <c r="K151" s="205"/>
      <c r="L151" s="27"/>
      <c r="M151" s="206" t="s">
        <v>1</v>
      </c>
      <c r="N151" s="207" t="s">
        <v>41</v>
      </c>
      <c r="O151" s="54"/>
      <c r="P151" s="194">
        <f t="shared" si="1"/>
        <v>0</v>
      </c>
      <c r="Q151" s="194">
        <v>0</v>
      </c>
      <c r="R151" s="194">
        <f t="shared" si="2"/>
        <v>0</v>
      </c>
      <c r="S151" s="194">
        <v>0</v>
      </c>
      <c r="T151" s="195">
        <f t="shared" si="3"/>
        <v>0</v>
      </c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R151" s="196" t="s">
        <v>130</v>
      </c>
      <c r="AT151" s="196" t="s">
        <v>145</v>
      </c>
      <c r="AU151" s="196" t="s">
        <v>86</v>
      </c>
      <c r="AY151" s="14" t="s">
        <v>122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4" t="s">
        <v>84</v>
      </c>
      <c r="BK151" s="197">
        <f t="shared" si="9"/>
        <v>0</v>
      </c>
      <c r="BL151" s="14" t="s">
        <v>130</v>
      </c>
      <c r="BM151" s="196" t="s">
        <v>237</v>
      </c>
    </row>
    <row r="152" spans="1:65" s="2" customFormat="1" ht="16.5" customHeight="1">
      <c r="A152" s="227"/>
      <c r="B152" s="25"/>
      <c r="C152" s="183" t="s">
        <v>238</v>
      </c>
      <c r="D152" s="183" t="s">
        <v>125</v>
      </c>
      <c r="E152" s="184" t="s">
        <v>239</v>
      </c>
      <c r="F152" s="185" t="s">
        <v>240</v>
      </c>
      <c r="G152" s="186" t="s">
        <v>128</v>
      </c>
      <c r="H152" s="187">
        <v>65</v>
      </c>
      <c r="I152" s="188"/>
      <c r="J152" s="189">
        <f t="shared" si="0"/>
        <v>0</v>
      </c>
      <c r="K152" s="190"/>
      <c r="L152" s="191"/>
      <c r="M152" s="192" t="s">
        <v>1</v>
      </c>
      <c r="N152" s="193" t="s">
        <v>41</v>
      </c>
      <c r="O152" s="54"/>
      <c r="P152" s="194">
        <f t="shared" si="1"/>
        <v>0</v>
      </c>
      <c r="Q152" s="194">
        <v>0</v>
      </c>
      <c r="R152" s="194">
        <f t="shared" si="2"/>
        <v>0</v>
      </c>
      <c r="S152" s="194">
        <v>0</v>
      </c>
      <c r="T152" s="195">
        <f t="shared" si="3"/>
        <v>0</v>
      </c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R152" s="196" t="s">
        <v>129</v>
      </c>
      <c r="AT152" s="196" t="s">
        <v>125</v>
      </c>
      <c r="AU152" s="196" t="s">
        <v>86</v>
      </c>
      <c r="AY152" s="14" t="s">
        <v>122</v>
      </c>
      <c r="BE152" s="197">
        <f t="shared" si="4"/>
        <v>0</v>
      </c>
      <c r="BF152" s="197">
        <f t="shared" si="5"/>
        <v>0</v>
      </c>
      <c r="BG152" s="197">
        <f t="shared" si="6"/>
        <v>0</v>
      </c>
      <c r="BH152" s="197">
        <f t="shared" si="7"/>
        <v>0</v>
      </c>
      <c r="BI152" s="197">
        <f t="shared" si="8"/>
        <v>0</v>
      </c>
      <c r="BJ152" s="14" t="s">
        <v>84</v>
      </c>
      <c r="BK152" s="197">
        <f t="shared" si="9"/>
        <v>0</v>
      </c>
      <c r="BL152" s="14" t="s">
        <v>130</v>
      </c>
      <c r="BM152" s="196" t="s">
        <v>241</v>
      </c>
    </row>
    <row r="153" spans="1:65" s="2" customFormat="1" ht="16.5" customHeight="1">
      <c r="A153" s="227"/>
      <c r="B153" s="25"/>
      <c r="C153" s="183" t="s">
        <v>242</v>
      </c>
      <c r="D153" s="183" t="s">
        <v>125</v>
      </c>
      <c r="E153" s="184" t="s">
        <v>243</v>
      </c>
      <c r="F153" s="185" t="s">
        <v>244</v>
      </c>
      <c r="G153" s="186" t="s">
        <v>128</v>
      </c>
      <c r="H153" s="187">
        <v>260</v>
      </c>
      <c r="I153" s="188"/>
      <c r="J153" s="189">
        <f t="shared" si="0"/>
        <v>0</v>
      </c>
      <c r="K153" s="190"/>
      <c r="L153" s="191"/>
      <c r="M153" s="192" t="s">
        <v>1</v>
      </c>
      <c r="N153" s="193" t="s">
        <v>41</v>
      </c>
      <c r="O153" s="54"/>
      <c r="P153" s="194">
        <f t="shared" si="1"/>
        <v>0</v>
      </c>
      <c r="Q153" s="194">
        <v>0</v>
      </c>
      <c r="R153" s="194">
        <f t="shared" si="2"/>
        <v>0</v>
      </c>
      <c r="S153" s="194">
        <v>0</v>
      </c>
      <c r="T153" s="195">
        <f t="shared" si="3"/>
        <v>0</v>
      </c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R153" s="196" t="s">
        <v>129</v>
      </c>
      <c r="AT153" s="196" t="s">
        <v>125</v>
      </c>
      <c r="AU153" s="196" t="s">
        <v>86</v>
      </c>
      <c r="AY153" s="14" t="s">
        <v>122</v>
      </c>
      <c r="BE153" s="197">
        <f t="shared" si="4"/>
        <v>0</v>
      </c>
      <c r="BF153" s="197">
        <f t="shared" si="5"/>
        <v>0</v>
      </c>
      <c r="BG153" s="197">
        <f t="shared" si="6"/>
        <v>0</v>
      </c>
      <c r="BH153" s="197">
        <f t="shared" si="7"/>
        <v>0</v>
      </c>
      <c r="BI153" s="197">
        <f t="shared" si="8"/>
        <v>0</v>
      </c>
      <c r="BJ153" s="14" t="s">
        <v>84</v>
      </c>
      <c r="BK153" s="197">
        <f t="shared" si="9"/>
        <v>0</v>
      </c>
      <c r="BL153" s="14" t="s">
        <v>130</v>
      </c>
      <c r="BM153" s="196" t="s">
        <v>245</v>
      </c>
    </row>
    <row r="154" spans="1:65" s="2" customFormat="1" ht="16.5" customHeight="1">
      <c r="A154" s="227"/>
      <c r="B154" s="25"/>
      <c r="C154" s="183" t="s">
        <v>246</v>
      </c>
      <c r="D154" s="183" t="s">
        <v>125</v>
      </c>
      <c r="E154" s="184" t="s">
        <v>247</v>
      </c>
      <c r="F154" s="185" t="s">
        <v>248</v>
      </c>
      <c r="G154" s="186" t="s">
        <v>128</v>
      </c>
      <c r="H154" s="187">
        <v>350</v>
      </c>
      <c r="I154" s="188"/>
      <c r="J154" s="189">
        <f t="shared" si="0"/>
        <v>0</v>
      </c>
      <c r="K154" s="190"/>
      <c r="L154" s="191"/>
      <c r="M154" s="192" t="s">
        <v>1</v>
      </c>
      <c r="N154" s="193" t="s">
        <v>41</v>
      </c>
      <c r="O154" s="54"/>
      <c r="P154" s="194">
        <f t="shared" si="1"/>
        <v>0</v>
      </c>
      <c r="Q154" s="194">
        <v>1.3999999999999999E-4</v>
      </c>
      <c r="R154" s="194">
        <f t="shared" si="2"/>
        <v>4.8999999999999995E-2</v>
      </c>
      <c r="S154" s="194">
        <v>0</v>
      </c>
      <c r="T154" s="195">
        <f t="shared" si="3"/>
        <v>0</v>
      </c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  <c r="AR154" s="196" t="s">
        <v>129</v>
      </c>
      <c r="AT154" s="196" t="s">
        <v>125</v>
      </c>
      <c r="AU154" s="196" t="s">
        <v>86</v>
      </c>
      <c r="AY154" s="14" t="s">
        <v>122</v>
      </c>
      <c r="BE154" s="197">
        <f t="shared" si="4"/>
        <v>0</v>
      </c>
      <c r="BF154" s="197">
        <f t="shared" si="5"/>
        <v>0</v>
      </c>
      <c r="BG154" s="197">
        <f t="shared" si="6"/>
        <v>0</v>
      </c>
      <c r="BH154" s="197">
        <f t="shared" si="7"/>
        <v>0</v>
      </c>
      <c r="BI154" s="197">
        <f t="shared" si="8"/>
        <v>0</v>
      </c>
      <c r="BJ154" s="14" t="s">
        <v>84</v>
      </c>
      <c r="BK154" s="197">
        <f t="shared" si="9"/>
        <v>0</v>
      </c>
      <c r="BL154" s="14" t="s">
        <v>130</v>
      </c>
      <c r="BM154" s="196" t="s">
        <v>249</v>
      </c>
    </row>
    <row r="155" spans="1:65" s="2" customFormat="1" ht="16.5" customHeight="1">
      <c r="A155" s="227"/>
      <c r="B155" s="25"/>
      <c r="C155" s="183" t="s">
        <v>250</v>
      </c>
      <c r="D155" s="183" t="s">
        <v>125</v>
      </c>
      <c r="E155" s="184" t="s">
        <v>251</v>
      </c>
      <c r="F155" s="185" t="s">
        <v>252</v>
      </c>
      <c r="G155" s="186" t="s">
        <v>128</v>
      </c>
      <c r="H155" s="187">
        <v>65</v>
      </c>
      <c r="I155" s="188"/>
      <c r="J155" s="189">
        <f t="shared" si="0"/>
        <v>0</v>
      </c>
      <c r="K155" s="190"/>
      <c r="L155" s="191"/>
      <c r="M155" s="192" t="s">
        <v>1</v>
      </c>
      <c r="N155" s="193" t="s">
        <v>41</v>
      </c>
      <c r="O155" s="54"/>
      <c r="P155" s="194">
        <f t="shared" si="1"/>
        <v>0</v>
      </c>
      <c r="Q155" s="194">
        <v>8.7000000000000001E-4</v>
      </c>
      <c r="R155" s="194">
        <f t="shared" si="2"/>
        <v>5.6550000000000003E-2</v>
      </c>
      <c r="S155" s="194">
        <v>0</v>
      </c>
      <c r="T155" s="195">
        <f t="shared" si="3"/>
        <v>0</v>
      </c>
      <c r="U155" s="227"/>
      <c r="V155" s="227"/>
      <c r="W155" s="227"/>
      <c r="X155" s="227"/>
      <c r="Y155" s="227"/>
      <c r="Z155" s="227"/>
      <c r="AA155" s="227"/>
      <c r="AB155" s="227"/>
      <c r="AC155" s="227"/>
      <c r="AD155" s="227"/>
      <c r="AE155" s="227"/>
      <c r="AR155" s="196" t="s">
        <v>129</v>
      </c>
      <c r="AT155" s="196" t="s">
        <v>125</v>
      </c>
      <c r="AU155" s="196" t="s">
        <v>86</v>
      </c>
      <c r="AY155" s="14" t="s">
        <v>122</v>
      </c>
      <c r="BE155" s="197">
        <f t="shared" si="4"/>
        <v>0</v>
      </c>
      <c r="BF155" s="197">
        <f t="shared" si="5"/>
        <v>0</v>
      </c>
      <c r="BG155" s="197">
        <f t="shared" si="6"/>
        <v>0</v>
      </c>
      <c r="BH155" s="197">
        <f t="shared" si="7"/>
        <v>0</v>
      </c>
      <c r="BI155" s="197">
        <f t="shared" si="8"/>
        <v>0</v>
      </c>
      <c r="BJ155" s="14" t="s">
        <v>84</v>
      </c>
      <c r="BK155" s="197">
        <f t="shared" si="9"/>
        <v>0</v>
      </c>
      <c r="BL155" s="14" t="s">
        <v>130</v>
      </c>
      <c r="BM155" s="196" t="s">
        <v>253</v>
      </c>
    </row>
    <row r="156" spans="1:65" s="2" customFormat="1" ht="21.75" customHeight="1">
      <c r="A156" s="227"/>
      <c r="B156" s="25"/>
      <c r="C156" s="198" t="s">
        <v>254</v>
      </c>
      <c r="D156" s="198" t="s">
        <v>145</v>
      </c>
      <c r="E156" s="199" t="s">
        <v>255</v>
      </c>
      <c r="F156" s="200" t="s">
        <v>256</v>
      </c>
      <c r="G156" s="201" t="s">
        <v>168</v>
      </c>
      <c r="H156" s="202">
        <v>2</v>
      </c>
      <c r="I156" s="203"/>
      <c r="J156" s="204">
        <f t="shared" si="0"/>
        <v>0</v>
      </c>
      <c r="K156" s="205"/>
      <c r="L156" s="27"/>
      <c r="M156" s="206" t="s">
        <v>1</v>
      </c>
      <c r="N156" s="207" t="s">
        <v>41</v>
      </c>
      <c r="O156" s="54"/>
      <c r="P156" s="194">
        <f t="shared" si="1"/>
        <v>0</v>
      </c>
      <c r="Q156" s="194">
        <v>0</v>
      </c>
      <c r="R156" s="194">
        <f t="shared" si="2"/>
        <v>0</v>
      </c>
      <c r="S156" s="194">
        <v>0</v>
      </c>
      <c r="T156" s="195">
        <f t="shared" si="3"/>
        <v>0</v>
      </c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R156" s="196" t="s">
        <v>130</v>
      </c>
      <c r="AT156" s="196" t="s">
        <v>145</v>
      </c>
      <c r="AU156" s="196" t="s">
        <v>86</v>
      </c>
      <c r="AY156" s="14" t="s">
        <v>122</v>
      </c>
      <c r="BE156" s="197">
        <f t="shared" si="4"/>
        <v>0</v>
      </c>
      <c r="BF156" s="197">
        <f t="shared" si="5"/>
        <v>0</v>
      </c>
      <c r="BG156" s="197">
        <f t="shared" si="6"/>
        <v>0</v>
      </c>
      <c r="BH156" s="197">
        <f t="shared" si="7"/>
        <v>0</v>
      </c>
      <c r="BI156" s="197">
        <f t="shared" si="8"/>
        <v>0</v>
      </c>
      <c r="BJ156" s="14" t="s">
        <v>84</v>
      </c>
      <c r="BK156" s="197">
        <f t="shared" si="9"/>
        <v>0</v>
      </c>
      <c r="BL156" s="14" t="s">
        <v>130</v>
      </c>
      <c r="BM156" s="196" t="s">
        <v>257</v>
      </c>
    </row>
    <row r="157" spans="1:65" s="2" customFormat="1" ht="21.75" customHeight="1">
      <c r="A157" s="227"/>
      <c r="B157" s="25"/>
      <c r="C157" s="198" t="s">
        <v>258</v>
      </c>
      <c r="D157" s="198" t="s">
        <v>145</v>
      </c>
      <c r="E157" s="199" t="s">
        <v>259</v>
      </c>
      <c r="F157" s="200" t="s">
        <v>260</v>
      </c>
      <c r="G157" s="201" t="s">
        <v>168</v>
      </c>
      <c r="H157" s="202">
        <v>1</v>
      </c>
      <c r="I157" s="203"/>
      <c r="J157" s="204">
        <f t="shared" si="0"/>
        <v>0</v>
      </c>
      <c r="K157" s="205"/>
      <c r="L157" s="27"/>
      <c r="M157" s="206" t="s">
        <v>1</v>
      </c>
      <c r="N157" s="207" t="s">
        <v>41</v>
      </c>
      <c r="O157" s="54"/>
      <c r="P157" s="194">
        <f t="shared" si="1"/>
        <v>0</v>
      </c>
      <c r="Q157" s="194">
        <v>0</v>
      </c>
      <c r="R157" s="194">
        <f t="shared" si="2"/>
        <v>0</v>
      </c>
      <c r="S157" s="194">
        <v>0</v>
      </c>
      <c r="T157" s="195">
        <f t="shared" si="3"/>
        <v>0</v>
      </c>
      <c r="U157" s="227"/>
      <c r="V157" s="227"/>
      <c r="W157" s="227"/>
      <c r="X157" s="227"/>
      <c r="Y157" s="227"/>
      <c r="Z157" s="227"/>
      <c r="AA157" s="227"/>
      <c r="AB157" s="227"/>
      <c r="AC157" s="227"/>
      <c r="AD157" s="227"/>
      <c r="AE157" s="227"/>
      <c r="AR157" s="196" t="s">
        <v>130</v>
      </c>
      <c r="AT157" s="196" t="s">
        <v>145</v>
      </c>
      <c r="AU157" s="196" t="s">
        <v>86</v>
      </c>
      <c r="AY157" s="14" t="s">
        <v>122</v>
      </c>
      <c r="BE157" s="197">
        <f t="shared" si="4"/>
        <v>0</v>
      </c>
      <c r="BF157" s="197">
        <f t="shared" si="5"/>
        <v>0</v>
      </c>
      <c r="BG157" s="197">
        <f t="shared" si="6"/>
        <v>0</v>
      </c>
      <c r="BH157" s="197">
        <f t="shared" si="7"/>
        <v>0</v>
      </c>
      <c r="BI157" s="197">
        <f t="shared" si="8"/>
        <v>0</v>
      </c>
      <c r="BJ157" s="14" t="s">
        <v>84</v>
      </c>
      <c r="BK157" s="197">
        <f t="shared" si="9"/>
        <v>0</v>
      </c>
      <c r="BL157" s="14" t="s">
        <v>130</v>
      </c>
      <c r="BM157" s="196" t="s">
        <v>261</v>
      </c>
    </row>
    <row r="158" spans="1:65" s="2" customFormat="1" ht="21.75" customHeight="1">
      <c r="A158" s="227"/>
      <c r="B158" s="25"/>
      <c r="C158" s="198" t="s">
        <v>262</v>
      </c>
      <c r="D158" s="198" t="s">
        <v>145</v>
      </c>
      <c r="E158" s="199" t="s">
        <v>263</v>
      </c>
      <c r="F158" s="200" t="s">
        <v>264</v>
      </c>
      <c r="G158" s="201" t="s">
        <v>168</v>
      </c>
      <c r="H158" s="202">
        <v>1</v>
      </c>
      <c r="I158" s="203"/>
      <c r="J158" s="204">
        <f t="shared" si="0"/>
        <v>0</v>
      </c>
      <c r="K158" s="205"/>
      <c r="L158" s="27"/>
      <c r="M158" s="206" t="s">
        <v>1</v>
      </c>
      <c r="N158" s="207" t="s">
        <v>41</v>
      </c>
      <c r="O158" s="54"/>
      <c r="P158" s="194">
        <f t="shared" si="1"/>
        <v>0</v>
      </c>
      <c r="Q158" s="194">
        <v>0</v>
      </c>
      <c r="R158" s="194">
        <f t="shared" si="2"/>
        <v>0</v>
      </c>
      <c r="S158" s="194">
        <v>0</v>
      </c>
      <c r="T158" s="195">
        <f t="shared" si="3"/>
        <v>0</v>
      </c>
      <c r="U158" s="227"/>
      <c r="V158" s="227"/>
      <c r="W158" s="227"/>
      <c r="X158" s="227"/>
      <c r="Y158" s="227"/>
      <c r="Z158" s="227"/>
      <c r="AA158" s="227"/>
      <c r="AB158" s="227"/>
      <c r="AC158" s="227"/>
      <c r="AD158" s="227"/>
      <c r="AE158" s="227"/>
      <c r="AR158" s="196" t="s">
        <v>130</v>
      </c>
      <c r="AT158" s="196" t="s">
        <v>145</v>
      </c>
      <c r="AU158" s="196" t="s">
        <v>86</v>
      </c>
      <c r="AY158" s="14" t="s">
        <v>122</v>
      </c>
      <c r="BE158" s="197">
        <f t="shared" si="4"/>
        <v>0</v>
      </c>
      <c r="BF158" s="197">
        <f t="shared" si="5"/>
        <v>0</v>
      </c>
      <c r="BG158" s="197">
        <f t="shared" si="6"/>
        <v>0</v>
      </c>
      <c r="BH158" s="197">
        <f t="shared" si="7"/>
        <v>0</v>
      </c>
      <c r="BI158" s="197">
        <f t="shared" si="8"/>
        <v>0</v>
      </c>
      <c r="BJ158" s="14" t="s">
        <v>84</v>
      </c>
      <c r="BK158" s="197">
        <f t="shared" si="9"/>
        <v>0</v>
      </c>
      <c r="BL158" s="14" t="s">
        <v>130</v>
      </c>
      <c r="BM158" s="196" t="s">
        <v>265</v>
      </c>
    </row>
    <row r="159" spans="1:65" s="2" customFormat="1" ht="16.5" customHeight="1">
      <c r="A159" s="227"/>
      <c r="B159" s="25"/>
      <c r="C159" s="183" t="s">
        <v>266</v>
      </c>
      <c r="D159" s="183" t="s">
        <v>125</v>
      </c>
      <c r="E159" s="184" t="s">
        <v>267</v>
      </c>
      <c r="F159" s="185" t="s">
        <v>268</v>
      </c>
      <c r="G159" s="186" t="s">
        <v>168</v>
      </c>
      <c r="H159" s="187">
        <v>1</v>
      </c>
      <c r="I159" s="188"/>
      <c r="J159" s="189">
        <f t="shared" si="0"/>
        <v>0</v>
      </c>
      <c r="K159" s="190"/>
      <c r="L159" s="191"/>
      <c r="M159" s="192" t="s">
        <v>1</v>
      </c>
      <c r="N159" s="193" t="s">
        <v>41</v>
      </c>
      <c r="O159" s="54"/>
      <c r="P159" s="194">
        <f t="shared" si="1"/>
        <v>0</v>
      </c>
      <c r="Q159" s="194">
        <v>5.0000000000000002E-5</v>
      </c>
      <c r="R159" s="194">
        <f t="shared" si="2"/>
        <v>5.0000000000000002E-5</v>
      </c>
      <c r="S159" s="194">
        <v>0</v>
      </c>
      <c r="T159" s="195">
        <f t="shared" si="3"/>
        <v>0</v>
      </c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R159" s="196" t="s">
        <v>129</v>
      </c>
      <c r="AT159" s="196" t="s">
        <v>125</v>
      </c>
      <c r="AU159" s="196" t="s">
        <v>86</v>
      </c>
      <c r="AY159" s="14" t="s">
        <v>122</v>
      </c>
      <c r="BE159" s="197">
        <f t="shared" si="4"/>
        <v>0</v>
      </c>
      <c r="BF159" s="197">
        <f t="shared" si="5"/>
        <v>0</v>
      </c>
      <c r="BG159" s="197">
        <f t="shared" si="6"/>
        <v>0</v>
      </c>
      <c r="BH159" s="197">
        <f t="shared" si="7"/>
        <v>0</v>
      </c>
      <c r="BI159" s="197">
        <f t="shared" si="8"/>
        <v>0</v>
      </c>
      <c r="BJ159" s="14" t="s">
        <v>84</v>
      </c>
      <c r="BK159" s="197">
        <f t="shared" si="9"/>
        <v>0</v>
      </c>
      <c r="BL159" s="14" t="s">
        <v>130</v>
      </c>
      <c r="BM159" s="196" t="s">
        <v>269</v>
      </c>
    </row>
    <row r="160" spans="1:65" s="2" customFormat="1" ht="21.75" customHeight="1">
      <c r="A160" s="227"/>
      <c r="B160" s="25"/>
      <c r="C160" s="198" t="s">
        <v>270</v>
      </c>
      <c r="D160" s="198" t="s">
        <v>145</v>
      </c>
      <c r="E160" s="199" t="s">
        <v>271</v>
      </c>
      <c r="F160" s="200" t="s">
        <v>272</v>
      </c>
      <c r="G160" s="201" t="s">
        <v>168</v>
      </c>
      <c r="H160" s="202">
        <v>6</v>
      </c>
      <c r="I160" s="203"/>
      <c r="J160" s="204">
        <f t="shared" si="0"/>
        <v>0</v>
      </c>
      <c r="K160" s="205"/>
      <c r="L160" s="27"/>
      <c r="M160" s="206" t="s">
        <v>1</v>
      </c>
      <c r="N160" s="207" t="s">
        <v>41</v>
      </c>
      <c r="O160" s="54"/>
      <c r="P160" s="194">
        <f t="shared" si="1"/>
        <v>0</v>
      </c>
      <c r="Q160" s="194">
        <v>0</v>
      </c>
      <c r="R160" s="194">
        <f t="shared" si="2"/>
        <v>0</v>
      </c>
      <c r="S160" s="194">
        <v>0</v>
      </c>
      <c r="T160" s="195">
        <f t="shared" si="3"/>
        <v>0</v>
      </c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R160" s="196" t="s">
        <v>130</v>
      </c>
      <c r="AT160" s="196" t="s">
        <v>145</v>
      </c>
      <c r="AU160" s="196" t="s">
        <v>86</v>
      </c>
      <c r="AY160" s="14" t="s">
        <v>122</v>
      </c>
      <c r="BE160" s="197">
        <f t="shared" si="4"/>
        <v>0</v>
      </c>
      <c r="BF160" s="197">
        <f t="shared" si="5"/>
        <v>0</v>
      </c>
      <c r="BG160" s="197">
        <f t="shared" si="6"/>
        <v>0</v>
      </c>
      <c r="BH160" s="197">
        <f t="shared" si="7"/>
        <v>0</v>
      </c>
      <c r="BI160" s="197">
        <f t="shared" si="8"/>
        <v>0</v>
      </c>
      <c r="BJ160" s="14" t="s">
        <v>84</v>
      </c>
      <c r="BK160" s="197">
        <f t="shared" si="9"/>
        <v>0</v>
      </c>
      <c r="BL160" s="14" t="s">
        <v>130</v>
      </c>
      <c r="BM160" s="196" t="s">
        <v>273</v>
      </c>
    </row>
    <row r="161" spans="1:65" s="2" customFormat="1" ht="16.5" customHeight="1">
      <c r="A161" s="227"/>
      <c r="B161" s="25"/>
      <c r="C161" s="183" t="s">
        <v>274</v>
      </c>
      <c r="D161" s="183" t="s">
        <v>125</v>
      </c>
      <c r="E161" s="184" t="s">
        <v>275</v>
      </c>
      <c r="F161" s="185" t="s">
        <v>276</v>
      </c>
      <c r="G161" s="186" t="s">
        <v>168</v>
      </c>
      <c r="H161" s="187">
        <v>6</v>
      </c>
      <c r="I161" s="188"/>
      <c r="J161" s="189">
        <f t="shared" si="0"/>
        <v>0</v>
      </c>
      <c r="K161" s="190"/>
      <c r="L161" s="191"/>
      <c r="M161" s="192" t="s">
        <v>1</v>
      </c>
      <c r="N161" s="193" t="s">
        <v>41</v>
      </c>
      <c r="O161" s="54"/>
      <c r="P161" s="194">
        <f t="shared" si="1"/>
        <v>0</v>
      </c>
      <c r="Q161" s="194">
        <v>5.0000000000000002E-5</v>
      </c>
      <c r="R161" s="194">
        <f t="shared" si="2"/>
        <v>3.0000000000000003E-4</v>
      </c>
      <c r="S161" s="194">
        <v>0</v>
      </c>
      <c r="T161" s="195">
        <f t="shared" si="3"/>
        <v>0</v>
      </c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R161" s="196" t="s">
        <v>129</v>
      </c>
      <c r="AT161" s="196" t="s">
        <v>125</v>
      </c>
      <c r="AU161" s="196" t="s">
        <v>86</v>
      </c>
      <c r="AY161" s="14" t="s">
        <v>122</v>
      </c>
      <c r="BE161" s="197">
        <f t="shared" si="4"/>
        <v>0</v>
      </c>
      <c r="BF161" s="197">
        <f t="shared" si="5"/>
        <v>0</v>
      </c>
      <c r="BG161" s="197">
        <f t="shared" si="6"/>
        <v>0</v>
      </c>
      <c r="BH161" s="197">
        <f t="shared" si="7"/>
        <v>0</v>
      </c>
      <c r="BI161" s="197">
        <f t="shared" si="8"/>
        <v>0</v>
      </c>
      <c r="BJ161" s="14" t="s">
        <v>84</v>
      </c>
      <c r="BK161" s="197">
        <f t="shared" si="9"/>
        <v>0</v>
      </c>
      <c r="BL161" s="14" t="s">
        <v>130</v>
      </c>
      <c r="BM161" s="196" t="s">
        <v>277</v>
      </c>
    </row>
    <row r="162" spans="1:65" s="2" customFormat="1" ht="16.5" customHeight="1">
      <c r="A162" s="227"/>
      <c r="B162" s="25"/>
      <c r="C162" s="183" t="s">
        <v>278</v>
      </c>
      <c r="D162" s="183" t="s">
        <v>125</v>
      </c>
      <c r="E162" s="184" t="s">
        <v>279</v>
      </c>
      <c r="F162" s="185" t="s">
        <v>280</v>
      </c>
      <c r="G162" s="186" t="s">
        <v>168</v>
      </c>
      <c r="H162" s="187">
        <v>26</v>
      </c>
      <c r="I162" s="188"/>
      <c r="J162" s="189">
        <f t="shared" si="0"/>
        <v>0</v>
      </c>
      <c r="K162" s="190"/>
      <c r="L162" s="191"/>
      <c r="M162" s="192" t="s">
        <v>1</v>
      </c>
      <c r="N162" s="193" t="s">
        <v>41</v>
      </c>
      <c r="O162" s="54"/>
      <c r="P162" s="194">
        <f t="shared" si="1"/>
        <v>0</v>
      </c>
      <c r="Q162" s="194">
        <v>6.0000000000000002E-5</v>
      </c>
      <c r="R162" s="194">
        <f t="shared" si="2"/>
        <v>1.56E-3</v>
      </c>
      <c r="S162" s="194">
        <v>0</v>
      </c>
      <c r="T162" s="195">
        <f t="shared" si="3"/>
        <v>0</v>
      </c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R162" s="196" t="s">
        <v>129</v>
      </c>
      <c r="AT162" s="196" t="s">
        <v>125</v>
      </c>
      <c r="AU162" s="196" t="s">
        <v>86</v>
      </c>
      <c r="AY162" s="14" t="s">
        <v>122</v>
      </c>
      <c r="BE162" s="197">
        <f t="shared" si="4"/>
        <v>0</v>
      </c>
      <c r="BF162" s="197">
        <f t="shared" si="5"/>
        <v>0</v>
      </c>
      <c r="BG162" s="197">
        <f t="shared" si="6"/>
        <v>0</v>
      </c>
      <c r="BH162" s="197">
        <f t="shared" si="7"/>
        <v>0</v>
      </c>
      <c r="BI162" s="197">
        <f t="shared" si="8"/>
        <v>0</v>
      </c>
      <c r="BJ162" s="14" t="s">
        <v>84</v>
      </c>
      <c r="BK162" s="197">
        <f t="shared" si="9"/>
        <v>0</v>
      </c>
      <c r="BL162" s="14" t="s">
        <v>130</v>
      </c>
      <c r="BM162" s="196" t="s">
        <v>281</v>
      </c>
    </row>
    <row r="163" spans="1:65" s="2" customFormat="1" ht="21.75" customHeight="1">
      <c r="A163" s="227"/>
      <c r="B163" s="25"/>
      <c r="C163" s="198" t="s">
        <v>282</v>
      </c>
      <c r="D163" s="198" t="s">
        <v>145</v>
      </c>
      <c r="E163" s="199" t="s">
        <v>283</v>
      </c>
      <c r="F163" s="200" t="s">
        <v>284</v>
      </c>
      <c r="G163" s="201" t="s">
        <v>168</v>
      </c>
      <c r="H163" s="202">
        <v>26</v>
      </c>
      <c r="I163" s="203"/>
      <c r="J163" s="204">
        <f t="shared" si="0"/>
        <v>0</v>
      </c>
      <c r="K163" s="205"/>
      <c r="L163" s="27"/>
      <c r="M163" s="206" t="s">
        <v>1</v>
      </c>
      <c r="N163" s="207" t="s">
        <v>41</v>
      </c>
      <c r="O163" s="54"/>
      <c r="P163" s="194">
        <f t="shared" si="1"/>
        <v>0</v>
      </c>
      <c r="Q163" s="194">
        <v>0</v>
      </c>
      <c r="R163" s="194">
        <f t="shared" si="2"/>
        <v>0</v>
      </c>
      <c r="S163" s="194">
        <v>0</v>
      </c>
      <c r="T163" s="195">
        <f t="shared" si="3"/>
        <v>0</v>
      </c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R163" s="196" t="s">
        <v>130</v>
      </c>
      <c r="AT163" s="196" t="s">
        <v>145</v>
      </c>
      <c r="AU163" s="196" t="s">
        <v>86</v>
      </c>
      <c r="AY163" s="14" t="s">
        <v>122</v>
      </c>
      <c r="BE163" s="197">
        <f t="shared" si="4"/>
        <v>0</v>
      </c>
      <c r="BF163" s="197">
        <f t="shared" si="5"/>
        <v>0</v>
      </c>
      <c r="BG163" s="197">
        <f t="shared" si="6"/>
        <v>0</v>
      </c>
      <c r="BH163" s="197">
        <f t="shared" si="7"/>
        <v>0</v>
      </c>
      <c r="BI163" s="197">
        <f t="shared" si="8"/>
        <v>0</v>
      </c>
      <c r="BJ163" s="14" t="s">
        <v>84</v>
      </c>
      <c r="BK163" s="197">
        <f t="shared" si="9"/>
        <v>0</v>
      </c>
      <c r="BL163" s="14" t="s">
        <v>130</v>
      </c>
      <c r="BM163" s="196" t="s">
        <v>285</v>
      </c>
    </row>
    <row r="164" spans="1:65" s="2" customFormat="1" ht="21.75" customHeight="1">
      <c r="A164" s="227"/>
      <c r="B164" s="25"/>
      <c r="C164" s="198" t="s">
        <v>286</v>
      </c>
      <c r="D164" s="198" t="s">
        <v>145</v>
      </c>
      <c r="E164" s="199" t="s">
        <v>287</v>
      </c>
      <c r="F164" s="200" t="s">
        <v>288</v>
      </c>
      <c r="G164" s="201" t="s">
        <v>168</v>
      </c>
      <c r="H164" s="202">
        <v>1</v>
      </c>
      <c r="I164" s="203"/>
      <c r="J164" s="204">
        <f t="shared" si="0"/>
        <v>0</v>
      </c>
      <c r="K164" s="205"/>
      <c r="L164" s="27"/>
      <c r="M164" s="206" t="s">
        <v>1</v>
      </c>
      <c r="N164" s="207" t="s">
        <v>41</v>
      </c>
      <c r="O164" s="54"/>
      <c r="P164" s="194">
        <f t="shared" si="1"/>
        <v>0</v>
      </c>
      <c r="Q164" s="194">
        <v>0</v>
      </c>
      <c r="R164" s="194">
        <f t="shared" si="2"/>
        <v>0</v>
      </c>
      <c r="S164" s="194">
        <v>0</v>
      </c>
      <c r="T164" s="195">
        <f t="shared" si="3"/>
        <v>0</v>
      </c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R164" s="196" t="s">
        <v>130</v>
      </c>
      <c r="AT164" s="196" t="s">
        <v>145</v>
      </c>
      <c r="AU164" s="196" t="s">
        <v>86</v>
      </c>
      <c r="AY164" s="14" t="s">
        <v>122</v>
      </c>
      <c r="BE164" s="197">
        <f t="shared" si="4"/>
        <v>0</v>
      </c>
      <c r="BF164" s="197">
        <f t="shared" si="5"/>
        <v>0</v>
      </c>
      <c r="BG164" s="197">
        <f t="shared" si="6"/>
        <v>0</v>
      </c>
      <c r="BH164" s="197">
        <f t="shared" si="7"/>
        <v>0</v>
      </c>
      <c r="BI164" s="197">
        <f t="shared" si="8"/>
        <v>0</v>
      </c>
      <c r="BJ164" s="14" t="s">
        <v>84</v>
      </c>
      <c r="BK164" s="197">
        <f t="shared" si="9"/>
        <v>0</v>
      </c>
      <c r="BL164" s="14" t="s">
        <v>130</v>
      </c>
      <c r="BM164" s="196" t="s">
        <v>289</v>
      </c>
    </row>
    <row r="165" spans="1:65" s="2" customFormat="1" ht="21.75" customHeight="1">
      <c r="A165" s="227"/>
      <c r="B165" s="25"/>
      <c r="C165" s="183" t="s">
        <v>290</v>
      </c>
      <c r="D165" s="183" t="s">
        <v>125</v>
      </c>
      <c r="E165" s="184" t="s">
        <v>291</v>
      </c>
      <c r="F165" s="185" t="s">
        <v>292</v>
      </c>
      <c r="G165" s="186" t="s">
        <v>168</v>
      </c>
      <c r="H165" s="187">
        <v>1</v>
      </c>
      <c r="I165" s="188"/>
      <c r="J165" s="189">
        <f t="shared" si="0"/>
        <v>0</v>
      </c>
      <c r="K165" s="190"/>
      <c r="L165" s="191"/>
      <c r="M165" s="192" t="s">
        <v>1</v>
      </c>
      <c r="N165" s="193" t="s">
        <v>41</v>
      </c>
      <c r="O165" s="54"/>
      <c r="P165" s="194">
        <f t="shared" si="1"/>
        <v>0</v>
      </c>
      <c r="Q165" s="194">
        <v>3.8999999999999998E-3</v>
      </c>
      <c r="R165" s="194">
        <f t="shared" si="2"/>
        <v>3.8999999999999998E-3</v>
      </c>
      <c r="S165" s="194">
        <v>0</v>
      </c>
      <c r="T165" s="195">
        <f t="shared" si="3"/>
        <v>0</v>
      </c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R165" s="196" t="s">
        <v>129</v>
      </c>
      <c r="AT165" s="196" t="s">
        <v>125</v>
      </c>
      <c r="AU165" s="196" t="s">
        <v>86</v>
      </c>
      <c r="AY165" s="14" t="s">
        <v>122</v>
      </c>
      <c r="BE165" s="197">
        <f t="shared" si="4"/>
        <v>0</v>
      </c>
      <c r="BF165" s="197">
        <f t="shared" si="5"/>
        <v>0</v>
      </c>
      <c r="BG165" s="197">
        <f t="shared" si="6"/>
        <v>0</v>
      </c>
      <c r="BH165" s="197">
        <f t="shared" si="7"/>
        <v>0</v>
      </c>
      <c r="BI165" s="197">
        <f t="shared" si="8"/>
        <v>0</v>
      </c>
      <c r="BJ165" s="14" t="s">
        <v>84</v>
      </c>
      <c r="BK165" s="197">
        <f t="shared" si="9"/>
        <v>0</v>
      </c>
      <c r="BL165" s="14" t="s">
        <v>130</v>
      </c>
      <c r="BM165" s="196" t="s">
        <v>293</v>
      </c>
    </row>
    <row r="166" spans="1:65" s="2" customFormat="1" ht="21.75" customHeight="1">
      <c r="A166" s="227"/>
      <c r="B166" s="25"/>
      <c r="C166" s="198" t="s">
        <v>294</v>
      </c>
      <c r="D166" s="198" t="s">
        <v>145</v>
      </c>
      <c r="E166" s="199" t="s">
        <v>295</v>
      </c>
      <c r="F166" s="200" t="s">
        <v>296</v>
      </c>
      <c r="G166" s="201" t="s">
        <v>168</v>
      </c>
      <c r="H166" s="202">
        <v>3</v>
      </c>
      <c r="I166" s="203"/>
      <c r="J166" s="204">
        <f t="shared" si="0"/>
        <v>0</v>
      </c>
      <c r="K166" s="205"/>
      <c r="L166" s="27"/>
      <c r="M166" s="206" t="s">
        <v>1</v>
      </c>
      <c r="N166" s="207" t="s">
        <v>41</v>
      </c>
      <c r="O166" s="54"/>
      <c r="P166" s="194">
        <f t="shared" si="1"/>
        <v>0</v>
      </c>
      <c r="Q166" s="194">
        <v>0</v>
      </c>
      <c r="R166" s="194">
        <f t="shared" si="2"/>
        <v>0</v>
      </c>
      <c r="S166" s="194">
        <v>0</v>
      </c>
      <c r="T166" s="195">
        <f t="shared" si="3"/>
        <v>0</v>
      </c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R166" s="196" t="s">
        <v>130</v>
      </c>
      <c r="AT166" s="196" t="s">
        <v>145</v>
      </c>
      <c r="AU166" s="196" t="s">
        <v>86</v>
      </c>
      <c r="AY166" s="14" t="s">
        <v>122</v>
      </c>
      <c r="BE166" s="197">
        <f t="shared" si="4"/>
        <v>0</v>
      </c>
      <c r="BF166" s="197">
        <f t="shared" si="5"/>
        <v>0</v>
      </c>
      <c r="BG166" s="197">
        <f t="shared" si="6"/>
        <v>0</v>
      </c>
      <c r="BH166" s="197">
        <f t="shared" si="7"/>
        <v>0</v>
      </c>
      <c r="BI166" s="197">
        <f t="shared" si="8"/>
        <v>0</v>
      </c>
      <c r="BJ166" s="14" t="s">
        <v>84</v>
      </c>
      <c r="BK166" s="197">
        <f t="shared" si="9"/>
        <v>0</v>
      </c>
      <c r="BL166" s="14" t="s">
        <v>130</v>
      </c>
      <c r="BM166" s="196" t="s">
        <v>297</v>
      </c>
    </row>
    <row r="167" spans="1:65" s="2" customFormat="1" ht="21.75" customHeight="1">
      <c r="A167" s="227"/>
      <c r="B167" s="25"/>
      <c r="C167" s="198" t="s">
        <v>298</v>
      </c>
      <c r="D167" s="198" t="s">
        <v>145</v>
      </c>
      <c r="E167" s="199" t="s">
        <v>299</v>
      </c>
      <c r="F167" s="200" t="s">
        <v>300</v>
      </c>
      <c r="G167" s="201" t="s">
        <v>168</v>
      </c>
      <c r="H167" s="202">
        <v>16</v>
      </c>
      <c r="I167" s="203"/>
      <c r="J167" s="204">
        <f t="shared" si="0"/>
        <v>0</v>
      </c>
      <c r="K167" s="205"/>
      <c r="L167" s="27"/>
      <c r="M167" s="206" t="s">
        <v>1</v>
      </c>
      <c r="N167" s="207" t="s">
        <v>41</v>
      </c>
      <c r="O167" s="54"/>
      <c r="P167" s="194">
        <f t="shared" si="1"/>
        <v>0</v>
      </c>
      <c r="Q167" s="194">
        <v>0</v>
      </c>
      <c r="R167" s="194">
        <f t="shared" si="2"/>
        <v>0</v>
      </c>
      <c r="S167" s="194">
        <v>0</v>
      </c>
      <c r="T167" s="195">
        <f t="shared" si="3"/>
        <v>0</v>
      </c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R167" s="196" t="s">
        <v>130</v>
      </c>
      <c r="AT167" s="196" t="s">
        <v>145</v>
      </c>
      <c r="AU167" s="196" t="s">
        <v>86</v>
      </c>
      <c r="AY167" s="14" t="s">
        <v>122</v>
      </c>
      <c r="BE167" s="197">
        <f t="shared" si="4"/>
        <v>0</v>
      </c>
      <c r="BF167" s="197">
        <f t="shared" si="5"/>
        <v>0</v>
      </c>
      <c r="BG167" s="197">
        <f t="shared" si="6"/>
        <v>0</v>
      </c>
      <c r="BH167" s="197">
        <f t="shared" si="7"/>
        <v>0</v>
      </c>
      <c r="BI167" s="197">
        <f t="shared" si="8"/>
        <v>0</v>
      </c>
      <c r="BJ167" s="14" t="s">
        <v>84</v>
      </c>
      <c r="BK167" s="197">
        <f t="shared" si="9"/>
        <v>0</v>
      </c>
      <c r="BL167" s="14" t="s">
        <v>130</v>
      </c>
      <c r="BM167" s="196" t="s">
        <v>301</v>
      </c>
    </row>
    <row r="168" spans="1:65" s="12" customFormat="1" ht="22.9" customHeight="1">
      <c r="B168" s="167"/>
      <c r="C168" s="168"/>
      <c r="D168" s="169" t="s">
        <v>75</v>
      </c>
      <c r="E168" s="181" t="s">
        <v>302</v>
      </c>
      <c r="F168" s="181" t="s">
        <v>303</v>
      </c>
      <c r="G168" s="168"/>
      <c r="H168" s="168"/>
      <c r="I168" s="171"/>
      <c r="J168" s="182">
        <f>BK168</f>
        <v>0</v>
      </c>
      <c r="K168" s="168"/>
      <c r="L168" s="173"/>
      <c r="M168" s="174"/>
      <c r="N168" s="175"/>
      <c r="O168" s="175"/>
      <c r="P168" s="176">
        <f>SUM(P169:P170)</f>
        <v>0</v>
      </c>
      <c r="Q168" s="175"/>
      <c r="R168" s="176">
        <f>SUM(R169:R170)</f>
        <v>0</v>
      </c>
      <c r="S168" s="175"/>
      <c r="T168" s="177">
        <f>SUM(T169:T170)</f>
        <v>0</v>
      </c>
      <c r="AR168" s="178" t="s">
        <v>86</v>
      </c>
      <c r="AT168" s="179" t="s">
        <v>75</v>
      </c>
      <c r="AU168" s="179" t="s">
        <v>84</v>
      </c>
      <c r="AY168" s="178" t="s">
        <v>122</v>
      </c>
      <c r="BK168" s="180">
        <f>SUM(BK169:BK170)</f>
        <v>0</v>
      </c>
    </row>
    <row r="169" spans="1:65" s="2" customFormat="1" ht="16.5" customHeight="1">
      <c r="A169" s="227"/>
      <c r="B169" s="25"/>
      <c r="C169" s="198" t="s">
        <v>304</v>
      </c>
      <c r="D169" s="198" t="s">
        <v>145</v>
      </c>
      <c r="E169" s="199" t="s">
        <v>305</v>
      </c>
      <c r="F169" s="200" t="s">
        <v>306</v>
      </c>
      <c r="G169" s="201" t="s">
        <v>168</v>
      </c>
      <c r="H169" s="202">
        <v>1</v>
      </c>
      <c r="I169" s="203"/>
      <c r="J169" s="204">
        <f>ROUND(I169*H169,2)</f>
        <v>0</v>
      </c>
      <c r="K169" s="205"/>
      <c r="L169" s="27"/>
      <c r="M169" s="206" t="s">
        <v>1</v>
      </c>
      <c r="N169" s="207" t="s">
        <v>41</v>
      </c>
      <c r="O169" s="54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R169" s="196" t="s">
        <v>130</v>
      </c>
      <c r="AT169" s="196" t="s">
        <v>145</v>
      </c>
      <c r="AU169" s="196" t="s">
        <v>86</v>
      </c>
      <c r="AY169" s="14" t="s">
        <v>122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14" t="s">
        <v>84</v>
      </c>
      <c r="BK169" s="197">
        <f>ROUND(I169*H169,2)</f>
        <v>0</v>
      </c>
      <c r="BL169" s="14" t="s">
        <v>130</v>
      </c>
      <c r="BM169" s="196" t="s">
        <v>307</v>
      </c>
    </row>
    <row r="170" spans="1:65" s="2" customFormat="1" ht="21.75" customHeight="1">
      <c r="A170" s="227"/>
      <c r="B170" s="25"/>
      <c r="C170" s="198" t="s">
        <v>308</v>
      </c>
      <c r="D170" s="198" t="s">
        <v>145</v>
      </c>
      <c r="E170" s="199" t="s">
        <v>309</v>
      </c>
      <c r="F170" s="200" t="s">
        <v>310</v>
      </c>
      <c r="G170" s="201" t="s">
        <v>168</v>
      </c>
      <c r="H170" s="202">
        <v>1</v>
      </c>
      <c r="I170" s="203"/>
      <c r="J170" s="204">
        <f>ROUND(I170*H170,2)</f>
        <v>0</v>
      </c>
      <c r="K170" s="205"/>
      <c r="L170" s="27"/>
      <c r="M170" s="206" t="s">
        <v>1</v>
      </c>
      <c r="N170" s="207" t="s">
        <v>41</v>
      </c>
      <c r="O170" s="54"/>
      <c r="P170" s="194">
        <f>O170*H170</f>
        <v>0</v>
      </c>
      <c r="Q170" s="194">
        <v>0</v>
      </c>
      <c r="R170" s="194">
        <f>Q170*H170</f>
        <v>0</v>
      </c>
      <c r="S170" s="194">
        <v>0</v>
      </c>
      <c r="T170" s="195">
        <f>S170*H170</f>
        <v>0</v>
      </c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R170" s="196" t="s">
        <v>130</v>
      </c>
      <c r="AT170" s="196" t="s">
        <v>145</v>
      </c>
      <c r="AU170" s="196" t="s">
        <v>86</v>
      </c>
      <c r="AY170" s="14" t="s">
        <v>122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4" t="s">
        <v>84</v>
      </c>
      <c r="BK170" s="197">
        <f>ROUND(I170*H170,2)</f>
        <v>0</v>
      </c>
      <c r="BL170" s="14" t="s">
        <v>130</v>
      </c>
      <c r="BM170" s="196" t="s">
        <v>311</v>
      </c>
    </row>
    <row r="171" spans="1:65" s="12" customFormat="1" ht="25.9" customHeight="1">
      <c r="B171" s="167"/>
      <c r="C171" s="168"/>
      <c r="D171" s="169" t="s">
        <v>75</v>
      </c>
      <c r="E171" s="170" t="s">
        <v>125</v>
      </c>
      <c r="F171" s="170" t="s">
        <v>312</v>
      </c>
      <c r="G171" s="168"/>
      <c r="H171" s="168"/>
      <c r="I171" s="171"/>
      <c r="J171" s="172">
        <f>BK171</f>
        <v>0</v>
      </c>
      <c r="K171" s="168"/>
      <c r="L171" s="173"/>
      <c r="M171" s="174"/>
      <c r="N171" s="175"/>
      <c r="O171" s="175"/>
      <c r="P171" s="176">
        <f>P172</f>
        <v>0</v>
      </c>
      <c r="Q171" s="175"/>
      <c r="R171" s="176">
        <f>R172</f>
        <v>1.6400000000000001E-2</v>
      </c>
      <c r="S171" s="175"/>
      <c r="T171" s="177">
        <f>T172</f>
        <v>0</v>
      </c>
      <c r="AR171" s="178" t="s">
        <v>132</v>
      </c>
      <c r="AT171" s="179" t="s">
        <v>75</v>
      </c>
      <c r="AU171" s="179" t="s">
        <v>76</v>
      </c>
      <c r="AY171" s="178" t="s">
        <v>122</v>
      </c>
      <c r="BK171" s="180">
        <f>BK172</f>
        <v>0</v>
      </c>
    </row>
    <row r="172" spans="1:65" s="12" customFormat="1" ht="22.9" customHeight="1">
      <c r="B172" s="167"/>
      <c r="C172" s="168"/>
      <c r="D172" s="169" t="s">
        <v>75</v>
      </c>
      <c r="E172" s="181" t="s">
        <v>313</v>
      </c>
      <c r="F172" s="181" t="s">
        <v>314</v>
      </c>
      <c r="G172" s="168"/>
      <c r="H172" s="168"/>
      <c r="I172" s="171"/>
      <c r="J172" s="182">
        <f>BK172</f>
        <v>0</v>
      </c>
      <c r="K172" s="168"/>
      <c r="L172" s="173"/>
      <c r="M172" s="174"/>
      <c r="N172" s="175"/>
      <c r="O172" s="175"/>
      <c r="P172" s="176">
        <f>SUM(P173:P178)</f>
        <v>0</v>
      </c>
      <c r="Q172" s="175"/>
      <c r="R172" s="176">
        <f>SUM(R173:R178)</f>
        <v>1.6400000000000001E-2</v>
      </c>
      <c r="S172" s="175"/>
      <c r="T172" s="177">
        <f>SUM(T173:T178)</f>
        <v>0</v>
      </c>
      <c r="AR172" s="178" t="s">
        <v>132</v>
      </c>
      <c r="AT172" s="179" t="s">
        <v>75</v>
      </c>
      <c r="AU172" s="179" t="s">
        <v>84</v>
      </c>
      <c r="AY172" s="178" t="s">
        <v>122</v>
      </c>
      <c r="BK172" s="180">
        <f>SUM(BK173:BK178)</f>
        <v>0</v>
      </c>
    </row>
    <row r="173" spans="1:65" s="2" customFormat="1" ht="21.75" customHeight="1">
      <c r="A173" s="227"/>
      <c r="B173" s="25"/>
      <c r="C173" s="198" t="s">
        <v>315</v>
      </c>
      <c r="D173" s="198" t="s">
        <v>145</v>
      </c>
      <c r="E173" s="199" t="s">
        <v>316</v>
      </c>
      <c r="F173" s="200" t="s">
        <v>317</v>
      </c>
      <c r="G173" s="201" t="s">
        <v>168</v>
      </c>
      <c r="H173" s="202">
        <v>48</v>
      </c>
      <c r="I173" s="203"/>
      <c r="J173" s="204">
        <f t="shared" ref="J173:J178" si="10">ROUND(I173*H173,2)</f>
        <v>0</v>
      </c>
      <c r="K173" s="205"/>
      <c r="L173" s="27"/>
      <c r="M173" s="206" t="s">
        <v>1</v>
      </c>
      <c r="N173" s="207" t="s">
        <v>41</v>
      </c>
      <c r="O173" s="54"/>
      <c r="P173" s="194">
        <f t="shared" ref="P173:P178" si="11">O173*H173</f>
        <v>0</v>
      </c>
      <c r="Q173" s="194">
        <v>0</v>
      </c>
      <c r="R173" s="194">
        <f t="shared" ref="R173:R178" si="12">Q173*H173</f>
        <v>0</v>
      </c>
      <c r="S173" s="194">
        <v>0</v>
      </c>
      <c r="T173" s="195">
        <f t="shared" ref="T173:T178" si="13">S173*H173</f>
        <v>0</v>
      </c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R173" s="196" t="s">
        <v>318</v>
      </c>
      <c r="AT173" s="196" t="s">
        <v>145</v>
      </c>
      <c r="AU173" s="196" t="s">
        <v>86</v>
      </c>
      <c r="AY173" s="14" t="s">
        <v>122</v>
      </c>
      <c r="BE173" s="197">
        <f t="shared" ref="BE173:BE178" si="14">IF(N173="základní",J173,0)</f>
        <v>0</v>
      </c>
      <c r="BF173" s="197">
        <f t="shared" ref="BF173:BF178" si="15">IF(N173="snížená",J173,0)</f>
        <v>0</v>
      </c>
      <c r="BG173" s="197">
        <f t="shared" ref="BG173:BG178" si="16">IF(N173="zákl. přenesená",J173,0)</f>
        <v>0</v>
      </c>
      <c r="BH173" s="197">
        <f t="shared" ref="BH173:BH178" si="17">IF(N173="sníž. přenesená",J173,0)</f>
        <v>0</v>
      </c>
      <c r="BI173" s="197">
        <f t="shared" ref="BI173:BI178" si="18">IF(N173="nulová",J173,0)</f>
        <v>0</v>
      </c>
      <c r="BJ173" s="14" t="s">
        <v>84</v>
      </c>
      <c r="BK173" s="197">
        <f t="shared" ref="BK173:BK178" si="19">ROUND(I173*H173,2)</f>
        <v>0</v>
      </c>
      <c r="BL173" s="14" t="s">
        <v>318</v>
      </c>
      <c r="BM173" s="196" t="s">
        <v>319</v>
      </c>
    </row>
    <row r="174" spans="1:65" s="2" customFormat="1" ht="44.25" customHeight="1">
      <c r="A174" s="227"/>
      <c r="B174" s="25"/>
      <c r="C174" s="183" t="s">
        <v>320</v>
      </c>
      <c r="D174" s="183" t="s">
        <v>125</v>
      </c>
      <c r="E174" s="184" t="s">
        <v>321</v>
      </c>
      <c r="F174" s="185" t="s">
        <v>322</v>
      </c>
      <c r="G174" s="186" t="s">
        <v>168</v>
      </c>
      <c r="H174" s="187">
        <v>4</v>
      </c>
      <c r="I174" s="188"/>
      <c r="J174" s="189">
        <f t="shared" si="10"/>
        <v>0</v>
      </c>
      <c r="K174" s="190"/>
      <c r="L174" s="191"/>
      <c r="M174" s="192" t="s">
        <v>1</v>
      </c>
      <c r="N174" s="193" t="s">
        <v>41</v>
      </c>
      <c r="O174" s="54"/>
      <c r="P174" s="194">
        <f t="shared" si="11"/>
        <v>0</v>
      </c>
      <c r="Q174" s="194">
        <v>1.1000000000000001E-3</v>
      </c>
      <c r="R174" s="194">
        <f t="shared" si="12"/>
        <v>4.4000000000000003E-3</v>
      </c>
      <c r="S174" s="194">
        <v>0</v>
      </c>
      <c r="T174" s="195">
        <f t="shared" si="13"/>
        <v>0</v>
      </c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R174" s="196" t="s">
        <v>323</v>
      </c>
      <c r="AT174" s="196" t="s">
        <v>125</v>
      </c>
      <c r="AU174" s="196" t="s">
        <v>86</v>
      </c>
      <c r="AY174" s="14" t="s">
        <v>122</v>
      </c>
      <c r="BE174" s="197">
        <f t="shared" si="14"/>
        <v>0</v>
      </c>
      <c r="BF174" s="197">
        <f t="shared" si="15"/>
        <v>0</v>
      </c>
      <c r="BG174" s="197">
        <f t="shared" si="16"/>
        <v>0</v>
      </c>
      <c r="BH174" s="197">
        <f t="shared" si="17"/>
        <v>0</v>
      </c>
      <c r="BI174" s="197">
        <f t="shared" si="18"/>
        <v>0</v>
      </c>
      <c r="BJ174" s="14" t="s">
        <v>84</v>
      </c>
      <c r="BK174" s="197">
        <f t="shared" si="19"/>
        <v>0</v>
      </c>
      <c r="BL174" s="14" t="s">
        <v>318</v>
      </c>
      <c r="BM174" s="196" t="s">
        <v>324</v>
      </c>
    </row>
    <row r="175" spans="1:65" s="2" customFormat="1" ht="44.25" customHeight="1">
      <c r="A175" s="227"/>
      <c r="B175" s="25"/>
      <c r="C175" s="183" t="s">
        <v>325</v>
      </c>
      <c r="D175" s="183" t="s">
        <v>125</v>
      </c>
      <c r="E175" s="184" t="s">
        <v>326</v>
      </c>
      <c r="F175" s="185" t="s">
        <v>327</v>
      </c>
      <c r="G175" s="186" t="s">
        <v>168</v>
      </c>
      <c r="H175" s="187">
        <v>12</v>
      </c>
      <c r="I175" s="188"/>
      <c r="J175" s="189">
        <f t="shared" si="10"/>
        <v>0</v>
      </c>
      <c r="K175" s="190"/>
      <c r="L175" s="191"/>
      <c r="M175" s="192" t="s">
        <v>1</v>
      </c>
      <c r="N175" s="193" t="s">
        <v>41</v>
      </c>
      <c r="O175" s="54"/>
      <c r="P175" s="194">
        <f t="shared" si="11"/>
        <v>0</v>
      </c>
      <c r="Q175" s="194">
        <v>1E-3</v>
      </c>
      <c r="R175" s="194">
        <f t="shared" si="12"/>
        <v>1.2E-2</v>
      </c>
      <c r="S175" s="194">
        <v>0</v>
      </c>
      <c r="T175" s="195">
        <f t="shared" si="13"/>
        <v>0</v>
      </c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R175" s="196" t="s">
        <v>323</v>
      </c>
      <c r="AT175" s="196" t="s">
        <v>125</v>
      </c>
      <c r="AU175" s="196" t="s">
        <v>86</v>
      </c>
      <c r="AY175" s="14" t="s">
        <v>122</v>
      </c>
      <c r="BE175" s="197">
        <f t="shared" si="14"/>
        <v>0</v>
      </c>
      <c r="BF175" s="197">
        <f t="shared" si="15"/>
        <v>0</v>
      </c>
      <c r="BG175" s="197">
        <f t="shared" si="16"/>
        <v>0</v>
      </c>
      <c r="BH175" s="197">
        <f t="shared" si="17"/>
        <v>0</v>
      </c>
      <c r="BI175" s="197">
        <f t="shared" si="18"/>
        <v>0</v>
      </c>
      <c r="BJ175" s="14" t="s">
        <v>84</v>
      </c>
      <c r="BK175" s="197">
        <f t="shared" si="19"/>
        <v>0</v>
      </c>
      <c r="BL175" s="14" t="s">
        <v>318</v>
      </c>
      <c r="BM175" s="196" t="s">
        <v>328</v>
      </c>
    </row>
    <row r="176" spans="1:65" s="2" customFormat="1" ht="21.75" customHeight="1">
      <c r="A176" s="227"/>
      <c r="B176" s="25"/>
      <c r="C176" s="198" t="s">
        <v>329</v>
      </c>
      <c r="D176" s="198" t="s">
        <v>145</v>
      </c>
      <c r="E176" s="199" t="s">
        <v>330</v>
      </c>
      <c r="F176" s="200" t="s">
        <v>331</v>
      </c>
      <c r="G176" s="201" t="s">
        <v>168</v>
      </c>
      <c r="H176" s="202">
        <v>2</v>
      </c>
      <c r="I176" s="203"/>
      <c r="J176" s="204">
        <f t="shared" si="10"/>
        <v>0</v>
      </c>
      <c r="K176" s="205"/>
      <c r="L176" s="27"/>
      <c r="M176" s="206" t="s">
        <v>1</v>
      </c>
      <c r="N176" s="207" t="s">
        <v>41</v>
      </c>
      <c r="O176" s="54"/>
      <c r="P176" s="194">
        <f t="shared" si="11"/>
        <v>0</v>
      </c>
      <c r="Q176" s="194">
        <v>0</v>
      </c>
      <c r="R176" s="194">
        <f t="shared" si="12"/>
        <v>0</v>
      </c>
      <c r="S176" s="194">
        <v>0</v>
      </c>
      <c r="T176" s="195">
        <f t="shared" si="13"/>
        <v>0</v>
      </c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R176" s="196" t="s">
        <v>318</v>
      </c>
      <c r="AT176" s="196" t="s">
        <v>145</v>
      </c>
      <c r="AU176" s="196" t="s">
        <v>86</v>
      </c>
      <c r="AY176" s="14" t="s">
        <v>122</v>
      </c>
      <c r="BE176" s="197">
        <f t="shared" si="14"/>
        <v>0</v>
      </c>
      <c r="BF176" s="197">
        <f t="shared" si="15"/>
        <v>0</v>
      </c>
      <c r="BG176" s="197">
        <f t="shared" si="16"/>
        <v>0</v>
      </c>
      <c r="BH176" s="197">
        <f t="shared" si="17"/>
        <v>0</v>
      </c>
      <c r="BI176" s="197">
        <f t="shared" si="18"/>
        <v>0</v>
      </c>
      <c r="BJ176" s="14" t="s">
        <v>84</v>
      </c>
      <c r="BK176" s="197">
        <f t="shared" si="19"/>
        <v>0</v>
      </c>
      <c r="BL176" s="14" t="s">
        <v>318</v>
      </c>
      <c r="BM176" s="196" t="s">
        <v>332</v>
      </c>
    </row>
    <row r="177" spans="1:65" s="2" customFormat="1" ht="21.75" customHeight="1">
      <c r="A177" s="227"/>
      <c r="B177" s="25"/>
      <c r="C177" s="183" t="s">
        <v>333</v>
      </c>
      <c r="D177" s="183" t="s">
        <v>125</v>
      </c>
      <c r="E177" s="184" t="s">
        <v>334</v>
      </c>
      <c r="F177" s="185" t="s">
        <v>335</v>
      </c>
      <c r="G177" s="186" t="s">
        <v>168</v>
      </c>
      <c r="H177" s="187">
        <v>1</v>
      </c>
      <c r="I177" s="188"/>
      <c r="J177" s="189">
        <f t="shared" si="10"/>
        <v>0</v>
      </c>
      <c r="K177" s="190"/>
      <c r="L177" s="191"/>
      <c r="M177" s="192" t="s">
        <v>1</v>
      </c>
      <c r="N177" s="193" t="s">
        <v>41</v>
      </c>
      <c r="O177" s="54"/>
      <c r="P177" s="194">
        <f t="shared" si="11"/>
        <v>0</v>
      </c>
      <c r="Q177" s="194">
        <v>0</v>
      </c>
      <c r="R177" s="194">
        <f t="shared" si="12"/>
        <v>0</v>
      </c>
      <c r="S177" s="194">
        <v>0</v>
      </c>
      <c r="T177" s="195">
        <f t="shared" si="13"/>
        <v>0</v>
      </c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R177" s="196" t="s">
        <v>323</v>
      </c>
      <c r="AT177" s="196" t="s">
        <v>125</v>
      </c>
      <c r="AU177" s="196" t="s">
        <v>86</v>
      </c>
      <c r="AY177" s="14" t="s">
        <v>122</v>
      </c>
      <c r="BE177" s="197">
        <f t="shared" si="14"/>
        <v>0</v>
      </c>
      <c r="BF177" s="197">
        <f t="shared" si="15"/>
        <v>0</v>
      </c>
      <c r="BG177" s="197">
        <f t="shared" si="16"/>
        <v>0</v>
      </c>
      <c r="BH177" s="197">
        <f t="shared" si="17"/>
        <v>0</v>
      </c>
      <c r="BI177" s="197">
        <f t="shared" si="18"/>
        <v>0</v>
      </c>
      <c r="BJ177" s="14" t="s">
        <v>84</v>
      </c>
      <c r="BK177" s="197">
        <f t="shared" si="19"/>
        <v>0</v>
      </c>
      <c r="BL177" s="14" t="s">
        <v>318</v>
      </c>
      <c r="BM177" s="196" t="s">
        <v>336</v>
      </c>
    </row>
    <row r="178" spans="1:65" s="2" customFormat="1" ht="21.75" customHeight="1">
      <c r="A178" s="227"/>
      <c r="B178" s="25"/>
      <c r="C178" s="183" t="s">
        <v>337</v>
      </c>
      <c r="D178" s="183" t="s">
        <v>125</v>
      </c>
      <c r="E178" s="184" t="s">
        <v>338</v>
      </c>
      <c r="F178" s="185" t="s">
        <v>339</v>
      </c>
      <c r="G178" s="186" t="s">
        <v>168</v>
      </c>
      <c r="H178" s="187">
        <v>2</v>
      </c>
      <c r="I178" s="188"/>
      <c r="J178" s="189">
        <f t="shared" si="10"/>
        <v>0</v>
      </c>
      <c r="K178" s="190"/>
      <c r="L178" s="191"/>
      <c r="M178" s="208" t="s">
        <v>1</v>
      </c>
      <c r="N178" s="209" t="s">
        <v>41</v>
      </c>
      <c r="O178" s="210"/>
      <c r="P178" s="211">
        <f t="shared" si="11"/>
        <v>0</v>
      </c>
      <c r="Q178" s="211">
        <v>0</v>
      </c>
      <c r="R178" s="211">
        <f t="shared" si="12"/>
        <v>0</v>
      </c>
      <c r="S178" s="211">
        <v>0</v>
      </c>
      <c r="T178" s="212">
        <f t="shared" si="13"/>
        <v>0</v>
      </c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R178" s="196" t="s">
        <v>323</v>
      </c>
      <c r="AT178" s="196" t="s">
        <v>125</v>
      </c>
      <c r="AU178" s="196" t="s">
        <v>86</v>
      </c>
      <c r="AY178" s="14" t="s">
        <v>122</v>
      </c>
      <c r="BE178" s="197">
        <f t="shared" si="14"/>
        <v>0</v>
      </c>
      <c r="BF178" s="197">
        <f t="shared" si="15"/>
        <v>0</v>
      </c>
      <c r="BG178" s="197">
        <f t="shared" si="16"/>
        <v>0</v>
      </c>
      <c r="BH178" s="197">
        <f t="shared" si="17"/>
        <v>0</v>
      </c>
      <c r="BI178" s="197">
        <f t="shared" si="18"/>
        <v>0</v>
      </c>
      <c r="BJ178" s="14" t="s">
        <v>84</v>
      </c>
      <c r="BK178" s="197">
        <f t="shared" si="19"/>
        <v>0</v>
      </c>
      <c r="BL178" s="14" t="s">
        <v>318</v>
      </c>
      <c r="BM178" s="196" t="s">
        <v>340</v>
      </c>
    </row>
    <row r="179" spans="1:65" s="2" customFormat="1" ht="6.95" customHeight="1">
      <c r="A179" s="227"/>
      <c r="B179" s="40"/>
      <c r="C179" s="41"/>
      <c r="D179" s="41"/>
      <c r="E179" s="41"/>
      <c r="F179" s="41"/>
      <c r="G179" s="41"/>
      <c r="H179" s="41"/>
      <c r="I179" s="131"/>
      <c r="J179" s="41"/>
      <c r="K179" s="41"/>
      <c r="L179" s="27"/>
      <c r="M179" s="227"/>
      <c r="O179" s="227"/>
      <c r="P179" s="227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</row>
  </sheetData>
  <sheetProtection algorithmName="SHA-512" hashValue="QNRJ4GUYLKiQCa9yBwq974Ub8ntcdzkbb4Q1F6G5jzOiOjbdZQUhg/wkp5+X52f+u+GSiQvZueTATrDja0qQNw==" saltValue="NV5lemXS6jLVRO59G+mTJ94TOYA9dzC4uzE56hVoBURXNRZ7o5DOdCU7xMK84Sjhll9HyectC2KHyh2kXaGJjA==" spinCount="100000" sheet="1" objects="1" scenarios="1" formatColumns="0" formatRows="0" autoFilter="0"/>
  <autoFilter ref="C120:K178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A2" s="225"/>
      <c r="B2" s="225"/>
      <c r="C2" s="225"/>
      <c r="D2" s="225"/>
      <c r="E2" s="225"/>
      <c r="F2" s="225"/>
      <c r="G2" s="225"/>
      <c r="H2" s="225"/>
      <c r="I2" s="89"/>
      <c r="J2" s="225"/>
      <c r="K2" s="225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14" t="s">
        <v>89</v>
      </c>
    </row>
    <row r="3" spans="1:46" s="1" customFormat="1" ht="6.95" customHeight="1">
      <c r="A3" s="225"/>
      <c r="B3" s="90"/>
      <c r="C3" s="91"/>
      <c r="D3" s="91"/>
      <c r="E3" s="91"/>
      <c r="F3" s="91"/>
      <c r="G3" s="91"/>
      <c r="H3" s="91"/>
      <c r="I3" s="92"/>
      <c r="J3" s="91"/>
      <c r="K3" s="91"/>
      <c r="L3" s="17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14" t="s">
        <v>86</v>
      </c>
    </row>
    <row r="4" spans="1:46" s="1" customFormat="1" ht="24.95" customHeight="1">
      <c r="A4" s="225"/>
      <c r="B4" s="17"/>
      <c r="C4" s="225"/>
      <c r="D4" s="93" t="s">
        <v>93</v>
      </c>
      <c r="E4" s="225"/>
      <c r="F4" s="225"/>
      <c r="G4" s="225"/>
      <c r="H4" s="225"/>
      <c r="I4" s="89"/>
      <c r="J4" s="225"/>
      <c r="K4" s="225"/>
      <c r="L4" s="17"/>
      <c r="M4" s="94" t="s">
        <v>10</v>
      </c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14" t="s">
        <v>4</v>
      </c>
    </row>
    <row r="5" spans="1:46" s="1" customFormat="1" ht="6.95" customHeight="1">
      <c r="A5" s="225"/>
      <c r="B5" s="17"/>
      <c r="C5" s="225"/>
      <c r="D5" s="225"/>
      <c r="E5" s="225"/>
      <c r="F5" s="225"/>
      <c r="G5" s="225"/>
      <c r="H5" s="225"/>
      <c r="I5" s="89"/>
      <c r="J5" s="225"/>
      <c r="K5" s="225"/>
      <c r="L5" s="17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</row>
    <row r="6" spans="1:46" s="1" customFormat="1" ht="12" customHeight="1">
      <c r="A6" s="225"/>
      <c r="B6" s="17"/>
      <c r="C6" s="225"/>
      <c r="D6" s="226" t="s">
        <v>16</v>
      </c>
      <c r="E6" s="225"/>
      <c r="F6" s="225"/>
      <c r="G6" s="225"/>
      <c r="H6" s="225"/>
      <c r="I6" s="89"/>
      <c r="J6" s="225"/>
      <c r="K6" s="225"/>
      <c r="L6" s="17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</row>
    <row r="7" spans="1:46" s="1" customFormat="1" ht="23.25" customHeight="1">
      <c r="A7" s="225"/>
      <c r="B7" s="17"/>
      <c r="C7" s="225"/>
      <c r="D7" s="225"/>
      <c r="E7" s="274" t="str">
        <f>'Rekapitulace stavby'!K6</f>
        <v>Rekonstrukce a modernizace učebny SPŠ Stavební, Pospíšilova 787, HK, Pavilon Švendova</v>
      </c>
      <c r="F7" s="275"/>
      <c r="G7" s="275"/>
      <c r="H7" s="275"/>
      <c r="I7" s="89"/>
      <c r="J7" s="225"/>
      <c r="K7" s="225"/>
      <c r="L7" s="17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</row>
    <row r="8" spans="1:46" s="2" customFormat="1" ht="12" customHeight="1">
      <c r="A8" s="227"/>
      <c r="B8" s="27"/>
      <c r="C8" s="227"/>
      <c r="D8" s="226" t="s">
        <v>94</v>
      </c>
      <c r="E8" s="227"/>
      <c r="F8" s="227"/>
      <c r="G8" s="227"/>
      <c r="H8" s="227"/>
      <c r="I8" s="95"/>
      <c r="J8" s="227"/>
      <c r="K8" s="227"/>
      <c r="L8" s="3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</row>
    <row r="9" spans="1:46" s="2" customFormat="1" ht="16.5" customHeight="1">
      <c r="A9" s="227"/>
      <c r="B9" s="27"/>
      <c r="C9" s="227"/>
      <c r="D9" s="227"/>
      <c r="E9" s="276" t="s">
        <v>341</v>
      </c>
      <c r="F9" s="277"/>
      <c r="G9" s="277"/>
      <c r="H9" s="277"/>
      <c r="I9" s="95"/>
      <c r="J9" s="227"/>
      <c r="K9" s="227"/>
      <c r="L9" s="3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</row>
    <row r="10" spans="1:46" s="2" customFormat="1" ht="11.25">
      <c r="A10" s="227"/>
      <c r="B10" s="27"/>
      <c r="C10" s="227"/>
      <c r="D10" s="227"/>
      <c r="E10" s="227"/>
      <c r="F10" s="227"/>
      <c r="G10" s="227"/>
      <c r="H10" s="227"/>
      <c r="I10" s="95"/>
      <c r="J10" s="227"/>
      <c r="K10" s="227"/>
      <c r="L10" s="3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</row>
    <row r="11" spans="1:46" s="2" customFormat="1" ht="12" customHeight="1">
      <c r="A11" s="227"/>
      <c r="B11" s="27"/>
      <c r="C11" s="227"/>
      <c r="D11" s="226" t="s">
        <v>18</v>
      </c>
      <c r="E11" s="227"/>
      <c r="F11" s="229" t="s">
        <v>1</v>
      </c>
      <c r="G11" s="227"/>
      <c r="H11" s="227"/>
      <c r="I11" s="96" t="s">
        <v>19</v>
      </c>
      <c r="J11" s="229" t="s">
        <v>1</v>
      </c>
      <c r="K11" s="227"/>
      <c r="L11" s="3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</row>
    <row r="12" spans="1:46" s="2" customFormat="1" ht="12" customHeight="1">
      <c r="A12" s="227"/>
      <c r="B12" s="27"/>
      <c r="C12" s="227"/>
      <c r="D12" s="226" t="s">
        <v>20</v>
      </c>
      <c r="E12" s="227"/>
      <c r="F12" s="229" t="s">
        <v>96</v>
      </c>
      <c r="G12" s="227"/>
      <c r="H12" s="227"/>
      <c r="I12" s="96" t="s">
        <v>22</v>
      </c>
      <c r="J12" s="97" t="str">
        <f>'Rekapitulace stavby'!AN8</f>
        <v>21. 10. 2020</v>
      </c>
      <c r="K12" s="227"/>
      <c r="L12" s="3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</row>
    <row r="13" spans="1:46" s="2" customFormat="1" ht="10.9" customHeight="1">
      <c r="A13" s="227"/>
      <c r="B13" s="27"/>
      <c r="C13" s="227"/>
      <c r="D13" s="227"/>
      <c r="E13" s="227"/>
      <c r="F13" s="227"/>
      <c r="G13" s="227"/>
      <c r="H13" s="227"/>
      <c r="I13" s="95"/>
      <c r="J13" s="227"/>
      <c r="K13" s="227"/>
      <c r="L13" s="3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</row>
    <row r="14" spans="1:46" s="2" customFormat="1" ht="12" customHeight="1">
      <c r="A14" s="227"/>
      <c r="B14" s="27"/>
      <c r="C14" s="227"/>
      <c r="D14" s="226" t="s">
        <v>24</v>
      </c>
      <c r="E14" s="227"/>
      <c r="F14" s="227"/>
      <c r="G14" s="227"/>
      <c r="H14" s="227"/>
      <c r="I14" s="96" t="s">
        <v>25</v>
      </c>
      <c r="J14" s="229" t="s">
        <v>26</v>
      </c>
      <c r="K14" s="227"/>
      <c r="L14" s="3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</row>
    <row r="15" spans="1:46" s="2" customFormat="1" ht="18" customHeight="1">
      <c r="A15" s="227"/>
      <c r="B15" s="27"/>
      <c r="C15" s="227"/>
      <c r="D15" s="227"/>
      <c r="E15" s="229" t="s">
        <v>27</v>
      </c>
      <c r="F15" s="227"/>
      <c r="G15" s="227"/>
      <c r="H15" s="227"/>
      <c r="I15" s="96" t="s">
        <v>28</v>
      </c>
      <c r="J15" s="229" t="s">
        <v>1</v>
      </c>
      <c r="K15" s="227"/>
      <c r="L15" s="3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</row>
    <row r="16" spans="1:46" s="2" customFormat="1" ht="6.95" customHeight="1">
      <c r="A16" s="227"/>
      <c r="B16" s="27"/>
      <c r="C16" s="227"/>
      <c r="D16" s="227"/>
      <c r="E16" s="227"/>
      <c r="F16" s="227"/>
      <c r="G16" s="227"/>
      <c r="H16" s="227"/>
      <c r="I16" s="95"/>
      <c r="J16" s="227"/>
      <c r="K16" s="227"/>
      <c r="L16" s="3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</row>
    <row r="17" spans="1:31" s="2" customFormat="1" ht="12" customHeight="1">
      <c r="A17" s="227"/>
      <c r="B17" s="27"/>
      <c r="C17" s="227"/>
      <c r="D17" s="226" t="s">
        <v>29</v>
      </c>
      <c r="E17" s="227"/>
      <c r="F17" s="227"/>
      <c r="G17" s="227"/>
      <c r="H17" s="227"/>
      <c r="I17" s="96" t="s">
        <v>25</v>
      </c>
      <c r="J17" s="228" t="str">
        <f>'Rekapitulace stavby'!AN13</f>
        <v>Vyplň údaj</v>
      </c>
      <c r="K17" s="227"/>
      <c r="L17" s="3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</row>
    <row r="18" spans="1:31" s="2" customFormat="1" ht="18" customHeight="1">
      <c r="A18" s="227"/>
      <c r="B18" s="27"/>
      <c r="C18" s="227"/>
      <c r="D18" s="227"/>
      <c r="E18" s="278" t="str">
        <f>'Rekapitulace stavby'!E14</f>
        <v>Vyplň údaj</v>
      </c>
      <c r="F18" s="279"/>
      <c r="G18" s="279"/>
      <c r="H18" s="279"/>
      <c r="I18" s="96" t="s">
        <v>28</v>
      </c>
      <c r="J18" s="228" t="str">
        <f>'Rekapitulace stavby'!AN14</f>
        <v>Vyplň údaj</v>
      </c>
      <c r="K18" s="227"/>
      <c r="L18" s="3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</row>
    <row r="19" spans="1:31" s="2" customFormat="1" ht="6.95" customHeight="1">
      <c r="A19" s="227"/>
      <c r="B19" s="27"/>
      <c r="C19" s="227"/>
      <c r="D19" s="227"/>
      <c r="E19" s="227"/>
      <c r="F19" s="227"/>
      <c r="G19" s="227"/>
      <c r="H19" s="227"/>
      <c r="I19" s="95"/>
      <c r="J19" s="227"/>
      <c r="K19" s="227"/>
      <c r="L19" s="3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</row>
    <row r="20" spans="1:31" s="2" customFormat="1" ht="12" customHeight="1">
      <c r="A20" s="227"/>
      <c r="B20" s="27"/>
      <c r="C20" s="227"/>
      <c r="D20" s="226" t="s">
        <v>31</v>
      </c>
      <c r="E20" s="227"/>
      <c r="F20" s="227"/>
      <c r="G20" s="227"/>
      <c r="H20" s="227"/>
      <c r="I20" s="96" t="s">
        <v>25</v>
      </c>
      <c r="J20" s="229" t="str">
        <f>IF('Rekapitulace stavby'!AN16="","",'Rekapitulace stavby'!AN16)</f>
        <v/>
      </c>
      <c r="K20" s="227"/>
      <c r="L20" s="3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</row>
    <row r="21" spans="1:31" s="2" customFormat="1" ht="18" customHeight="1">
      <c r="A21" s="227"/>
      <c r="B21" s="27"/>
      <c r="C21" s="227"/>
      <c r="D21" s="227"/>
      <c r="E21" s="229" t="str">
        <f>IF('Rekapitulace stavby'!E17="","",'Rekapitulace stavby'!E17)</f>
        <v xml:space="preserve"> </v>
      </c>
      <c r="F21" s="227"/>
      <c r="G21" s="227"/>
      <c r="H21" s="227"/>
      <c r="I21" s="96" t="s">
        <v>28</v>
      </c>
      <c r="J21" s="229" t="str">
        <f>IF('Rekapitulace stavby'!AN17="","",'Rekapitulace stavby'!AN17)</f>
        <v/>
      </c>
      <c r="K21" s="227"/>
      <c r="L21" s="3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</row>
    <row r="22" spans="1:31" s="2" customFormat="1" ht="6.95" customHeight="1">
      <c r="A22" s="227"/>
      <c r="B22" s="27"/>
      <c r="C22" s="227"/>
      <c r="D22" s="227"/>
      <c r="E22" s="227"/>
      <c r="F22" s="227"/>
      <c r="G22" s="227"/>
      <c r="H22" s="227"/>
      <c r="I22" s="95"/>
      <c r="J22" s="227"/>
      <c r="K22" s="227"/>
      <c r="L22" s="3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</row>
    <row r="23" spans="1:31" s="2" customFormat="1" ht="12" customHeight="1">
      <c r="A23" s="227"/>
      <c r="B23" s="27"/>
      <c r="C23" s="227"/>
      <c r="D23" s="226" t="s">
        <v>34</v>
      </c>
      <c r="E23" s="227"/>
      <c r="F23" s="227"/>
      <c r="G23" s="227"/>
      <c r="H23" s="227"/>
      <c r="I23" s="96" t="s">
        <v>25</v>
      </c>
      <c r="J23" s="229" t="str">
        <f>IF('Rekapitulace stavby'!AN19="","",'Rekapitulace stavby'!AN19)</f>
        <v/>
      </c>
      <c r="K23" s="227"/>
      <c r="L23" s="3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</row>
    <row r="24" spans="1:31" s="2" customFormat="1" ht="18" customHeight="1">
      <c r="A24" s="227"/>
      <c r="B24" s="27"/>
      <c r="C24" s="227"/>
      <c r="D24" s="227"/>
      <c r="E24" s="229" t="str">
        <f>IF('Rekapitulace stavby'!E20="","",'Rekapitulace stavby'!E20)</f>
        <v xml:space="preserve"> </v>
      </c>
      <c r="F24" s="227"/>
      <c r="G24" s="227"/>
      <c r="H24" s="227"/>
      <c r="I24" s="96" t="s">
        <v>28</v>
      </c>
      <c r="J24" s="229" t="str">
        <f>IF('Rekapitulace stavby'!AN20="","",'Rekapitulace stavby'!AN20)</f>
        <v/>
      </c>
      <c r="K24" s="227"/>
      <c r="L24" s="3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</row>
    <row r="25" spans="1:31" s="2" customFormat="1" ht="6.95" customHeight="1">
      <c r="A25" s="227"/>
      <c r="B25" s="27"/>
      <c r="C25" s="227"/>
      <c r="D25" s="227"/>
      <c r="E25" s="227"/>
      <c r="F25" s="227"/>
      <c r="G25" s="227"/>
      <c r="H25" s="227"/>
      <c r="I25" s="95"/>
      <c r="J25" s="227"/>
      <c r="K25" s="227"/>
      <c r="L25" s="3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</row>
    <row r="26" spans="1:31" s="2" customFormat="1" ht="12" customHeight="1">
      <c r="A26" s="227"/>
      <c r="B26" s="27"/>
      <c r="C26" s="227"/>
      <c r="D26" s="226" t="s">
        <v>35</v>
      </c>
      <c r="E26" s="227"/>
      <c r="F26" s="227"/>
      <c r="G26" s="227"/>
      <c r="H26" s="227"/>
      <c r="I26" s="95"/>
      <c r="J26" s="227"/>
      <c r="K26" s="227"/>
      <c r="L26" s="3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</row>
    <row r="27" spans="1:31" s="8" customFormat="1" ht="16.5" customHeight="1">
      <c r="A27" s="98"/>
      <c r="B27" s="99"/>
      <c r="C27" s="98"/>
      <c r="D27" s="98"/>
      <c r="E27" s="280" t="s">
        <v>1</v>
      </c>
      <c r="F27" s="280"/>
      <c r="G27" s="280"/>
      <c r="H27" s="280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227"/>
      <c r="B28" s="27"/>
      <c r="C28" s="227"/>
      <c r="D28" s="227"/>
      <c r="E28" s="227"/>
      <c r="F28" s="227"/>
      <c r="G28" s="227"/>
      <c r="H28" s="227"/>
      <c r="I28" s="95"/>
      <c r="J28" s="227"/>
      <c r="K28" s="227"/>
      <c r="L28" s="3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</row>
    <row r="29" spans="1:31" s="2" customFormat="1" ht="6.95" customHeight="1">
      <c r="A29" s="227"/>
      <c r="B29" s="27"/>
      <c r="C29" s="227"/>
      <c r="D29" s="102"/>
      <c r="E29" s="102"/>
      <c r="F29" s="102"/>
      <c r="G29" s="102"/>
      <c r="H29" s="102"/>
      <c r="I29" s="103"/>
      <c r="J29" s="102"/>
      <c r="K29" s="102"/>
      <c r="L29" s="3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</row>
    <row r="30" spans="1:31" s="2" customFormat="1" ht="25.35" customHeight="1">
      <c r="A30" s="227"/>
      <c r="B30" s="27"/>
      <c r="C30" s="227"/>
      <c r="D30" s="104" t="s">
        <v>36</v>
      </c>
      <c r="E30" s="227"/>
      <c r="F30" s="227"/>
      <c r="G30" s="227"/>
      <c r="H30" s="227"/>
      <c r="I30" s="95"/>
      <c r="J30" s="105">
        <f>ROUND(J118, 2)</f>
        <v>0</v>
      </c>
      <c r="K30" s="227"/>
      <c r="L30" s="3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</row>
    <row r="31" spans="1:31" s="2" customFormat="1" ht="6.95" customHeight="1">
      <c r="A31" s="227"/>
      <c r="B31" s="27"/>
      <c r="C31" s="227"/>
      <c r="D31" s="102"/>
      <c r="E31" s="102"/>
      <c r="F31" s="102"/>
      <c r="G31" s="102"/>
      <c r="H31" s="102"/>
      <c r="I31" s="103"/>
      <c r="J31" s="102"/>
      <c r="K31" s="102"/>
      <c r="L31" s="3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</row>
    <row r="32" spans="1:31" s="2" customFormat="1" ht="14.45" customHeight="1">
      <c r="A32" s="227"/>
      <c r="B32" s="27"/>
      <c r="C32" s="227"/>
      <c r="D32" s="227"/>
      <c r="E32" s="227"/>
      <c r="F32" s="106" t="s">
        <v>38</v>
      </c>
      <c r="G32" s="227"/>
      <c r="H32" s="227"/>
      <c r="I32" s="107" t="s">
        <v>37</v>
      </c>
      <c r="J32" s="106" t="s">
        <v>39</v>
      </c>
      <c r="K32" s="227"/>
      <c r="L32" s="3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</row>
    <row r="33" spans="1:31" s="2" customFormat="1" ht="14.45" customHeight="1">
      <c r="A33" s="227"/>
      <c r="B33" s="27"/>
      <c r="C33" s="227"/>
      <c r="D33" s="108" t="s">
        <v>40</v>
      </c>
      <c r="E33" s="226" t="s">
        <v>41</v>
      </c>
      <c r="F33" s="109">
        <f>ROUND((SUM(BE118:BE148)),  2)</f>
        <v>0</v>
      </c>
      <c r="G33" s="227"/>
      <c r="H33" s="227"/>
      <c r="I33" s="110">
        <v>0.21</v>
      </c>
      <c r="J33" s="109">
        <f>ROUND(((SUM(BE118:BE148))*I33),  2)</f>
        <v>0</v>
      </c>
      <c r="K33" s="227"/>
      <c r="L33" s="3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</row>
    <row r="34" spans="1:31" s="2" customFormat="1" ht="14.45" customHeight="1">
      <c r="A34" s="227"/>
      <c r="B34" s="27"/>
      <c r="C34" s="227"/>
      <c r="D34" s="227"/>
      <c r="E34" s="226" t="s">
        <v>42</v>
      </c>
      <c r="F34" s="109">
        <f>ROUND((SUM(BF118:BF148)),  2)</f>
        <v>0</v>
      </c>
      <c r="G34" s="227"/>
      <c r="H34" s="227"/>
      <c r="I34" s="110">
        <v>0.15</v>
      </c>
      <c r="J34" s="109">
        <f>ROUND(((SUM(BF118:BF148))*I34),  2)</f>
        <v>0</v>
      </c>
      <c r="K34" s="227"/>
      <c r="L34" s="3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</row>
    <row r="35" spans="1:31" s="2" customFormat="1" ht="14.45" hidden="1" customHeight="1">
      <c r="A35" s="227"/>
      <c r="B35" s="27"/>
      <c r="C35" s="227"/>
      <c r="D35" s="227"/>
      <c r="E35" s="226" t="s">
        <v>43</v>
      </c>
      <c r="F35" s="109">
        <f>ROUND((SUM(BG118:BG148)),  2)</f>
        <v>0</v>
      </c>
      <c r="G35" s="227"/>
      <c r="H35" s="227"/>
      <c r="I35" s="110">
        <v>0.21</v>
      </c>
      <c r="J35" s="109">
        <f>0</f>
        <v>0</v>
      </c>
      <c r="K35" s="227"/>
      <c r="L35" s="3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</row>
    <row r="36" spans="1:31" s="2" customFormat="1" ht="14.45" hidden="1" customHeight="1">
      <c r="A36" s="227"/>
      <c r="B36" s="27"/>
      <c r="C36" s="227"/>
      <c r="D36" s="227"/>
      <c r="E36" s="226" t="s">
        <v>44</v>
      </c>
      <c r="F36" s="109">
        <f>ROUND((SUM(BH118:BH148)),  2)</f>
        <v>0</v>
      </c>
      <c r="G36" s="227"/>
      <c r="H36" s="227"/>
      <c r="I36" s="110">
        <v>0.15</v>
      </c>
      <c r="J36" s="109">
        <f>0</f>
        <v>0</v>
      </c>
      <c r="K36" s="227"/>
      <c r="L36" s="3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</row>
    <row r="37" spans="1:31" s="2" customFormat="1" ht="14.45" hidden="1" customHeight="1">
      <c r="A37" s="227"/>
      <c r="B37" s="27"/>
      <c r="C37" s="227"/>
      <c r="D37" s="227"/>
      <c r="E37" s="226" t="s">
        <v>45</v>
      </c>
      <c r="F37" s="109">
        <f>ROUND((SUM(BI118:BI148)),  2)</f>
        <v>0</v>
      </c>
      <c r="G37" s="227"/>
      <c r="H37" s="227"/>
      <c r="I37" s="110">
        <v>0</v>
      </c>
      <c r="J37" s="109">
        <f>0</f>
        <v>0</v>
      </c>
      <c r="K37" s="227"/>
      <c r="L37" s="3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</row>
    <row r="38" spans="1:31" s="2" customFormat="1" ht="6.95" customHeight="1">
      <c r="A38" s="227"/>
      <c r="B38" s="27"/>
      <c r="C38" s="227"/>
      <c r="D38" s="227"/>
      <c r="E38" s="227"/>
      <c r="F38" s="227"/>
      <c r="G38" s="227"/>
      <c r="H38" s="227"/>
      <c r="I38" s="95"/>
      <c r="J38" s="227"/>
      <c r="K38" s="227"/>
      <c r="L38" s="3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</row>
    <row r="39" spans="1:31" s="2" customFormat="1" ht="25.35" customHeight="1">
      <c r="A39" s="227"/>
      <c r="B39" s="27"/>
      <c r="C39" s="111"/>
      <c r="D39" s="112" t="s">
        <v>46</v>
      </c>
      <c r="E39" s="113"/>
      <c r="F39" s="113"/>
      <c r="G39" s="114" t="s">
        <v>47</v>
      </c>
      <c r="H39" s="115" t="s">
        <v>48</v>
      </c>
      <c r="I39" s="116"/>
      <c r="J39" s="117">
        <f>SUM(J30:J37)</f>
        <v>0</v>
      </c>
      <c r="K39" s="118"/>
      <c r="L39" s="3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</row>
    <row r="40" spans="1:31" s="2" customFormat="1" ht="14.45" customHeight="1">
      <c r="A40" s="227"/>
      <c r="B40" s="27"/>
      <c r="C40" s="227"/>
      <c r="D40" s="227"/>
      <c r="E40" s="227"/>
      <c r="F40" s="227"/>
      <c r="G40" s="227"/>
      <c r="H40" s="227"/>
      <c r="I40" s="95"/>
      <c r="J40" s="227"/>
      <c r="K40" s="227"/>
      <c r="L40" s="3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</row>
    <row r="41" spans="1:31" s="1" customFormat="1" ht="14.45" customHeight="1">
      <c r="A41" s="225"/>
      <c r="B41" s="17"/>
      <c r="C41" s="225"/>
      <c r="D41" s="225"/>
      <c r="E41" s="225"/>
      <c r="F41" s="225"/>
      <c r="G41" s="225"/>
      <c r="H41" s="225"/>
      <c r="I41" s="89"/>
      <c r="J41" s="225"/>
      <c r="K41" s="225"/>
      <c r="L41" s="17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</row>
    <row r="42" spans="1:31" s="1" customFormat="1" ht="14.45" customHeight="1">
      <c r="A42" s="225"/>
      <c r="B42" s="17"/>
      <c r="C42" s="225"/>
      <c r="D42" s="225"/>
      <c r="E42" s="225"/>
      <c r="F42" s="225"/>
      <c r="G42" s="225"/>
      <c r="H42" s="225"/>
      <c r="I42" s="89"/>
      <c r="J42" s="225"/>
      <c r="K42" s="225"/>
      <c r="L42" s="17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</row>
    <row r="43" spans="1:31" s="1" customFormat="1" ht="14.45" customHeight="1">
      <c r="A43" s="225"/>
      <c r="B43" s="17"/>
      <c r="C43" s="225"/>
      <c r="D43" s="225"/>
      <c r="E43" s="225"/>
      <c r="F43" s="225"/>
      <c r="G43" s="225"/>
      <c r="H43" s="225"/>
      <c r="I43" s="89"/>
      <c r="J43" s="225"/>
      <c r="K43" s="225"/>
      <c r="L43" s="17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</row>
    <row r="44" spans="1:31" s="1" customFormat="1" ht="14.45" customHeight="1">
      <c r="A44" s="225"/>
      <c r="B44" s="17"/>
      <c r="C44" s="225"/>
      <c r="D44" s="225"/>
      <c r="E44" s="225"/>
      <c r="F44" s="225"/>
      <c r="G44" s="225"/>
      <c r="H44" s="225"/>
      <c r="I44" s="89"/>
      <c r="J44" s="225"/>
      <c r="K44" s="225"/>
      <c r="L44" s="17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1" customFormat="1" ht="14.45" customHeight="1">
      <c r="A45" s="225"/>
      <c r="B45" s="17"/>
      <c r="C45" s="225"/>
      <c r="D45" s="225"/>
      <c r="E45" s="225"/>
      <c r="F45" s="225"/>
      <c r="G45" s="225"/>
      <c r="H45" s="225"/>
      <c r="I45" s="89"/>
      <c r="J45" s="225"/>
      <c r="K45" s="225"/>
      <c r="L45" s="17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1" customFormat="1" ht="14.45" customHeight="1">
      <c r="A46" s="225"/>
      <c r="B46" s="17"/>
      <c r="C46" s="225"/>
      <c r="D46" s="225"/>
      <c r="E46" s="225"/>
      <c r="F46" s="225"/>
      <c r="G46" s="225"/>
      <c r="H46" s="225"/>
      <c r="I46" s="89"/>
      <c r="J46" s="225"/>
      <c r="K46" s="225"/>
      <c r="L46" s="17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1" customFormat="1" ht="14.45" customHeight="1">
      <c r="A47" s="225"/>
      <c r="B47" s="17"/>
      <c r="C47" s="225"/>
      <c r="D47" s="225"/>
      <c r="E47" s="225"/>
      <c r="F47" s="225"/>
      <c r="G47" s="225"/>
      <c r="H47" s="225"/>
      <c r="I47" s="89"/>
      <c r="J47" s="225"/>
      <c r="K47" s="225"/>
      <c r="L47" s="17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1" customFormat="1" ht="14.45" customHeight="1">
      <c r="A48" s="225"/>
      <c r="B48" s="17"/>
      <c r="C48" s="225"/>
      <c r="D48" s="225"/>
      <c r="E48" s="225"/>
      <c r="F48" s="225"/>
      <c r="G48" s="225"/>
      <c r="H48" s="225"/>
      <c r="I48" s="89"/>
      <c r="J48" s="225"/>
      <c r="K48" s="225"/>
      <c r="L48" s="17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31" s="1" customFormat="1" ht="14.45" customHeight="1">
      <c r="A49" s="225"/>
      <c r="B49" s="17"/>
      <c r="C49" s="225"/>
      <c r="D49" s="225"/>
      <c r="E49" s="225"/>
      <c r="F49" s="225"/>
      <c r="G49" s="225"/>
      <c r="H49" s="225"/>
      <c r="I49" s="89"/>
      <c r="J49" s="225"/>
      <c r="K49" s="225"/>
      <c r="L49" s="17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31" s="2" customFormat="1" ht="14.45" customHeight="1">
      <c r="B50" s="37"/>
      <c r="D50" s="119" t="s">
        <v>49</v>
      </c>
      <c r="E50" s="120"/>
      <c r="F50" s="120"/>
      <c r="G50" s="119" t="s">
        <v>50</v>
      </c>
      <c r="H50" s="120"/>
      <c r="I50" s="121"/>
      <c r="J50" s="120"/>
      <c r="K50" s="120"/>
      <c r="L50" s="37"/>
    </row>
    <row r="51" spans="1:31" ht="11.25">
      <c r="A51" s="225"/>
      <c r="B51" s="17"/>
      <c r="C51" s="225"/>
      <c r="D51" s="225"/>
      <c r="E51" s="225"/>
      <c r="F51" s="225"/>
      <c r="G51" s="225"/>
      <c r="H51" s="225"/>
      <c r="J51" s="225"/>
      <c r="K51" s="225"/>
      <c r="L51" s="17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31" ht="11.25">
      <c r="A52" s="225"/>
      <c r="B52" s="17"/>
      <c r="C52" s="225"/>
      <c r="D52" s="225"/>
      <c r="E52" s="225"/>
      <c r="F52" s="225"/>
      <c r="G52" s="225"/>
      <c r="H52" s="225"/>
      <c r="J52" s="225"/>
      <c r="K52" s="225"/>
      <c r="L52" s="17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31" ht="11.25">
      <c r="A53" s="225"/>
      <c r="B53" s="17"/>
      <c r="C53" s="225"/>
      <c r="D53" s="225"/>
      <c r="E53" s="225"/>
      <c r="F53" s="225"/>
      <c r="G53" s="225"/>
      <c r="H53" s="225"/>
      <c r="J53" s="225"/>
      <c r="K53" s="225"/>
      <c r="L53" s="17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31" ht="11.25">
      <c r="A54" s="225"/>
      <c r="B54" s="17"/>
      <c r="C54" s="225"/>
      <c r="D54" s="225"/>
      <c r="E54" s="225"/>
      <c r="F54" s="225"/>
      <c r="G54" s="225"/>
      <c r="H54" s="225"/>
      <c r="J54" s="225"/>
      <c r="K54" s="225"/>
      <c r="L54" s="17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31" ht="11.25">
      <c r="A55" s="225"/>
      <c r="B55" s="17"/>
      <c r="C55" s="225"/>
      <c r="D55" s="225"/>
      <c r="E55" s="225"/>
      <c r="F55" s="225"/>
      <c r="G55" s="225"/>
      <c r="H55" s="225"/>
      <c r="J55" s="225"/>
      <c r="K55" s="225"/>
      <c r="L55" s="17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31" ht="11.25">
      <c r="A56" s="225"/>
      <c r="B56" s="17"/>
      <c r="C56" s="225"/>
      <c r="D56" s="225"/>
      <c r="E56" s="225"/>
      <c r="F56" s="225"/>
      <c r="G56" s="225"/>
      <c r="H56" s="225"/>
      <c r="J56" s="225"/>
      <c r="K56" s="225"/>
      <c r="L56" s="17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31" ht="11.25">
      <c r="A57" s="225"/>
      <c r="B57" s="17"/>
      <c r="C57" s="225"/>
      <c r="D57" s="225"/>
      <c r="E57" s="225"/>
      <c r="F57" s="225"/>
      <c r="G57" s="225"/>
      <c r="H57" s="225"/>
      <c r="J57" s="225"/>
      <c r="K57" s="225"/>
      <c r="L57" s="17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31" ht="11.25">
      <c r="A58" s="225"/>
      <c r="B58" s="17"/>
      <c r="C58" s="225"/>
      <c r="D58" s="225"/>
      <c r="E58" s="225"/>
      <c r="F58" s="225"/>
      <c r="G58" s="225"/>
      <c r="H58" s="225"/>
      <c r="J58" s="225"/>
      <c r="K58" s="225"/>
      <c r="L58" s="17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31" ht="11.25">
      <c r="A59" s="225"/>
      <c r="B59" s="17"/>
      <c r="C59" s="225"/>
      <c r="D59" s="225"/>
      <c r="E59" s="225"/>
      <c r="F59" s="225"/>
      <c r="G59" s="225"/>
      <c r="H59" s="225"/>
      <c r="J59" s="225"/>
      <c r="K59" s="225"/>
      <c r="L59" s="17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</row>
    <row r="60" spans="1:31" ht="11.25">
      <c r="A60" s="225"/>
      <c r="B60" s="17"/>
      <c r="C60" s="225"/>
      <c r="D60" s="225"/>
      <c r="E60" s="225"/>
      <c r="F60" s="225"/>
      <c r="G60" s="225"/>
      <c r="H60" s="225"/>
      <c r="J60" s="225"/>
      <c r="K60" s="225"/>
      <c r="L60" s="17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</row>
    <row r="61" spans="1:31" s="2" customFormat="1" ht="12.75">
      <c r="A61" s="227"/>
      <c r="B61" s="27"/>
      <c r="C61" s="227"/>
      <c r="D61" s="122" t="s">
        <v>51</v>
      </c>
      <c r="E61" s="123"/>
      <c r="F61" s="124" t="s">
        <v>52</v>
      </c>
      <c r="G61" s="122" t="s">
        <v>51</v>
      </c>
      <c r="H61" s="123"/>
      <c r="I61" s="125"/>
      <c r="J61" s="126" t="s">
        <v>52</v>
      </c>
      <c r="K61" s="123"/>
      <c r="L61" s="3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</row>
    <row r="62" spans="1:31" ht="11.25">
      <c r="A62" s="225"/>
      <c r="B62" s="17"/>
      <c r="C62" s="225"/>
      <c r="D62" s="225"/>
      <c r="E62" s="225"/>
      <c r="F62" s="225"/>
      <c r="G62" s="225"/>
      <c r="H62" s="225"/>
      <c r="J62" s="225"/>
      <c r="K62" s="225"/>
      <c r="L62" s="17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</row>
    <row r="63" spans="1:31" ht="11.25">
      <c r="A63" s="225"/>
      <c r="B63" s="17"/>
      <c r="C63" s="225"/>
      <c r="D63" s="225"/>
      <c r="E63" s="225"/>
      <c r="F63" s="225"/>
      <c r="G63" s="225"/>
      <c r="H63" s="225"/>
      <c r="J63" s="225"/>
      <c r="K63" s="225"/>
      <c r="L63" s="17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</row>
    <row r="64" spans="1:31" ht="11.25">
      <c r="A64" s="225"/>
      <c r="B64" s="17"/>
      <c r="C64" s="225"/>
      <c r="D64" s="225"/>
      <c r="E64" s="225"/>
      <c r="F64" s="225"/>
      <c r="G64" s="225"/>
      <c r="H64" s="225"/>
      <c r="J64" s="225"/>
      <c r="K64" s="225"/>
      <c r="L64" s="17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s="2" customFormat="1" ht="12.75">
      <c r="A65" s="227"/>
      <c r="B65" s="27"/>
      <c r="C65" s="227"/>
      <c r="D65" s="119" t="s">
        <v>53</v>
      </c>
      <c r="E65" s="127"/>
      <c r="F65" s="127"/>
      <c r="G65" s="119" t="s">
        <v>54</v>
      </c>
      <c r="H65" s="127"/>
      <c r="I65" s="128"/>
      <c r="J65" s="127"/>
      <c r="K65" s="127"/>
      <c r="L65" s="3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</row>
    <row r="66" spans="1:31" ht="11.25">
      <c r="A66" s="225"/>
      <c r="B66" s="17"/>
      <c r="C66" s="225"/>
      <c r="D66" s="225"/>
      <c r="E66" s="225"/>
      <c r="F66" s="225"/>
      <c r="G66" s="225"/>
      <c r="H66" s="225"/>
      <c r="J66" s="225"/>
      <c r="K66" s="225"/>
      <c r="L66" s="17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</row>
    <row r="67" spans="1:31" ht="11.25">
      <c r="A67" s="225"/>
      <c r="B67" s="17"/>
      <c r="C67" s="225"/>
      <c r="D67" s="225"/>
      <c r="E67" s="225"/>
      <c r="F67" s="225"/>
      <c r="G67" s="225"/>
      <c r="H67" s="225"/>
      <c r="J67" s="225"/>
      <c r="K67" s="225"/>
      <c r="L67" s="17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</row>
    <row r="68" spans="1:31" ht="11.25">
      <c r="A68" s="225"/>
      <c r="B68" s="17"/>
      <c r="C68" s="225"/>
      <c r="D68" s="225"/>
      <c r="E68" s="225"/>
      <c r="F68" s="225"/>
      <c r="G68" s="225"/>
      <c r="H68" s="225"/>
      <c r="J68" s="225"/>
      <c r="K68" s="225"/>
      <c r="L68" s="17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</row>
    <row r="69" spans="1:31" ht="11.25">
      <c r="A69" s="225"/>
      <c r="B69" s="17"/>
      <c r="C69" s="225"/>
      <c r="D69" s="225"/>
      <c r="E69" s="225"/>
      <c r="F69" s="225"/>
      <c r="G69" s="225"/>
      <c r="H69" s="225"/>
      <c r="J69" s="225"/>
      <c r="K69" s="225"/>
      <c r="L69" s="17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</row>
    <row r="70" spans="1:31" ht="11.25">
      <c r="A70" s="225"/>
      <c r="B70" s="17"/>
      <c r="C70" s="225"/>
      <c r="D70" s="225"/>
      <c r="E70" s="225"/>
      <c r="F70" s="225"/>
      <c r="G70" s="225"/>
      <c r="H70" s="225"/>
      <c r="J70" s="225"/>
      <c r="K70" s="225"/>
      <c r="L70" s="17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ht="11.25">
      <c r="A71" s="225"/>
      <c r="B71" s="17"/>
      <c r="C71" s="225"/>
      <c r="D71" s="225"/>
      <c r="E71" s="225"/>
      <c r="F71" s="225"/>
      <c r="G71" s="225"/>
      <c r="H71" s="225"/>
      <c r="J71" s="225"/>
      <c r="K71" s="225"/>
      <c r="L71" s="17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1:31" ht="11.25">
      <c r="A72" s="225"/>
      <c r="B72" s="17"/>
      <c r="C72" s="225"/>
      <c r="D72" s="225"/>
      <c r="E72" s="225"/>
      <c r="F72" s="225"/>
      <c r="G72" s="225"/>
      <c r="H72" s="225"/>
      <c r="J72" s="225"/>
      <c r="K72" s="225"/>
      <c r="L72" s="17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ht="11.25">
      <c r="A73" s="225"/>
      <c r="B73" s="17"/>
      <c r="C73" s="225"/>
      <c r="D73" s="225"/>
      <c r="E73" s="225"/>
      <c r="F73" s="225"/>
      <c r="G73" s="225"/>
      <c r="H73" s="225"/>
      <c r="J73" s="225"/>
      <c r="K73" s="225"/>
      <c r="L73" s="17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ht="11.25">
      <c r="A74" s="225"/>
      <c r="B74" s="17"/>
      <c r="C74" s="225"/>
      <c r="D74" s="225"/>
      <c r="E74" s="225"/>
      <c r="F74" s="225"/>
      <c r="G74" s="225"/>
      <c r="H74" s="225"/>
      <c r="J74" s="225"/>
      <c r="K74" s="225"/>
      <c r="L74" s="17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</row>
    <row r="75" spans="1:31" ht="11.25">
      <c r="A75" s="225"/>
      <c r="B75" s="17"/>
      <c r="C75" s="225"/>
      <c r="D75" s="225"/>
      <c r="E75" s="225"/>
      <c r="F75" s="225"/>
      <c r="G75" s="225"/>
      <c r="H75" s="225"/>
      <c r="J75" s="225"/>
      <c r="K75" s="225"/>
      <c r="L75" s="17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</row>
    <row r="76" spans="1:31" s="2" customFormat="1" ht="12.75">
      <c r="A76" s="227"/>
      <c r="B76" s="27"/>
      <c r="C76" s="227"/>
      <c r="D76" s="122" t="s">
        <v>51</v>
      </c>
      <c r="E76" s="123"/>
      <c r="F76" s="124" t="s">
        <v>52</v>
      </c>
      <c r="G76" s="122" t="s">
        <v>51</v>
      </c>
      <c r="H76" s="123"/>
      <c r="I76" s="125"/>
      <c r="J76" s="126" t="s">
        <v>52</v>
      </c>
      <c r="K76" s="123"/>
      <c r="L76" s="3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</row>
    <row r="77" spans="1:31" s="2" customFormat="1" ht="14.45" customHeight="1">
      <c r="A77" s="227"/>
      <c r="B77" s="129"/>
      <c r="C77" s="130"/>
      <c r="D77" s="130"/>
      <c r="E77" s="130"/>
      <c r="F77" s="130"/>
      <c r="G77" s="130"/>
      <c r="H77" s="130"/>
      <c r="I77" s="131"/>
      <c r="J77" s="130"/>
      <c r="K77" s="130"/>
      <c r="L77" s="3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</row>
    <row r="81" spans="1:47" s="2" customFormat="1" ht="6.95" customHeight="1">
      <c r="A81" s="227"/>
      <c r="B81" s="132"/>
      <c r="C81" s="133"/>
      <c r="D81" s="133"/>
      <c r="E81" s="133"/>
      <c r="F81" s="133"/>
      <c r="G81" s="133"/>
      <c r="H81" s="133"/>
      <c r="I81" s="134"/>
      <c r="J81" s="133"/>
      <c r="K81" s="133"/>
      <c r="L81" s="3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</row>
    <row r="82" spans="1:47" s="2" customFormat="1" ht="24.95" customHeight="1">
      <c r="A82" s="227"/>
      <c r="B82" s="25"/>
      <c r="C82" s="19" t="s">
        <v>97</v>
      </c>
      <c r="D82" s="231"/>
      <c r="E82" s="231"/>
      <c r="F82" s="231"/>
      <c r="G82" s="231"/>
      <c r="H82" s="231"/>
      <c r="I82" s="95"/>
      <c r="J82" s="231"/>
      <c r="K82" s="231"/>
      <c r="L82" s="3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</row>
    <row r="83" spans="1:47" s="2" customFormat="1" ht="6.95" customHeight="1">
      <c r="A83" s="227"/>
      <c r="B83" s="25"/>
      <c r="C83" s="231"/>
      <c r="D83" s="231"/>
      <c r="E83" s="231"/>
      <c r="F83" s="231"/>
      <c r="G83" s="231"/>
      <c r="H83" s="231"/>
      <c r="I83" s="95"/>
      <c r="J83" s="231"/>
      <c r="K83" s="231"/>
      <c r="L83" s="3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</row>
    <row r="84" spans="1:47" s="2" customFormat="1" ht="12" customHeight="1">
      <c r="A84" s="227"/>
      <c r="B84" s="25"/>
      <c r="C84" s="230" t="s">
        <v>16</v>
      </c>
      <c r="D84" s="231"/>
      <c r="E84" s="231"/>
      <c r="F84" s="231"/>
      <c r="G84" s="231"/>
      <c r="H84" s="231"/>
      <c r="I84" s="95"/>
      <c r="J84" s="231"/>
      <c r="K84" s="231"/>
      <c r="L84" s="3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</row>
    <row r="85" spans="1:47" s="2" customFormat="1" ht="23.25" customHeight="1">
      <c r="A85" s="227"/>
      <c r="B85" s="25"/>
      <c r="C85" s="231"/>
      <c r="D85" s="231"/>
      <c r="E85" s="272" t="str">
        <f>E7</f>
        <v>Rekonstrukce a modernizace učebny SPŠ Stavební, Pospíšilova 787, HK, Pavilon Švendova</v>
      </c>
      <c r="F85" s="273"/>
      <c r="G85" s="273"/>
      <c r="H85" s="273"/>
      <c r="I85" s="95"/>
      <c r="J85" s="231"/>
      <c r="K85" s="231"/>
      <c r="L85" s="3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</row>
    <row r="86" spans="1:47" s="2" customFormat="1" ht="12" customHeight="1">
      <c r="A86" s="227"/>
      <c r="B86" s="25"/>
      <c r="C86" s="230" t="s">
        <v>94</v>
      </c>
      <c r="D86" s="231"/>
      <c r="E86" s="231"/>
      <c r="F86" s="231"/>
      <c r="G86" s="231"/>
      <c r="H86" s="231"/>
      <c r="I86" s="95"/>
      <c r="J86" s="231"/>
      <c r="K86" s="231"/>
      <c r="L86" s="3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</row>
    <row r="87" spans="1:47" s="2" customFormat="1" ht="16.5" customHeight="1">
      <c r="A87" s="227"/>
      <c r="B87" s="25"/>
      <c r="C87" s="231"/>
      <c r="D87" s="231"/>
      <c r="E87" s="242" t="str">
        <f>E9</f>
        <v>2020-18-02 - Rozváděč RP</v>
      </c>
      <c r="F87" s="271"/>
      <c r="G87" s="271"/>
      <c r="H87" s="271"/>
      <c r="I87" s="95"/>
      <c r="J87" s="231"/>
      <c r="K87" s="231"/>
      <c r="L87" s="3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</row>
    <row r="88" spans="1:47" s="2" customFormat="1" ht="6.95" customHeight="1">
      <c r="A88" s="227"/>
      <c r="B88" s="25"/>
      <c r="C88" s="231"/>
      <c r="D88" s="231"/>
      <c r="E88" s="231"/>
      <c r="F88" s="231"/>
      <c r="G88" s="231"/>
      <c r="H88" s="231"/>
      <c r="I88" s="95"/>
      <c r="J88" s="231"/>
      <c r="K88" s="231"/>
      <c r="L88" s="3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</row>
    <row r="89" spans="1:47" s="2" customFormat="1" ht="12" customHeight="1">
      <c r="A89" s="227"/>
      <c r="B89" s="25"/>
      <c r="C89" s="230" t="s">
        <v>20</v>
      </c>
      <c r="D89" s="231"/>
      <c r="E89" s="231"/>
      <c r="F89" s="213" t="str">
        <f>F12</f>
        <v>Hradec Králové</v>
      </c>
      <c r="G89" s="231"/>
      <c r="H89" s="231"/>
      <c r="I89" s="96" t="s">
        <v>22</v>
      </c>
      <c r="J89" s="221" t="str">
        <f>IF(J12="","",J12)</f>
        <v>21. 10. 2020</v>
      </c>
      <c r="K89" s="231"/>
      <c r="L89" s="3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</row>
    <row r="90" spans="1:47" s="2" customFormat="1" ht="6.95" customHeight="1">
      <c r="A90" s="227"/>
      <c r="B90" s="25"/>
      <c r="C90" s="231"/>
      <c r="D90" s="231"/>
      <c r="E90" s="231"/>
      <c r="F90" s="231"/>
      <c r="G90" s="231"/>
      <c r="H90" s="231"/>
      <c r="I90" s="95"/>
      <c r="J90" s="231"/>
      <c r="K90" s="231"/>
      <c r="L90" s="3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</row>
    <row r="91" spans="1:47" s="2" customFormat="1" ht="15.2" customHeight="1">
      <c r="A91" s="227"/>
      <c r="B91" s="25"/>
      <c r="C91" s="230" t="s">
        <v>24</v>
      </c>
      <c r="D91" s="231"/>
      <c r="E91" s="231"/>
      <c r="F91" s="213" t="str">
        <f>E15</f>
        <v>SPŠ Stavební , Pospíšilova 787, Hradec Králové</v>
      </c>
      <c r="G91" s="231"/>
      <c r="H91" s="231"/>
      <c r="I91" s="96" t="s">
        <v>31</v>
      </c>
      <c r="J91" s="216" t="str">
        <f>E21</f>
        <v xml:space="preserve"> </v>
      </c>
      <c r="K91" s="231"/>
      <c r="L91" s="3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</row>
    <row r="92" spans="1:47" s="2" customFormat="1" ht="15.2" customHeight="1">
      <c r="A92" s="227"/>
      <c r="B92" s="25"/>
      <c r="C92" s="230" t="s">
        <v>29</v>
      </c>
      <c r="D92" s="231"/>
      <c r="E92" s="231"/>
      <c r="F92" s="213" t="str">
        <f>IF(E18="","",E18)</f>
        <v>Vyplň údaj</v>
      </c>
      <c r="G92" s="231"/>
      <c r="H92" s="231"/>
      <c r="I92" s="96" t="s">
        <v>34</v>
      </c>
      <c r="J92" s="216" t="str">
        <f>E24</f>
        <v xml:space="preserve"> </v>
      </c>
      <c r="K92" s="231"/>
      <c r="L92" s="3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</row>
    <row r="93" spans="1:47" s="2" customFormat="1" ht="10.35" customHeight="1">
      <c r="A93" s="227"/>
      <c r="B93" s="25"/>
      <c r="C93" s="231"/>
      <c r="D93" s="231"/>
      <c r="E93" s="231"/>
      <c r="F93" s="231"/>
      <c r="G93" s="231"/>
      <c r="H93" s="231"/>
      <c r="I93" s="95"/>
      <c r="J93" s="231"/>
      <c r="K93" s="231"/>
      <c r="L93" s="3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</row>
    <row r="94" spans="1:47" s="2" customFormat="1" ht="29.25" customHeight="1">
      <c r="A94" s="227"/>
      <c r="B94" s="25"/>
      <c r="C94" s="135" t="s">
        <v>98</v>
      </c>
      <c r="D94" s="136"/>
      <c r="E94" s="136"/>
      <c r="F94" s="136"/>
      <c r="G94" s="136"/>
      <c r="H94" s="136"/>
      <c r="I94" s="137"/>
      <c r="J94" s="138" t="s">
        <v>99</v>
      </c>
      <c r="K94" s="136"/>
      <c r="L94" s="3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</row>
    <row r="95" spans="1:47" s="2" customFormat="1" ht="10.35" customHeight="1">
      <c r="A95" s="227"/>
      <c r="B95" s="25"/>
      <c r="C95" s="231"/>
      <c r="D95" s="231"/>
      <c r="E95" s="231"/>
      <c r="F95" s="231"/>
      <c r="G95" s="231"/>
      <c r="H95" s="231"/>
      <c r="I95" s="95"/>
      <c r="J95" s="231"/>
      <c r="K95" s="231"/>
      <c r="L95" s="3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</row>
    <row r="96" spans="1:47" s="2" customFormat="1" ht="22.9" customHeight="1">
      <c r="A96" s="227"/>
      <c r="B96" s="25"/>
      <c r="C96" s="139" t="s">
        <v>100</v>
      </c>
      <c r="D96" s="231"/>
      <c r="E96" s="231"/>
      <c r="F96" s="231"/>
      <c r="G96" s="231"/>
      <c r="H96" s="231"/>
      <c r="I96" s="95"/>
      <c r="J96" s="224">
        <f>J118</f>
        <v>0</v>
      </c>
      <c r="K96" s="231"/>
      <c r="L96" s="3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U96" s="14" t="s">
        <v>101</v>
      </c>
    </row>
    <row r="97" spans="1:31" s="9" customFormat="1" ht="24.95" customHeight="1">
      <c r="B97" s="140"/>
      <c r="C97" s="141"/>
      <c r="D97" s="142" t="s">
        <v>102</v>
      </c>
      <c r="E97" s="143"/>
      <c r="F97" s="143"/>
      <c r="G97" s="143"/>
      <c r="H97" s="143"/>
      <c r="I97" s="144"/>
      <c r="J97" s="145">
        <f>J129</f>
        <v>0</v>
      </c>
      <c r="K97" s="141"/>
      <c r="L97" s="146"/>
    </row>
    <row r="98" spans="1:31" s="10" customFormat="1" ht="19.899999999999999" customHeight="1">
      <c r="B98" s="147"/>
      <c r="C98" s="148"/>
      <c r="D98" s="149" t="s">
        <v>103</v>
      </c>
      <c r="E98" s="150"/>
      <c r="F98" s="150"/>
      <c r="G98" s="150"/>
      <c r="H98" s="150"/>
      <c r="I98" s="151"/>
      <c r="J98" s="152">
        <f>J130</f>
        <v>0</v>
      </c>
      <c r="K98" s="148"/>
      <c r="L98" s="153"/>
    </row>
    <row r="99" spans="1:31" s="2" customFormat="1" ht="21.75" customHeight="1">
      <c r="A99" s="227"/>
      <c r="B99" s="25"/>
      <c r="C99" s="231"/>
      <c r="D99" s="231"/>
      <c r="E99" s="231"/>
      <c r="F99" s="231"/>
      <c r="G99" s="231"/>
      <c r="H99" s="231"/>
      <c r="I99" s="95"/>
      <c r="J99" s="231"/>
      <c r="K99" s="231"/>
      <c r="L99" s="3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</row>
    <row r="100" spans="1:31" s="2" customFormat="1" ht="6.95" customHeight="1">
      <c r="A100" s="227"/>
      <c r="B100" s="40"/>
      <c r="C100" s="41"/>
      <c r="D100" s="41"/>
      <c r="E100" s="41"/>
      <c r="F100" s="41"/>
      <c r="G100" s="41"/>
      <c r="H100" s="41"/>
      <c r="I100" s="131"/>
      <c r="J100" s="41"/>
      <c r="K100" s="41"/>
      <c r="L100" s="3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</row>
    <row r="104" spans="1:31" s="2" customFormat="1" ht="6.95" customHeight="1">
      <c r="A104" s="227"/>
      <c r="B104" s="42"/>
      <c r="C104" s="43"/>
      <c r="D104" s="43"/>
      <c r="E104" s="43"/>
      <c r="F104" s="43"/>
      <c r="G104" s="43"/>
      <c r="H104" s="43"/>
      <c r="I104" s="134"/>
      <c r="J104" s="43"/>
      <c r="K104" s="43"/>
      <c r="L104" s="3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</row>
    <row r="105" spans="1:31" s="2" customFormat="1" ht="24.95" customHeight="1">
      <c r="A105" s="227"/>
      <c r="B105" s="25"/>
      <c r="C105" s="19" t="s">
        <v>107</v>
      </c>
      <c r="D105" s="231"/>
      <c r="E105" s="231"/>
      <c r="F105" s="231"/>
      <c r="G105" s="231"/>
      <c r="H105" s="231"/>
      <c r="I105" s="95"/>
      <c r="J105" s="231"/>
      <c r="K105" s="231"/>
      <c r="L105" s="3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</row>
    <row r="106" spans="1:31" s="2" customFormat="1" ht="6.95" customHeight="1">
      <c r="A106" s="227"/>
      <c r="B106" s="25"/>
      <c r="C106" s="231"/>
      <c r="D106" s="231"/>
      <c r="E106" s="231"/>
      <c r="F106" s="231"/>
      <c r="G106" s="231"/>
      <c r="H106" s="231"/>
      <c r="I106" s="95"/>
      <c r="J106" s="231"/>
      <c r="K106" s="231"/>
      <c r="L106" s="3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</row>
    <row r="107" spans="1:31" s="2" customFormat="1" ht="12" customHeight="1">
      <c r="A107" s="227"/>
      <c r="B107" s="25"/>
      <c r="C107" s="230" t="s">
        <v>16</v>
      </c>
      <c r="D107" s="231"/>
      <c r="E107" s="231"/>
      <c r="F107" s="231"/>
      <c r="G107" s="231"/>
      <c r="H107" s="231"/>
      <c r="I107" s="95"/>
      <c r="J107" s="231"/>
      <c r="K107" s="231"/>
      <c r="L107" s="3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</row>
    <row r="108" spans="1:31" s="2" customFormat="1" ht="23.25" customHeight="1">
      <c r="A108" s="227"/>
      <c r="B108" s="25"/>
      <c r="C108" s="231"/>
      <c r="D108" s="231"/>
      <c r="E108" s="272" t="str">
        <f>E7</f>
        <v>Rekonstrukce a modernizace učebny SPŠ Stavební, Pospíšilova 787, HK, Pavilon Švendova</v>
      </c>
      <c r="F108" s="273"/>
      <c r="G108" s="273"/>
      <c r="H108" s="273"/>
      <c r="I108" s="95"/>
      <c r="J108" s="231"/>
      <c r="K108" s="231"/>
      <c r="L108" s="3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</row>
    <row r="109" spans="1:31" s="2" customFormat="1" ht="12" customHeight="1">
      <c r="A109" s="227"/>
      <c r="B109" s="25"/>
      <c r="C109" s="230" t="s">
        <v>94</v>
      </c>
      <c r="D109" s="231"/>
      <c r="E109" s="231"/>
      <c r="F109" s="231"/>
      <c r="G109" s="231"/>
      <c r="H109" s="231"/>
      <c r="I109" s="95"/>
      <c r="J109" s="231"/>
      <c r="K109" s="231"/>
      <c r="L109" s="3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</row>
    <row r="110" spans="1:31" s="2" customFormat="1" ht="16.5" customHeight="1">
      <c r="A110" s="227"/>
      <c r="B110" s="25"/>
      <c r="C110" s="231"/>
      <c r="D110" s="231"/>
      <c r="E110" s="242" t="str">
        <f>E9</f>
        <v>2020-18-02 - Rozváděč RP</v>
      </c>
      <c r="F110" s="271"/>
      <c r="G110" s="271"/>
      <c r="H110" s="271"/>
      <c r="I110" s="95"/>
      <c r="J110" s="231"/>
      <c r="K110" s="231"/>
      <c r="L110" s="3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</row>
    <row r="111" spans="1:31" s="2" customFormat="1" ht="6.95" customHeight="1">
      <c r="A111" s="227"/>
      <c r="B111" s="25"/>
      <c r="C111" s="231"/>
      <c r="D111" s="231"/>
      <c r="E111" s="231"/>
      <c r="F111" s="231"/>
      <c r="G111" s="231"/>
      <c r="H111" s="231"/>
      <c r="I111" s="95"/>
      <c r="J111" s="231"/>
      <c r="K111" s="231"/>
      <c r="L111" s="3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</row>
    <row r="112" spans="1:31" s="2" customFormat="1" ht="12" customHeight="1">
      <c r="A112" s="227"/>
      <c r="B112" s="25"/>
      <c r="C112" s="230" t="s">
        <v>20</v>
      </c>
      <c r="D112" s="231"/>
      <c r="E112" s="231"/>
      <c r="F112" s="213" t="str">
        <f>F12</f>
        <v>Hradec Králové</v>
      </c>
      <c r="G112" s="231"/>
      <c r="H112" s="231"/>
      <c r="I112" s="96" t="s">
        <v>22</v>
      </c>
      <c r="J112" s="221" t="str">
        <f>IF(J12="","",J12)</f>
        <v>21. 10. 2020</v>
      </c>
      <c r="K112" s="231"/>
      <c r="L112" s="3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</row>
    <row r="113" spans="1:65" s="2" customFormat="1" ht="6.95" customHeight="1">
      <c r="A113" s="227"/>
      <c r="B113" s="25"/>
      <c r="C113" s="231"/>
      <c r="D113" s="231"/>
      <c r="E113" s="231"/>
      <c r="F113" s="231"/>
      <c r="G113" s="231"/>
      <c r="H113" s="231"/>
      <c r="I113" s="95"/>
      <c r="J113" s="231"/>
      <c r="K113" s="231"/>
      <c r="L113" s="3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</row>
    <row r="114" spans="1:65" s="2" customFormat="1" ht="15.2" customHeight="1">
      <c r="A114" s="227"/>
      <c r="B114" s="25"/>
      <c r="C114" s="230" t="s">
        <v>24</v>
      </c>
      <c r="D114" s="231"/>
      <c r="E114" s="231"/>
      <c r="F114" s="213" t="str">
        <f>E15</f>
        <v>SPŠ Stavební , Pospíšilova 787, Hradec Králové</v>
      </c>
      <c r="G114" s="231"/>
      <c r="H114" s="231"/>
      <c r="I114" s="96" t="s">
        <v>31</v>
      </c>
      <c r="J114" s="216" t="str">
        <f>E21</f>
        <v xml:space="preserve"> </v>
      </c>
      <c r="K114" s="231"/>
      <c r="L114" s="3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</row>
    <row r="115" spans="1:65" s="2" customFormat="1" ht="15.2" customHeight="1">
      <c r="A115" s="227"/>
      <c r="B115" s="25"/>
      <c r="C115" s="230" t="s">
        <v>29</v>
      </c>
      <c r="D115" s="231"/>
      <c r="E115" s="231"/>
      <c r="F115" s="213" t="str">
        <f>IF(E18="","",E18)</f>
        <v>Vyplň údaj</v>
      </c>
      <c r="G115" s="231"/>
      <c r="H115" s="231"/>
      <c r="I115" s="96" t="s">
        <v>34</v>
      </c>
      <c r="J115" s="216" t="str">
        <f>E24</f>
        <v xml:space="preserve"> </v>
      </c>
      <c r="K115" s="231"/>
      <c r="L115" s="3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</row>
    <row r="116" spans="1:65" s="2" customFormat="1" ht="10.35" customHeight="1">
      <c r="A116" s="227"/>
      <c r="B116" s="25"/>
      <c r="C116" s="231"/>
      <c r="D116" s="231"/>
      <c r="E116" s="231"/>
      <c r="F116" s="231"/>
      <c r="G116" s="231"/>
      <c r="H116" s="231"/>
      <c r="I116" s="95"/>
      <c r="J116" s="231"/>
      <c r="K116" s="231"/>
      <c r="L116" s="3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</row>
    <row r="117" spans="1:65" s="11" customFormat="1" ht="29.25" customHeight="1">
      <c r="A117" s="154"/>
      <c r="B117" s="155"/>
      <c r="C117" s="156" t="s">
        <v>108</v>
      </c>
      <c r="D117" s="157" t="s">
        <v>61</v>
      </c>
      <c r="E117" s="157" t="s">
        <v>57</v>
      </c>
      <c r="F117" s="157" t="s">
        <v>58</v>
      </c>
      <c r="G117" s="157" t="s">
        <v>109</v>
      </c>
      <c r="H117" s="157" t="s">
        <v>110</v>
      </c>
      <c r="I117" s="158" t="s">
        <v>111</v>
      </c>
      <c r="J117" s="159" t="s">
        <v>99</v>
      </c>
      <c r="K117" s="160" t="s">
        <v>112</v>
      </c>
      <c r="L117" s="161"/>
      <c r="M117" s="58" t="s">
        <v>1</v>
      </c>
      <c r="N117" s="59" t="s">
        <v>40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</row>
    <row r="118" spans="1:65" s="2" customFormat="1" ht="22.9" customHeight="1">
      <c r="A118" s="227"/>
      <c r="B118" s="25"/>
      <c r="C118" s="65" t="s">
        <v>119</v>
      </c>
      <c r="D118" s="231"/>
      <c r="E118" s="231"/>
      <c r="F118" s="231"/>
      <c r="G118" s="231"/>
      <c r="H118" s="231"/>
      <c r="I118" s="95"/>
      <c r="J118" s="162">
        <f>BK118</f>
        <v>0</v>
      </c>
      <c r="K118" s="231"/>
      <c r="L118" s="27"/>
      <c r="M118" s="61"/>
      <c r="N118" s="163"/>
      <c r="O118" s="62"/>
      <c r="P118" s="164">
        <f>P119+SUM(P120:P129)</f>
        <v>0</v>
      </c>
      <c r="Q118" s="62"/>
      <c r="R118" s="164">
        <f>R119+SUM(R120:R129)</f>
        <v>1.7135499999999999</v>
      </c>
      <c r="S118" s="62"/>
      <c r="T118" s="165">
        <f>T119+SUM(T120:T129)</f>
        <v>0</v>
      </c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T118" s="14" t="s">
        <v>75</v>
      </c>
      <c r="AU118" s="14" t="s">
        <v>101</v>
      </c>
      <c r="BK118" s="166">
        <f>BK119+SUM(BK120:BK129)</f>
        <v>0</v>
      </c>
    </row>
    <row r="119" spans="1:65" s="2" customFormat="1" ht="16.5" customHeight="1">
      <c r="A119" s="227"/>
      <c r="B119" s="25"/>
      <c r="C119" s="183" t="s">
        <v>84</v>
      </c>
      <c r="D119" s="183" t="s">
        <v>125</v>
      </c>
      <c r="E119" s="184" t="s">
        <v>342</v>
      </c>
      <c r="F119" s="185" t="s">
        <v>343</v>
      </c>
      <c r="G119" s="186" t="s">
        <v>168</v>
      </c>
      <c r="H119" s="187">
        <v>1</v>
      </c>
      <c r="I119" s="188"/>
      <c r="J119" s="189">
        <f t="shared" ref="J119:J128" si="0">ROUND(I119*H119,2)</f>
        <v>0</v>
      </c>
      <c r="K119" s="190"/>
      <c r="L119" s="191"/>
      <c r="M119" s="192" t="s">
        <v>1</v>
      </c>
      <c r="N119" s="193" t="s">
        <v>41</v>
      </c>
      <c r="O119" s="54"/>
      <c r="P119" s="194">
        <f t="shared" ref="P119:P128" si="1">O119*H119</f>
        <v>0</v>
      </c>
      <c r="Q119" s="194">
        <v>4.8999999999999998E-4</v>
      </c>
      <c r="R119" s="194">
        <f t="shared" ref="R119:R128" si="2">Q119*H119</f>
        <v>4.8999999999999998E-4</v>
      </c>
      <c r="S119" s="194">
        <v>0</v>
      </c>
      <c r="T119" s="195">
        <f t="shared" ref="T119:T128" si="3">S119*H119</f>
        <v>0</v>
      </c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R119" s="196" t="s">
        <v>140</v>
      </c>
      <c r="AT119" s="196" t="s">
        <v>125</v>
      </c>
      <c r="AU119" s="196" t="s">
        <v>76</v>
      </c>
      <c r="AY119" s="14" t="s">
        <v>122</v>
      </c>
      <c r="BE119" s="197">
        <f t="shared" ref="BE119:BE128" si="4">IF(N119="základní",J119,0)</f>
        <v>0</v>
      </c>
      <c r="BF119" s="197">
        <f t="shared" ref="BF119:BF128" si="5">IF(N119="snížená",J119,0)</f>
        <v>0</v>
      </c>
      <c r="BG119" s="197">
        <f t="shared" ref="BG119:BG128" si="6">IF(N119="zákl. přenesená",J119,0)</f>
        <v>0</v>
      </c>
      <c r="BH119" s="197">
        <f t="shared" ref="BH119:BH128" si="7">IF(N119="sníž. přenesená",J119,0)</f>
        <v>0</v>
      </c>
      <c r="BI119" s="197">
        <f t="shared" ref="BI119:BI128" si="8">IF(N119="nulová",J119,0)</f>
        <v>0</v>
      </c>
      <c r="BJ119" s="14" t="s">
        <v>84</v>
      </c>
      <c r="BK119" s="197">
        <f t="shared" ref="BK119:BK128" si="9">ROUND(I119*H119,2)</f>
        <v>0</v>
      </c>
      <c r="BL119" s="14" t="s">
        <v>144</v>
      </c>
      <c r="BM119" s="196" t="s">
        <v>344</v>
      </c>
    </row>
    <row r="120" spans="1:65" s="2" customFormat="1" ht="16.5" customHeight="1">
      <c r="A120" s="227"/>
      <c r="B120" s="25"/>
      <c r="C120" s="183" t="s">
        <v>86</v>
      </c>
      <c r="D120" s="183" t="s">
        <v>125</v>
      </c>
      <c r="E120" s="184" t="s">
        <v>345</v>
      </c>
      <c r="F120" s="185" t="s">
        <v>346</v>
      </c>
      <c r="G120" s="186" t="s">
        <v>168</v>
      </c>
      <c r="H120" s="187">
        <v>3</v>
      </c>
      <c r="I120" s="188"/>
      <c r="J120" s="189">
        <f t="shared" si="0"/>
        <v>0</v>
      </c>
      <c r="K120" s="190"/>
      <c r="L120" s="191"/>
      <c r="M120" s="192" t="s">
        <v>1</v>
      </c>
      <c r="N120" s="193" t="s">
        <v>41</v>
      </c>
      <c r="O120" s="54"/>
      <c r="P120" s="194">
        <f t="shared" si="1"/>
        <v>0</v>
      </c>
      <c r="Q120" s="194">
        <v>0</v>
      </c>
      <c r="R120" s="194">
        <f t="shared" si="2"/>
        <v>0</v>
      </c>
      <c r="S120" s="194">
        <v>0</v>
      </c>
      <c r="T120" s="195">
        <f t="shared" si="3"/>
        <v>0</v>
      </c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R120" s="196" t="s">
        <v>140</v>
      </c>
      <c r="AT120" s="196" t="s">
        <v>125</v>
      </c>
      <c r="AU120" s="196" t="s">
        <v>76</v>
      </c>
      <c r="AY120" s="14" t="s">
        <v>122</v>
      </c>
      <c r="BE120" s="197">
        <f t="shared" si="4"/>
        <v>0</v>
      </c>
      <c r="BF120" s="197">
        <f t="shared" si="5"/>
        <v>0</v>
      </c>
      <c r="BG120" s="197">
        <f t="shared" si="6"/>
        <v>0</v>
      </c>
      <c r="BH120" s="197">
        <f t="shared" si="7"/>
        <v>0</v>
      </c>
      <c r="BI120" s="197">
        <f t="shared" si="8"/>
        <v>0</v>
      </c>
      <c r="BJ120" s="14" t="s">
        <v>84</v>
      </c>
      <c r="BK120" s="197">
        <f t="shared" si="9"/>
        <v>0</v>
      </c>
      <c r="BL120" s="14" t="s">
        <v>144</v>
      </c>
      <c r="BM120" s="196" t="s">
        <v>347</v>
      </c>
    </row>
    <row r="121" spans="1:65" s="2" customFormat="1" ht="21.75" customHeight="1">
      <c r="A121" s="227"/>
      <c r="B121" s="25"/>
      <c r="C121" s="183" t="s">
        <v>149</v>
      </c>
      <c r="D121" s="183" t="s">
        <v>125</v>
      </c>
      <c r="E121" s="184" t="s">
        <v>348</v>
      </c>
      <c r="F121" s="185" t="s">
        <v>349</v>
      </c>
      <c r="G121" s="186" t="s">
        <v>168</v>
      </c>
      <c r="H121" s="187">
        <v>5</v>
      </c>
      <c r="I121" s="188"/>
      <c r="J121" s="189">
        <f t="shared" si="0"/>
        <v>0</v>
      </c>
      <c r="K121" s="190"/>
      <c r="L121" s="191"/>
      <c r="M121" s="192" t="s">
        <v>1</v>
      </c>
      <c r="N121" s="193" t="s">
        <v>41</v>
      </c>
      <c r="O121" s="54"/>
      <c r="P121" s="194">
        <f t="shared" si="1"/>
        <v>0</v>
      </c>
      <c r="Q121" s="194">
        <v>0</v>
      </c>
      <c r="R121" s="194">
        <f t="shared" si="2"/>
        <v>0</v>
      </c>
      <c r="S121" s="194">
        <v>0</v>
      </c>
      <c r="T121" s="195">
        <f t="shared" si="3"/>
        <v>0</v>
      </c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R121" s="196" t="s">
        <v>140</v>
      </c>
      <c r="AT121" s="196" t="s">
        <v>125</v>
      </c>
      <c r="AU121" s="196" t="s">
        <v>76</v>
      </c>
      <c r="AY121" s="14" t="s">
        <v>122</v>
      </c>
      <c r="BE121" s="197">
        <f t="shared" si="4"/>
        <v>0</v>
      </c>
      <c r="BF121" s="197">
        <f t="shared" si="5"/>
        <v>0</v>
      </c>
      <c r="BG121" s="197">
        <f t="shared" si="6"/>
        <v>0</v>
      </c>
      <c r="BH121" s="197">
        <f t="shared" si="7"/>
        <v>0</v>
      </c>
      <c r="BI121" s="197">
        <f t="shared" si="8"/>
        <v>0</v>
      </c>
      <c r="BJ121" s="14" t="s">
        <v>84</v>
      </c>
      <c r="BK121" s="197">
        <f t="shared" si="9"/>
        <v>0</v>
      </c>
      <c r="BL121" s="14" t="s">
        <v>144</v>
      </c>
      <c r="BM121" s="196" t="s">
        <v>350</v>
      </c>
    </row>
    <row r="122" spans="1:65" s="2" customFormat="1" ht="21.75" customHeight="1">
      <c r="A122" s="227"/>
      <c r="B122" s="25"/>
      <c r="C122" s="183" t="s">
        <v>153</v>
      </c>
      <c r="D122" s="183" t="s">
        <v>125</v>
      </c>
      <c r="E122" s="184" t="s">
        <v>351</v>
      </c>
      <c r="F122" s="185" t="s">
        <v>352</v>
      </c>
      <c r="G122" s="186" t="s">
        <v>168</v>
      </c>
      <c r="H122" s="187">
        <v>12</v>
      </c>
      <c r="I122" s="188"/>
      <c r="J122" s="189">
        <f t="shared" si="0"/>
        <v>0</v>
      </c>
      <c r="K122" s="190"/>
      <c r="L122" s="191"/>
      <c r="M122" s="192" t="s">
        <v>1</v>
      </c>
      <c r="N122" s="193" t="s">
        <v>41</v>
      </c>
      <c r="O122" s="54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R122" s="196" t="s">
        <v>140</v>
      </c>
      <c r="AT122" s="196" t="s">
        <v>125</v>
      </c>
      <c r="AU122" s="196" t="s">
        <v>76</v>
      </c>
      <c r="AY122" s="14" t="s">
        <v>122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4" t="s">
        <v>84</v>
      </c>
      <c r="BK122" s="197">
        <f t="shared" si="9"/>
        <v>0</v>
      </c>
      <c r="BL122" s="14" t="s">
        <v>144</v>
      </c>
      <c r="BM122" s="196" t="s">
        <v>353</v>
      </c>
    </row>
    <row r="123" spans="1:65" s="2" customFormat="1" ht="16.5" customHeight="1">
      <c r="A123" s="227"/>
      <c r="B123" s="25"/>
      <c r="C123" s="183" t="s">
        <v>136</v>
      </c>
      <c r="D123" s="183" t="s">
        <v>125</v>
      </c>
      <c r="E123" s="184" t="s">
        <v>354</v>
      </c>
      <c r="F123" s="185" t="s">
        <v>355</v>
      </c>
      <c r="G123" s="186" t="s">
        <v>356</v>
      </c>
      <c r="H123" s="187">
        <v>5</v>
      </c>
      <c r="I123" s="188"/>
      <c r="J123" s="189">
        <f t="shared" si="0"/>
        <v>0</v>
      </c>
      <c r="K123" s="190"/>
      <c r="L123" s="191"/>
      <c r="M123" s="192" t="s">
        <v>1</v>
      </c>
      <c r="N123" s="193" t="s">
        <v>41</v>
      </c>
      <c r="O123" s="54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R123" s="196" t="s">
        <v>140</v>
      </c>
      <c r="AT123" s="196" t="s">
        <v>125</v>
      </c>
      <c r="AU123" s="196" t="s">
        <v>76</v>
      </c>
      <c r="AY123" s="14" t="s">
        <v>122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4" t="s">
        <v>84</v>
      </c>
      <c r="BK123" s="197">
        <f t="shared" si="9"/>
        <v>0</v>
      </c>
      <c r="BL123" s="14" t="s">
        <v>144</v>
      </c>
      <c r="BM123" s="196" t="s">
        <v>357</v>
      </c>
    </row>
    <row r="124" spans="1:65" s="2" customFormat="1" ht="16.5" customHeight="1">
      <c r="A124" s="227"/>
      <c r="B124" s="25"/>
      <c r="C124" s="183" t="s">
        <v>140</v>
      </c>
      <c r="D124" s="183" t="s">
        <v>125</v>
      </c>
      <c r="E124" s="184" t="s">
        <v>358</v>
      </c>
      <c r="F124" s="185" t="s">
        <v>359</v>
      </c>
      <c r="G124" s="186" t="s">
        <v>356</v>
      </c>
      <c r="H124" s="187">
        <v>5</v>
      </c>
      <c r="I124" s="188"/>
      <c r="J124" s="189">
        <f t="shared" si="0"/>
        <v>0</v>
      </c>
      <c r="K124" s="190"/>
      <c r="L124" s="191"/>
      <c r="M124" s="192" t="s">
        <v>1</v>
      </c>
      <c r="N124" s="193" t="s">
        <v>41</v>
      </c>
      <c r="O124" s="54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R124" s="196" t="s">
        <v>140</v>
      </c>
      <c r="AT124" s="196" t="s">
        <v>125</v>
      </c>
      <c r="AU124" s="196" t="s">
        <v>76</v>
      </c>
      <c r="AY124" s="14" t="s">
        <v>122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4" t="s">
        <v>84</v>
      </c>
      <c r="BK124" s="197">
        <f t="shared" si="9"/>
        <v>0</v>
      </c>
      <c r="BL124" s="14" t="s">
        <v>144</v>
      </c>
      <c r="BM124" s="196" t="s">
        <v>360</v>
      </c>
    </row>
    <row r="125" spans="1:65" s="2" customFormat="1" ht="16.5" customHeight="1">
      <c r="A125" s="227"/>
      <c r="B125" s="25"/>
      <c r="C125" s="183" t="s">
        <v>174</v>
      </c>
      <c r="D125" s="183" t="s">
        <v>125</v>
      </c>
      <c r="E125" s="184" t="s">
        <v>361</v>
      </c>
      <c r="F125" s="185" t="s">
        <v>362</v>
      </c>
      <c r="G125" s="186" t="s">
        <v>356</v>
      </c>
      <c r="H125" s="187">
        <v>2</v>
      </c>
      <c r="I125" s="188"/>
      <c r="J125" s="189">
        <f t="shared" si="0"/>
        <v>0</v>
      </c>
      <c r="K125" s="190"/>
      <c r="L125" s="191"/>
      <c r="M125" s="192" t="s">
        <v>1</v>
      </c>
      <c r="N125" s="193" t="s">
        <v>41</v>
      </c>
      <c r="O125" s="54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R125" s="196" t="s">
        <v>140</v>
      </c>
      <c r="AT125" s="196" t="s">
        <v>125</v>
      </c>
      <c r="AU125" s="196" t="s">
        <v>76</v>
      </c>
      <c r="AY125" s="14" t="s">
        <v>122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84</v>
      </c>
      <c r="BK125" s="197">
        <f t="shared" si="9"/>
        <v>0</v>
      </c>
      <c r="BL125" s="14" t="s">
        <v>144</v>
      </c>
      <c r="BM125" s="196" t="s">
        <v>363</v>
      </c>
    </row>
    <row r="126" spans="1:65" s="2" customFormat="1" ht="16.5" customHeight="1">
      <c r="A126" s="227"/>
      <c r="B126" s="25"/>
      <c r="C126" s="183" t="s">
        <v>157</v>
      </c>
      <c r="D126" s="183" t="s">
        <v>125</v>
      </c>
      <c r="E126" s="184" t="s">
        <v>364</v>
      </c>
      <c r="F126" s="185" t="s">
        <v>365</v>
      </c>
      <c r="G126" s="186" t="s">
        <v>356</v>
      </c>
      <c r="H126" s="187">
        <v>36</v>
      </c>
      <c r="I126" s="188"/>
      <c r="J126" s="189">
        <f t="shared" si="0"/>
        <v>0</v>
      </c>
      <c r="K126" s="190"/>
      <c r="L126" s="191"/>
      <c r="M126" s="192" t="s">
        <v>1</v>
      </c>
      <c r="N126" s="193" t="s">
        <v>41</v>
      </c>
      <c r="O126" s="54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R126" s="196" t="s">
        <v>140</v>
      </c>
      <c r="AT126" s="196" t="s">
        <v>125</v>
      </c>
      <c r="AU126" s="196" t="s">
        <v>76</v>
      </c>
      <c r="AY126" s="14" t="s">
        <v>122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84</v>
      </c>
      <c r="BK126" s="197">
        <f t="shared" si="9"/>
        <v>0</v>
      </c>
      <c r="BL126" s="14" t="s">
        <v>144</v>
      </c>
      <c r="BM126" s="196" t="s">
        <v>366</v>
      </c>
    </row>
    <row r="127" spans="1:65" s="2" customFormat="1" ht="16.5" customHeight="1">
      <c r="A127" s="227"/>
      <c r="B127" s="25"/>
      <c r="C127" s="183" t="s">
        <v>161</v>
      </c>
      <c r="D127" s="183" t="s">
        <v>125</v>
      </c>
      <c r="E127" s="184" t="s">
        <v>367</v>
      </c>
      <c r="F127" s="185" t="s">
        <v>368</v>
      </c>
      <c r="G127" s="186" t="s">
        <v>356</v>
      </c>
      <c r="H127" s="187">
        <v>36</v>
      </c>
      <c r="I127" s="188"/>
      <c r="J127" s="189">
        <f t="shared" si="0"/>
        <v>0</v>
      </c>
      <c r="K127" s="190"/>
      <c r="L127" s="191"/>
      <c r="M127" s="192" t="s">
        <v>1</v>
      </c>
      <c r="N127" s="193" t="s">
        <v>41</v>
      </c>
      <c r="O127" s="54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R127" s="196" t="s">
        <v>140</v>
      </c>
      <c r="AT127" s="196" t="s">
        <v>125</v>
      </c>
      <c r="AU127" s="196" t="s">
        <v>76</v>
      </c>
      <c r="AY127" s="14" t="s">
        <v>122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84</v>
      </c>
      <c r="BK127" s="197">
        <f t="shared" si="9"/>
        <v>0</v>
      </c>
      <c r="BL127" s="14" t="s">
        <v>144</v>
      </c>
      <c r="BM127" s="196" t="s">
        <v>369</v>
      </c>
    </row>
    <row r="128" spans="1:65" s="2" customFormat="1" ht="16.5" customHeight="1">
      <c r="A128" s="227"/>
      <c r="B128" s="25"/>
      <c r="C128" s="183" t="s">
        <v>165</v>
      </c>
      <c r="D128" s="183" t="s">
        <v>125</v>
      </c>
      <c r="E128" s="184" t="s">
        <v>370</v>
      </c>
      <c r="F128" s="185" t="s">
        <v>371</v>
      </c>
      <c r="G128" s="186" t="s">
        <v>356</v>
      </c>
      <c r="H128" s="187">
        <v>2</v>
      </c>
      <c r="I128" s="188"/>
      <c r="J128" s="189">
        <f t="shared" si="0"/>
        <v>0</v>
      </c>
      <c r="K128" s="190"/>
      <c r="L128" s="191"/>
      <c r="M128" s="192" t="s">
        <v>1</v>
      </c>
      <c r="N128" s="193" t="s">
        <v>41</v>
      </c>
      <c r="O128" s="54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R128" s="196" t="s">
        <v>140</v>
      </c>
      <c r="AT128" s="196" t="s">
        <v>125</v>
      </c>
      <c r="AU128" s="196" t="s">
        <v>76</v>
      </c>
      <c r="AY128" s="14" t="s">
        <v>122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84</v>
      </c>
      <c r="BK128" s="197">
        <f t="shared" si="9"/>
        <v>0</v>
      </c>
      <c r="BL128" s="14" t="s">
        <v>144</v>
      </c>
      <c r="BM128" s="196" t="s">
        <v>372</v>
      </c>
    </row>
    <row r="129" spans="1:65" s="12" customFormat="1" ht="25.9" customHeight="1">
      <c r="B129" s="167"/>
      <c r="C129" s="168"/>
      <c r="D129" s="169" t="s">
        <v>75</v>
      </c>
      <c r="E129" s="170" t="s">
        <v>120</v>
      </c>
      <c r="F129" s="170" t="s">
        <v>121</v>
      </c>
      <c r="G129" s="168"/>
      <c r="H129" s="168"/>
      <c r="I129" s="171"/>
      <c r="J129" s="172">
        <f>BK129</f>
        <v>0</v>
      </c>
      <c r="K129" s="168"/>
      <c r="L129" s="173"/>
      <c r="M129" s="174"/>
      <c r="N129" s="175"/>
      <c r="O129" s="175"/>
      <c r="P129" s="176">
        <f>P130</f>
        <v>0</v>
      </c>
      <c r="Q129" s="175"/>
      <c r="R129" s="176">
        <f>R130</f>
        <v>1.7130599999999998</v>
      </c>
      <c r="S129" s="175"/>
      <c r="T129" s="177">
        <f>T130</f>
        <v>0</v>
      </c>
      <c r="AR129" s="178" t="s">
        <v>86</v>
      </c>
      <c r="AT129" s="179" t="s">
        <v>75</v>
      </c>
      <c r="AU129" s="179" t="s">
        <v>76</v>
      </c>
      <c r="AY129" s="178" t="s">
        <v>122</v>
      </c>
      <c r="BK129" s="180">
        <f>BK130</f>
        <v>0</v>
      </c>
    </row>
    <row r="130" spans="1:65" s="12" customFormat="1" ht="22.9" customHeight="1">
      <c r="B130" s="167"/>
      <c r="C130" s="168"/>
      <c r="D130" s="169" t="s">
        <v>75</v>
      </c>
      <c r="E130" s="181" t="s">
        <v>123</v>
      </c>
      <c r="F130" s="181" t="s">
        <v>124</v>
      </c>
      <c r="G130" s="168"/>
      <c r="H130" s="168"/>
      <c r="I130" s="171"/>
      <c r="J130" s="182">
        <f>BK130</f>
        <v>0</v>
      </c>
      <c r="K130" s="168"/>
      <c r="L130" s="173"/>
      <c r="M130" s="174"/>
      <c r="N130" s="175"/>
      <c r="O130" s="175"/>
      <c r="P130" s="176">
        <f>SUM(P131:P148)</f>
        <v>0</v>
      </c>
      <c r="Q130" s="175"/>
      <c r="R130" s="176">
        <f>SUM(R131:R148)</f>
        <v>1.7130599999999998</v>
      </c>
      <c r="S130" s="175"/>
      <c r="T130" s="177">
        <f>SUM(T131:T148)</f>
        <v>0</v>
      </c>
      <c r="AR130" s="178" t="s">
        <v>86</v>
      </c>
      <c r="AT130" s="179" t="s">
        <v>75</v>
      </c>
      <c r="AU130" s="179" t="s">
        <v>84</v>
      </c>
      <c r="AY130" s="178" t="s">
        <v>122</v>
      </c>
      <c r="BK130" s="180">
        <f>SUM(BK131:BK148)</f>
        <v>0</v>
      </c>
    </row>
    <row r="131" spans="1:65" s="2" customFormat="1" ht="21.75" customHeight="1">
      <c r="A131" s="227"/>
      <c r="B131" s="25"/>
      <c r="C131" s="198" t="s">
        <v>170</v>
      </c>
      <c r="D131" s="198" t="s">
        <v>145</v>
      </c>
      <c r="E131" s="199" t="s">
        <v>373</v>
      </c>
      <c r="F131" s="200" t="s">
        <v>374</v>
      </c>
      <c r="G131" s="201" t="s">
        <v>128</v>
      </c>
      <c r="H131" s="202">
        <v>6</v>
      </c>
      <c r="I131" s="203"/>
      <c r="J131" s="204">
        <f t="shared" ref="J131:J148" si="10">ROUND(I131*H131,2)</f>
        <v>0</v>
      </c>
      <c r="K131" s="205"/>
      <c r="L131" s="27"/>
      <c r="M131" s="206" t="s">
        <v>1</v>
      </c>
      <c r="N131" s="207" t="s">
        <v>41</v>
      </c>
      <c r="O131" s="54"/>
      <c r="P131" s="194">
        <f t="shared" ref="P131:P148" si="11">O131*H131</f>
        <v>0</v>
      </c>
      <c r="Q131" s="194">
        <v>0</v>
      </c>
      <c r="R131" s="194">
        <f t="shared" ref="R131:R148" si="12">Q131*H131</f>
        <v>0</v>
      </c>
      <c r="S131" s="194">
        <v>0</v>
      </c>
      <c r="T131" s="195">
        <f t="shared" ref="T131:T148" si="13">S131*H131</f>
        <v>0</v>
      </c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R131" s="196" t="s">
        <v>130</v>
      </c>
      <c r="AT131" s="196" t="s">
        <v>145</v>
      </c>
      <c r="AU131" s="196" t="s">
        <v>86</v>
      </c>
      <c r="AY131" s="14" t="s">
        <v>122</v>
      </c>
      <c r="BE131" s="197">
        <f t="shared" ref="BE131:BE148" si="14">IF(N131="základní",J131,0)</f>
        <v>0</v>
      </c>
      <c r="BF131" s="197">
        <f t="shared" ref="BF131:BF148" si="15">IF(N131="snížená",J131,0)</f>
        <v>0</v>
      </c>
      <c r="BG131" s="197">
        <f t="shared" ref="BG131:BG148" si="16">IF(N131="zákl. přenesená",J131,0)</f>
        <v>0</v>
      </c>
      <c r="BH131" s="197">
        <f t="shared" ref="BH131:BH148" si="17">IF(N131="sníž. přenesená",J131,0)</f>
        <v>0</v>
      </c>
      <c r="BI131" s="197">
        <f t="shared" ref="BI131:BI148" si="18">IF(N131="nulová",J131,0)</f>
        <v>0</v>
      </c>
      <c r="BJ131" s="14" t="s">
        <v>84</v>
      </c>
      <c r="BK131" s="197">
        <f t="shared" ref="BK131:BK148" si="19">ROUND(I131*H131,2)</f>
        <v>0</v>
      </c>
      <c r="BL131" s="14" t="s">
        <v>130</v>
      </c>
      <c r="BM131" s="196" t="s">
        <v>375</v>
      </c>
    </row>
    <row r="132" spans="1:65" s="2" customFormat="1" ht="16.5" customHeight="1">
      <c r="A132" s="227"/>
      <c r="B132" s="25"/>
      <c r="C132" s="183" t="s">
        <v>178</v>
      </c>
      <c r="D132" s="183" t="s">
        <v>125</v>
      </c>
      <c r="E132" s="184" t="s">
        <v>376</v>
      </c>
      <c r="F132" s="185" t="s">
        <v>377</v>
      </c>
      <c r="G132" s="186" t="s">
        <v>128</v>
      </c>
      <c r="H132" s="187">
        <v>12</v>
      </c>
      <c r="I132" s="188"/>
      <c r="J132" s="189">
        <f t="shared" si="10"/>
        <v>0</v>
      </c>
      <c r="K132" s="190"/>
      <c r="L132" s="191"/>
      <c r="M132" s="192" t="s">
        <v>1</v>
      </c>
      <c r="N132" s="193" t="s">
        <v>41</v>
      </c>
      <c r="O132" s="54"/>
      <c r="P132" s="194">
        <f t="shared" si="11"/>
        <v>0</v>
      </c>
      <c r="Q132" s="194">
        <v>4.0000000000000003E-5</v>
      </c>
      <c r="R132" s="194">
        <f t="shared" si="12"/>
        <v>4.8000000000000007E-4</v>
      </c>
      <c r="S132" s="194">
        <v>0</v>
      </c>
      <c r="T132" s="195">
        <f t="shared" si="13"/>
        <v>0</v>
      </c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R132" s="196" t="s">
        <v>129</v>
      </c>
      <c r="AT132" s="196" t="s">
        <v>125</v>
      </c>
      <c r="AU132" s="196" t="s">
        <v>86</v>
      </c>
      <c r="AY132" s="14" t="s">
        <v>122</v>
      </c>
      <c r="BE132" s="197">
        <f t="shared" si="14"/>
        <v>0</v>
      </c>
      <c r="BF132" s="197">
        <f t="shared" si="15"/>
        <v>0</v>
      </c>
      <c r="BG132" s="197">
        <f t="shared" si="16"/>
        <v>0</v>
      </c>
      <c r="BH132" s="197">
        <f t="shared" si="17"/>
        <v>0</v>
      </c>
      <c r="BI132" s="197">
        <f t="shared" si="18"/>
        <v>0</v>
      </c>
      <c r="BJ132" s="14" t="s">
        <v>84</v>
      </c>
      <c r="BK132" s="197">
        <f t="shared" si="19"/>
        <v>0</v>
      </c>
      <c r="BL132" s="14" t="s">
        <v>130</v>
      </c>
      <c r="BM132" s="196" t="s">
        <v>378</v>
      </c>
    </row>
    <row r="133" spans="1:65" s="2" customFormat="1" ht="21.75" customHeight="1">
      <c r="A133" s="227"/>
      <c r="B133" s="25"/>
      <c r="C133" s="198" t="s">
        <v>8</v>
      </c>
      <c r="D133" s="198" t="s">
        <v>145</v>
      </c>
      <c r="E133" s="199" t="s">
        <v>379</v>
      </c>
      <c r="F133" s="200" t="s">
        <v>380</v>
      </c>
      <c r="G133" s="201" t="s">
        <v>128</v>
      </c>
      <c r="H133" s="202">
        <v>6</v>
      </c>
      <c r="I133" s="203"/>
      <c r="J133" s="204">
        <f t="shared" si="10"/>
        <v>0</v>
      </c>
      <c r="K133" s="205"/>
      <c r="L133" s="27"/>
      <c r="M133" s="206" t="s">
        <v>1</v>
      </c>
      <c r="N133" s="207" t="s">
        <v>41</v>
      </c>
      <c r="O133" s="54"/>
      <c r="P133" s="194">
        <f t="shared" si="11"/>
        <v>0</v>
      </c>
      <c r="Q133" s="194">
        <v>0</v>
      </c>
      <c r="R133" s="194">
        <f t="shared" si="12"/>
        <v>0</v>
      </c>
      <c r="S133" s="194">
        <v>0</v>
      </c>
      <c r="T133" s="195">
        <f t="shared" si="13"/>
        <v>0</v>
      </c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R133" s="196" t="s">
        <v>130</v>
      </c>
      <c r="AT133" s="196" t="s">
        <v>145</v>
      </c>
      <c r="AU133" s="196" t="s">
        <v>86</v>
      </c>
      <c r="AY133" s="14" t="s">
        <v>122</v>
      </c>
      <c r="BE133" s="197">
        <f t="shared" si="14"/>
        <v>0</v>
      </c>
      <c r="BF133" s="197">
        <f t="shared" si="15"/>
        <v>0</v>
      </c>
      <c r="BG133" s="197">
        <f t="shared" si="16"/>
        <v>0</v>
      </c>
      <c r="BH133" s="197">
        <f t="shared" si="17"/>
        <v>0</v>
      </c>
      <c r="BI133" s="197">
        <f t="shared" si="18"/>
        <v>0</v>
      </c>
      <c r="BJ133" s="14" t="s">
        <v>84</v>
      </c>
      <c r="BK133" s="197">
        <f t="shared" si="19"/>
        <v>0</v>
      </c>
      <c r="BL133" s="14" t="s">
        <v>130</v>
      </c>
      <c r="BM133" s="196" t="s">
        <v>381</v>
      </c>
    </row>
    <row r="134" spans="1:65" s="2" customFormat="1" ht="16.5" customHeight="1">
      <c r="A134" s="227"/>
      <c r="B134" s="25"/>
      <c r="C134" s="183" t="s">
        <v>130</v>
      </c>
      <c r="D134" s="183" t="s">
        <v>125</v>
      </c>
      <c r="E134" s="184" t="s">
        <v>382</v>
      </c>
      <c r="F134" s="185" t="s">
        <v>383</v>
      </c>
      <c r="G134" s="186" t="s">
        <v>128</v>
      </c>
      <c r="H134" s="187">
        <v>12</v>
      </c>
      <c r="I134" s="188"/>
      <c r="J134" s="189">
        <f t="shared" si="10"/>
        <v>0</v>
      </c>
      <c r="K134" s="190"/>
      <c r="L134" s="191"/>
      <c r="M134" s="192" t="s">
        <v>1</v>
      </c>
      <c r="N134" s="193" t="s">
        <v>41</v>
      </c>
      <c r="O134" s="54"/>
      <c r="P134" s="194">
        <f t="shared" si="11"/>
        <v>0</v>
      </c>
      <c r="Q134" s="194">
        <v>5.0000000000000002E-5</v>
      </c>
      <c r="R134" s="194">
        <f t="shared" si="12"/>
        <v>6.0000000000000006E-4</v>
      </c>
      <c r="S134" s="194">
        <v>0</v>
      </c>
      <c r="T134" s="195">
        <f t="shared" si="13"/>
        <v>0</v>
      </c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R134" s="196" t="s">
        <v>129</v>
      </c>
      <c r="AT134" s="196" t="s">
        <v>125</v>
      </c>
      <c r="AU134" s="196" t="s">
        <v>86</v>
      </c>
      <c r="AY134" s="14" t="s">
        <v>122</v>
      </c>
      <c r="BE134" s="197">
        <f t="shared" si="14"/>
        <v>0</v>
      </c>
      <c r="BF134" s="197">
        <f t="shared" si="15"/>
        <v>0</v>
      </c>
      <c r="BG134" s="197">
        <f t="shared" si="16"/>
        <v>0</v>
      </c>
      <c r="BH134" s="197">
        <f t="shared" si="17"/>
        <v>0</v>
      </c>
      <c r="BI134" s="197">
        <f t="shared" si="18"/>
        <v>0</v>
      </c>
      <c r="BJ134" s="14" t="s">
        <v>84</v>
      </c>
      <c r="BK134" s="197">
        <f t="shared" si="19"/>
        <v>0</v>
      </c>
      <c r="BL134" s="14" t="s">
        <v>130</v>
      </c>
      <c r="BM134" s="196" t="s">
        <v>384</v>
      </c>
    </row>
    <row r="135" spans="1:65" s="2" customFormat="1" ht="16.5" customHeight="1">
      <c r="A135" s="227"/>
      <c r="B135" s="25"/>
      <c r="C135" s="183" t="s">
        <v>195</v>
      </c>
      <c r="D135" s="183" t="s">
        <v>125</v>
      </c>
      <c r="E135" s="184" t="s">
        <v>385</v>
      </c>
      <c r="F135" s="185" t="s">
        <v>386</v>
      </c>
      <c r="G135" s="186" t="s">
        <v>128</v>
      </c>
      <c r="H135" s="187">
        <v>3</v>
      </c>
      <c r="I135" s="188"/>
      <c r="J135" s="189">
        <f t="shared" si="10"/>
        <v>0</v>
      </c>
      <c r="K135" s="190"/>
      <c r="L135" s="191"/>
      <c r="M135" s="192" t="s">
        <v>1</v>
      </c>
      <c r="N135" s="193" t="s">
        <v>41</v>
      </c>
      <c r="O135" s="54"/>
      <c r="P135" s="194">
        <f t="shared" si="11"/>
        <v>0</v>
      </c>
      <c r="Q135" s="194">
        <v>0.47</v>
      </c>
      <c r="R135" s="194">
        <f t="shared" si="12"/>
        <v>1.41</v>
      </c>
      <c r="S135" s="194">
        <v>0</v>
      </c>
      <c r="T135" s="195">
        <f t="shared" si="13"/>
        <v>0</v>
      </c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R135" s="196" t="s">
        <v>129</v>
      </c>
      <c r="AT135" s="196" t="s">
        <v>125</v>
      </c>
      <c r="AU135" s="196" t="s">
        <v>86</v>
      </c>
      <c r="AY135" s="14" t="s">
        <v>122</v>
      </c>
      <c r="BE135" s="197">
        <f t="shared" si="14"/>
        <v>0</v>
      </c>
      <c r="BF135" s="197">
        <f t="shared" si="15"/>
        <v>0</v>
      </c>
      <c r="BG135" s="197">
        <f t="shared" si="16"/>
        <v>0</v>
      </c>
      <c r="BH135" s="197">
        <f t="shared" si="17"/>
        <v>0</v>
      </c>
      <c r="BI135" s="197">
        <f t="shared" si="18"/>
        <v>0</v>
      </c>
      <c r="BJ135" s="14" t="s">
        <v>84</v>
      </c>
      <c r="BK135" s="197">
        <f t="shared" si="19"/>
        <v>0</v>
      </c>
      <c r="BL135" s="14" t="s">
        <v>130</v>
      </c>
      <c r="BM135" s="196" t="s">
        <v>387</v>
      </c>
    </row>
    <row r="136" spans="1:65" s="2" customFormat="1" ht="21.75" customHeight="1">
      <c r="A136" s="227"/>
      <c r="B136" s="25"/>
      <c r="C136" s="183" t="s">
        <v>388</v>
      </c>
      <c r="D136" s="183" t="s">
        <v>125</v>
      </c>
      <c r="E136" s="184" t="s">
        <v>389</v>
      </c>
      <c r="F136" s="185" t="s">
        <v>390</v>
      </c>
      <c r="G136" s="186" t="s">
        <v>168</v>
      </c>
      <c r="H136" s="187">
        <v>1</v>
      </c>
      <c r="I136" s="188"/>
      <c r="J136" s="189">
        <f t="shared" si="10"/>
        <v>0</v>
      </c>
      <c r="K136" s="190"/>
      <c r="L136" s="191"/>
      <c r="M136" s="192" t="s">
        <v>1</v>
      </c>
      <c r="N136" s="193" t="s">
        <v>41</v>
      </c>
      <c r="O136" s="54"/>
      <c r="P136" s="194">
        <f t="shared" si="11"/>
        <v>0</v>
      </c>
      <c r="Q136" s="194">
        <v>1.0499999999999999E-3</v>
      </c>
      <c r="R136" s="194">
        <f t="shared" si="12"/>
        <v>1.0499999999999999E-3</v>
      </c>
      <c r="S136" s="194">
        <v>0</v>
      </c>
      <c r="T136" s="195">
        <f t="shared" si="13"/>
        <v>0</v>
      </c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R136" s="196" t="s">
        <v>140</v>
      </c>
      <c r="AT136" s="196" t="s">
        <v>125</v>
      </c>
      <c r="AU136" s="196" t="s">
        <v>86</v>
      </c>
      <c r="AY136" s="14" t="s">
        <v>122</v>
      </c>
      <c r="BE136" s="197">
        <f t="shared" si="14"/>
        <v>0</v>
      </c>
      <c r="BF136" s="197">
        <f t="shared" si="15"/>
        <v>0</v>
      </c>
      <c r="BG136" s="197">
        <f t="shared" si="16"/>
        <v>0</v>
      </c>
      <c r="BH136" s="197">
        <f t="shared" si="17"/>
        <v>0</v>
      </c>
      <c r="BI136" s="197">
        <f t="shared" si="18"/>
        <v>0</v>
      </c>
      <c r="BJ136" s="14" t="s">
        <v>84</v>
      </c>
      <c r="BK136" s="197">
        <f t="shared" si="19"/>
        <v>0</v>
      </c>
      <c r="BL136" s="14" t="s">
        <v>144</v>
      </c>
      <c r="BM136" s="196" t="s">
        <v>391</v>
      </c>
    </row>
    <row r="137" spans="1:65" s="2" customFormat="1" ht="16.5" customHeight="1">
      <c r="A137" s="227"/>
      <c r="B137" s="25"/>
      <c r="C137" s="183" t="s">
        <v>199</v>
      </c>
      <c r="D137" s="183" t="s">
        <v>125</v>
      </c>
      <c r="E137" s="184" t="s">
        <v>392</v>
      </c>
      <c r="F137" s="185" t="s">
        <v>393</v>
      </c>
      <c r="G137" s="186" t="s">
        <v>168</v>
      </c>
      <c r="H137" s="187">
        <v>1</v>
      </c>
      <c r="I137" s="188"/>
      <c r="J137" s="189">
        <f t="shared" si="10"/>
        <v>0</v>
      </c>
      <c r="K137" s="190"/>
      <c r="L137" s="191"/>
      <c r="M137" s="192" t="s">
        <v>1</v>
      </c>
      <c r="N137" s="193" t="s">
        <v>41</v>
      </c>
      <c r="O137" s="54"/>
      <c r="P137" s="194">
        <f t="shared" si="11"/>
        <v>0</v>
      </c>
      <c r="Q137" s="194">
        <v>0.28499999999999998</v>
      </c>
      <c r="R137" s="194">
        <f t="shared" si="12"/>
        <v>0.28499999999999998</v>
      </c>
      <c r="S137" s="194">
        <v>0</v>
      </c>
      <c r="T137" s="195">
        <f t="shared" si="13"/>
        <v>0</v>
      </c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R137" s="196" t="s">
        <v>129</v>
      </c>
      <c r="AT137" s="196" t="s">
        <v>125</v>
      </c>
      <c r="AU137" s="196" t="s">
        <v>86</v>
      </c>
      <c r="AY137" s="14" t="s">
        <v>122</v>
      </c>
      <c r="BE137" s="197">
        <f t="shared" si="14"/>
        <v>0</v>
      </c>
      <c r="BF137" s="197">
        <f t="shared" si="15"/>
        <v>0</v>
      </c>
      <c r="BG137" s="197">
        <f t="shared" si="16"/>
        <v>0</v>
      </c>
      <c r="BH137" s="197">
        <f t="shared" si="17"/>
        <v>0</v>
      </c>
      <c r="BI137" s="197">
        <f t="shared" si="18"/>
        <v>0</v>
      </c>
      <c r="BJ137" s="14" t="s">
        <v>84</v>
      </c>
      <c r="BK137" s="197">
        <f t="shared" si="19"/>
        <v>0</v>
      </c>
      <c r="BL137" s="14" t="s">
        <v>130</v>
      </c>
      <c r="BM137" s="196" t="s">
        <v>394</v>
      </c>
    </row>
    <row r="138" spans="1:65" s="2" customFormat="1" ht="16.5" customHeight="1">
      <c r="A138" s="227"/>
      <c r="B138" s="25"/>
      <c r="C138" s="183" t="s">
        <v>395</v>
      </c>
      <c r="D138" s="183" t="s">
        <v>125</v>
      </c>
      <c r="E138" s="184" t="s">
        <v>396</v>
      </c>
      <c r="F138" s="185" t="s">
        <v>397</v>
      </c>
      <c r="G138" s="186" t="s">
        <v>398</v>
      </c>
      <c r="H138" s="187">
        <v>1</v>
      </c>
      <c r="I138" s="188"/>
      <c r="J138" s="189">
        <f t="shared" si="10"/>
        <v>0</v>
      </c>
      <c r="K138" s="190"/>
      <c r="L138" s="191"/>
      <c r="M138" s="192" t="s">
        <v>1</v>
      </c>
      <c r="N138" s="193" t="s">
        <v>41</v>
      </c>
      <c r="O138" s="54"/>
      <c r="P138" s="194">
        <f t="shared" si="11"/>
        <v>0</v>
      </c>
      <c r="Q138" s="194">
        <v>0</v>
      </c>
      <c r="R138" s="194">
        <f t="shared" si="12"/>
        <v>0</v>
      </c>
      <c r="S138" s="194">
        <v>0</v>
      </c>
      <c r="T138" s="195">
        <f t="shared" si="13"/>
        <v>0</v>
      </c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R138" s="196" t="s">
        <v>129</v>
      </c>
      <c r="AT138" s="196" t="s">
        <v>125</v>
      </c>
      <c r="AU138" s="196" t="s">
        <v>86</v>
      </c>
      <c r="AY138" s="14" t="s">
        <v>122</v>
      </c>
      <c r="BE138" s="197">
        <f t="shared" si="14"/>
        <v>0</v>
      </c>
      <c r="BF138" s="197">
        <f t="shared" si="15"/>
        <v>0</v>
      </c>
      <c r="BG138" s="197">
        <f t="shared" si="16"/>
        <v>0</v>
      </c>
      <c r="BH138" s="197">
        <f t="shared" si="17"/>
        <v>0</v>
      </c>
      <c r="BI138" s="197">
        <f t="shared" si="18"/>
        <v>0</v>
      </c>
      <c r="BJ138" s="14" t="s">
        <v>84</v>
      </c>
      <c r="BK138" s="197">
        <f t="shared" si="19"/>
        <v>0</v>
      </c>
      <c r="BL138" s="14" t="s">
        <v>130</v>
      </c>
      <c r="BM138" s="196" t="s">
        <v>399</v>
      </c>
    </row>
    <row r="139" spans="1:65" s="2" customFormat="1" ht="16.5" customHeight="1">
      <c r="A139" s="227"/>
      <c r="B139" s="25"/>
      <c r="C139" s="183" t="s">
        <v>7</v>
      </c>
      <c r="D139" s="183" t="s">
        <v>125</v>
      </c>
      <c r="E139" s="184" t="s">
        <v>400</v>
      </c>
      <c r="F139" s="185" t="s">
        <v>401</v>
      </c>
      <c r="G139" s="186" t="s">
        <v>168</v>
      </c>
      <c r="H139" s="187">
        <v>2</v>
      </c>
      <c r="I139" s="188"/>
      <c r="J139" s="189">
        <f t="shared" si="10"/>
        <v>0</v>
      </c>
      <c r="K139" s="190"/>
      <c r="L139" s="191"/>
      <c r="M139" s="192" t="s">
        <v>1</v>
      </c>
      <c r="N139" s="193" t="s">
        <v>41</v>
      </c>
      <c r="O139" s="54"/>
      <c r="P139" s="194">
        <f t="shared" si="11"/>
        <v>0</v>
      </c>
      <c r="Q139" s="194">
        <v>0</v>
      </c>
      <c r="R139" s="194">
        <f t="shared" si="12"/>
        <v>0</v>
      </c>
      <c r="S139" s="194">
        <v>0</v>
      </c>
      <c r="T139" s="195">
        <f t="shared" si="13"/>
        <v>0</v>
      </c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R139" s="196" t="s">
        <v>129</v>
      </c>
      <c r="AT139" s="196" t="s">
        <v>125</v>
      </c>
      <c r="AU139" s="196" t="s">
        <v>86</v>
      </c>
      <c r="AY139" s="14" t="s">
        <v>122</v>
      </c>
      <c r="BE139" s="197">
        <f t="shared" si="14"/>
        <v>0</v>
      </c>
      <c r="BF139" s="197">
        <f t="shared" si="15"/>
        <v>0</v>
      </c>
      <c r="BG139" s="197">
        <f t="shared" si="16"/>
        <v>0</v>
      </c>
      <c r="BH139" s="197">
        <f t="shared" si="17"/>
        <v>0</v>
      </c>
      <c r="BI139" s="197">
        <f t="shared" si="18"/>
        <v>0</v>
      </c>
      <c r="BJ139" s="14" t="s">
        <v>84</v>
      </c>
      <c r="BK139" s="197">
        <f t="shared" si="19"/>
        <v>0</v>
      </c>
      <c r="BL139" s="14" t="s">
        <v>130</v>
      </c>
      <c r="BM139" s="196" t="s">
        <v>402</v>
      </c>
    </row>
    <row r="140" spans="1:65" s="2" customFormat="1" ht="21.75" customHeight="1">
      <c r="A140" s="227"/>
      <c r="B140" s="25"/>
      <c r="C140" s="198" t="s">
        <v>188</v>
      </c>
      <c r="D140" s="198" t="s">
        <v>145</v>
      </c>
      <c r="E140" s="199" t="s">
        <v>403</v>
      </c>
      <c r="F140" s="200" t="s">
        <v>404</v>
      </c>
      <c r="G140" s="201" t="s">
        <v>168</v>
      </c>
      <c r="H140" s="202">
        <v>36</v>
      </c>
      <c r="I140" s="203"/>
      <c r="J140" s="204">
        <f t="shared" si="10"/>
        <v>0</v>
      </c>
      <c r="K140" s="205"/>
      <c r="L140" s="27"/>
      <c r="M140" s="206" t="s">
        <v>1</v>
      </c>
      <c r="N140" s="207" t="s">
        <v>41</v>
      </c>
      <c r="O140" s="54"/>
      <c r="P140" s="194">
        <f t="shared" si="11"/>
        <v>0</v>
      </c>
      <c r="Q140" s="194">
        <v>0</v>
      </c>
      <c r="R140" s="194">
        <f t="shared" si="12"/>
        <v>0</v>
      </c>
      <c r="S140" s="194">
        <v>0</v>
      </c>
      <c r="T140" s="195">
        <f t="shared" si="13"/>
        <v>0</v>
      </c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R140" s="196" t="s">
        <v>130</v>
      </c>
      <c r="AT140" s="196" t="s">
        <v>145</v>
      </c>
      <c r="AU140" s="196" t="s">
        <v>86</v>
      </c>
      <c r="AY140" s="14" t="s">
        <v>122</v>
      </c>
      <c r="BE140" s="197">
        <f t="shared" si="14"/>
        <v>0</v>
      </c>
      <c r="BF140" s="197">
        <f t="shared" si="15"/>
        <v>0</v>
      </c>
      <c r="BG140" s="197">
        <f t="shared" si="16"/>
        <v>0</v>
      </c>
      <c r="BH140" s="197">
        <f t="shared" si="17"/>
        <v>0</v>
      </c>
      <c r="BI140" s="197">
        <f t="shared" si="18"/>
        <v>0</v>
      </c>
      <c r="BJ140" s="14" t="s">
        <v>84</v>
      </c>
      <c r="BK140" s="197">
        <f t="shared" si="19"/>
        <v>0</v>
      </c>
      <c r="BL140" s="14" t="s">
        <v>130</v>
      </c>
      <c r="BM140" s="196" t="s">
        <v>405</v>
      </c>
    </row>
    <row r="141" spans="1:65" s="2" customFormat="1" ht="21.75" customHeight="1">
      <c r="A141" s="227"/>
      <c r="B141" s="25"/>
      <c r="C141" s="198" t="s">
        <v>207</v>
      </c>
      <c r="D141" s="198" t="s">
        <v>145</v>
      </c>
      <c r="E141" s="199" t="s">
        <v>406</v>
      </c>
      <c r="F141" s="200" t="s">
        <v>407</v>
      </c>
      <c r="G141" s="201" t="s">
        <v>168</v>
      </c>
      <c r="H141" s="202">
        <v>5</v>
      </c>
      <c r="I141" s="203"/>
      <c r="J141" s="204">
        <f t="shared" si="10"/>
        <v>0</v>
      </c>
      <c r="K141" s="205"/>
      <c r="L141" s="27"/>
      <c r="M141" s="206" t="s">
        <v>1</v>
      </c>
      <c r="N141" s="207" t="s">
        <v>41</v>
      </c>
      <c r="O141" s="54"/>
      <c r="P141" s="194">
        <f t="shared" si="11"/>
        <v>0</v>
      </c>
      <c r="Q141" s="194">
        <v>0</v>
      </c>
      <c r="R141" s="194">
        <f t="shared" si="12"/>
        <v>0</v>
      </c>
      <c r="S141" s="194">
        <v>0</v>
      </c>
      <c r="T141" s="195">
        <f t="shared" si="13"/>
        <v>0</v>
      </c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R141" s="196" t="s">
        <v>130</v>
      </c>
      <c r="AT141" s="196" t="s">
        <v>145</v>
      </c>
      <c r="AU141" s="196" t="s">
        <v>86</v>
      </c>
      <c r="AY141" s="14" t="s">
        <v>122</v>
      </c>
      <c r="BE141" s="197">
        <f t="shared" si="14"/>
        <v>0</v>
      </c>
      <c r="BF141" s="197">
        <f t="shared" si="15"/>
        <v>0</v>
      </c>
      <c r="BG141" s="197">
        <f t="shared" si="16"/>
        <v>0</v>
      </c>
      <c r="BH141" s="197">
        <f t="shared" si="17"/>
        <v>0</v>
      </c>
      <c r="BI141" s="197">
        <f t="shared" si="18"/>
        <v>0</v>
      </c>
      <c r="BJ141" s="14" t="s">
        <v>84</v>
      </c>
      <c r="BK141" s="197">
        <f t="shared" si="19"/>
        <v>0</v>
      </c>
      <c r="BL141" s="14" t="s">
        <v>130</v>
      </c>
      <c r="BM141" s="196" t="s">
        <v>408</v>
      </c>
    </row>
    <row r="142" spans="1:65" s="2" customFormat="1" ht="21.75" customHeight="1">
      <c r="A142" s="227"/>
      <c r="B142" s="25"/>
      <c r="C142" s="198" t="s">
        <v>203</v>
      </c>
      <c r="D142" s="198" t="s">
        <v>145</v>
      </c>
      <c r="E142" s="199" t="s">
        <v>409</v>
      </c>
      <c r="F142" s="200" t="s">
        <v>410</v>
      </c>
      <c r="G142" s="201" t="s">
        <v>168</v>
      </c>
      <c r="H142" s="202">
        <v>1</v>
      </c>
      <c r="I142" s="203"/>
      <c r="J142" s="204">
        <f t="shared" si="10"/>
        <v>0</v>
      </c>
      <c r="K142" s="205"/>
      <c r="L142" s="27"/>
      <c r="M142" s="206" t="s">
        <v>1</v>
      </c>
      <c r="N142" s="207" t="s">
        <v>41</v>
      </c>
      <c r="O142" s="54"/>
      <c r="P142" s="194">
        <f t="shared" si="11"/>
        <v>0</v>
      </c>
      <c r="Q142" s="194">
        <v>0</v>
      </c>
      <c r="R142" s="194">
        <f t="shared" si="12"/>
        <v>0</v>
      </c>
      <c r="S142" s="194">
        <v>0</v>
      </c>
      <c r="T142" s="195">
        <f t="shared" si="13"/>
        <v>0</v>
      </c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R142" s="196" t="s">
        <v>130</v>
      </c>
      <c r="AT142" s="196" t="s">
        <v>145</v>
      </c>
      <c r="AU142" s="196" t="s">
        <v>86</v>
      </c>
      <c r="AY142" s="14" t="s">
        <v>122</v>
      </c>
      <c r="BE142" s="197">
        <f t="shared" si="14"/>
        <v>0</v>
      </c>
      <c r="BF142" s="197">
        <f t="shared" si="15"/>
        <v>0</v>
      </c>
      <c r="BG142" s="197">
        <f t="shared" si="16"/>
        <v>0</v>
      </c>
      <c r="BH142" s="197">
        <f t="shared" si="17"/>
        <v>0</v>
      </c>
      <c r="BI142" s="197">
        <f t="shared" si="18"/>
        <v>0</v>
      </c>
      <c r="BJ142" s="14" t="s">
        <v>84</v>
      </c>
      <c r="BK142" s="197">
        <f t="shared" si="19"/>
        <v>0</v>
      </c>
      <c r="BL142" s="14" t="s">
        <v>130</v>
      </c>
      <c r="BM142" s="196" t="s">
        <v>411</v>
      </c>
    </row>
    <row r="143" spans="1:65" s="2" customFormat="1" ht="21.75" customHeight="1">
      <c r="A143" s="227"/>
      <c r="B143" s="25"/>
      <c r="C143" s="198" t="s">
        <v>211</v>
      </c>
      <c r="D143" s="198" t="s">
        <v>145</v>
      </c>
      <c r="E143" s="199" t="s">
        <v>412</v>
      </c>
      <c r="F143" s="200" t="s">
        <v>413</v>
      </c>
      <c r="G143" s="201" t="s">
        <v>168</v>
      </c>
      <c r="H143" s="202">
        <v>1</v>
      </c>
      <c r="I143" s="203"/>
      <c r="J143" s="204">
        <f t="shared" si="10"/>
        <v>0</v>
      </c>
      <c r="K143" s="205"/>
      <c r="L143" s="27"/>
      <c r="M143" s="206" t="s">
        <v>1</v>
      </c>
      <c r="N143" s="207" t="s">
        <v>41</v>
      </c>
      <c r="O143" s="54"/>
      <c r="P143" s="194">
        <f t="shared" si="11"/>
        <v>0</v>
      </c>
      <c r="Q143" s="194">
        <v>0</v>
      </c>
      <c r="R143" s="194">
        <f t="shared" si="12"/>
        <v>0</v>
      </c>
      <c r="S143" s="194">
        <v>0</v>
      </c>
      <c r="T143" s="195">
        <f t="shared" si="13"/>
        <v>0</v>
      </c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R143" s="196" t="s">
        <v>130</v>
      </c>
      <c r="AT143" s="196" t="s">
        <v>145</v>
      </c>
      <c r="AU143" s="196" t="s">
        <v>86</v>
      </c>
      <c r="AY143" s="14" t="s">
        <v>122</v>
      </c>
      <c r="BE143" s="197">
        <f t="shared" si="14"/>
        <v>0</v>
      </c>
      <c r="BF143" s="197">
        <f t="shared" si="15"/>
        <v>0</v>
      </c>
      <c r="BG143" s="197">
        <f t="shared" si="16"/>
        <v>0</v>
      </c>
      <c r="BH143" s="197">
        <f t="shared" si="17"/>
        <v>0</v>
      </c>
      <c r="BI143" s="197">
        <f t="shared" si="18"/>
        <v>0</v>
      </c>
      <c r="BJ143" s="14" t="s">
        <v>84</v>
      </c>
      <c r="BK143" s="197">
        <f t="shared" si="19"/>
        <v>0</v>
      </c>
      <c r="BL143" s="14" t="s">
        <v>130</v>
      </c>
      <c r="BM143" s="196" t="s">
        <v>414</v>
      </c>
    </row>
    <row r="144" spans="1:65" s="2" customFormat="1" ht="16.5" customHeight="1">
      <c r="A144" s="227"/>
      <c r="B144" s="25"/>
      <c r="C144" s="183" t="s">
        <v>215</v>
      </c>
      <c r="D144" s="183" t="s">
        <v>125</v>
      </c>
      <c r="E144" s="184" t="s">
        <v>415</v>
      </c>
      <c r="F144" s="185" t="s">
        <v>416</v>
      </c>
      <c r="G144" s="186" t="s">
        <v>168</v>
      </c>
      <c r="H144" s="187">
        <v>1</v>
      </c>
      <c r="I144" s="188"/>
      <c r="J144" s="189">
        <f t="shared" si="10"/>
        <v>0</v>
      </c>
      <c r="K144" s="190"/>
      <c r="L144" s="191"/>
      <c r="M144" s="192" t="s">
        <v>1</v>
      </c>
      <c r="N144" s="193" t="s">
        <v>41</v>
      </c>
      <c r="O144" s="54"/>
      <c r="P144" s="194">
        <f t="shared" si="11"/>
        <v>0</v>
      </c>
      <c r="Q144" s="194">
        <v>0</v>
      </c>
      <c r="R144" s="194">
        <f t="shared" si="12"/>
        <v>0</v>
      </c>
      <c r="S144" s="194">
        <v>0</v>
      </c>
      <c r="T144" s="195">
        <f t="shared" si="13"/>
        <v>0</v>
      </c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R144" s="196" t="s">
        <v>129</v>
      </c>
      <c r="AT144" s="196" t="s">
        <v>125</v>
      </c>
      <c r="AU144" s="196" t="s">
        <v>86</v>
      </c>
      <c r="AY144" s="14" t="s">
        <v>122</v>
      </c>
      <c r="BE144" s="197">
        <f t="shared" si="14"/>
        <v>0</v>
      </c>
      <c r="BF144" s="197">
        <f t="shared" si="15"/>
        <v>0</v>
      </c>
      <c r="BG144" s="197">
        <f t="shared" si="16"/>
        <v>0</v>
      </c>
      <c r="BH144" s="197">
        <f t="shared" si="17"/>
        <v>0</v>
      </c>
      <c r="BI144" s="197">
        <f t="shared" si="18"/>
        <v>0</v>
      </c>
      <c r="BJ144" s="14" t="s">
        <v>84</v>
      </c>
      <c r="BK144" s="197">
        <f t="shared" si="19"/>
        <v>0</v>
      </c>
      <c r="BL144" s="14" t="s">
        <v>130</v>
      </c>
      <c r="BM144" s="196" t="s">
        <v>417</v>
      </c>
    </row>
    <row r="145" spans="1:65" s="2" customFormat="1" ht="21.75" customHeight="1">
      <c r="A145" s="227"/>
      <c r="B145" s="25"/>
      <c r="C145" s="183" t="s">
        <v>418</v>
      </c>
      <c r="D145" s="183" t="s">
        <v>125</v>
      </c>
      <c r="E145" s="184" t="s">
        <v>419</v>
      </c>
      <c r="F145" s="185" t="s">
        <v>420</v>
      </c>
      <c r="G145" s="186" t="s">
        <v>168</v>
      </c>
      <c r="H145" s="187">
        <v>1</v>
      </c>
      <c r="I145" s="188"/>
      <c r="J145" s="189">
        <f t="shared" si="10"/>
        <v>0</v>
      </c>
      <c r="K145" s="190"/>
      <c r="L145" s="191"/>
      <c r="M145" s="192" t="s">
        <v>1</v>
      </c>
      <c r="N145" s="193" t="s">
        <v>41</v>
      </c>
      <c r="O145" s="54"/>
      <c r="P145" s="194">
        <f t="shared" si="11"/>
        <v>0</v>
      </c>
      <c r="Q145" s="194">
        <v>0</v>
      </c>
      <c r="R145" s="194">
        <f t="shared" si="12"/>
        <v>0</v>
      </c>
      <c r="S145" s="194">
        <v>0</v>
      </c>
      <c r="T145" s="195">
        <f t="shared" si="13"/>
        <v>0</v>
      </c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R145" s="196" t="s">
        <v>129</v>
      </c>
      <c r="AT145" s="196" t="s">
        <v>125</v>
      </c>
      <c r="AU145" s="196" t="s">
        <v>86</v>
      </c>
      <c r="AY145" s="14" t="s">
        <v>122</v>
      </c>
      <c r="BE145" s="197">
        <f t="shared" si="14"/>
        <v>0</v>
      </c>
      <c r="BF145" s="197">
        <f t="shared" si="15"/>
        <v>0</v>
      </c>
      <c r="BG145" s="197">
        <f t="shared" si="16"/>
        <v>0</v>
      </c>
      <c r="BH145" s="197">
        <f t="shared" si="17"/>
        <v>0</v>
      </c>
      <c r="BI145" s="197">
        <f t="shared" si="18"/>
        <v>0</v>
      </c>
      <c r="BJ145" s="14" t="s">
        <v>84</v>
      </c>
      <c r="BK145" s="197">
        <f t="shared" si="19"/>
        <v>0</v>
      </c>
      <c r="BL145" s="14" t="s">
        <v>130</v>
      </c>
      <c r="BM145" s="196" t="s">
        <v>421</v>
      </c>
    </row>
    <row r="146" spans="1:65" s="2" customFormat="1" ht="21.75" customHeight="1">
      <c r="A146" s="227"/>
      <c r="B146" s="25"/>
      <c r="C146" s="198" t="s">
        <v>227</v>
      </c>
      <c r="D146" s="198" t="s">
        <v>145</v>
      </c>
      <c r="E146" s="199" t="s">
        <v>422</v>
      </c>
      <c r="F146" s="200" t="s">
        <v>423</v>
      </c>
      <c r="G146" s="201" t="s">
        <v>168</v>
      </c>
      <c r="H146" s="202">
        <v>18</v>
      </c>
      <c r="I146" s="203"/>
      <c r="J146" s="204">
        <f t="shared" si="10"/>
        <v>0</v>
      </c>
      <c r="K146" s="205"/>
      <c r="L146" s="27"/>
      <c r="M146" s="206" t="s">
        <v>1</v>
      </c>
      <c r="N146" s="207" t="s">
        <v>41</v>
      </c>
      <c r="O146" s="54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R146" s="196" t="s">
        <v>130</v>
      </c>
      <c r="AT146" s="196" t="s">
        <v>145</v>
      </c>
      <c r="AU146" s="196" t="s">
        <v>86</v>
      </c>
      <c r="AY146" s="14" t="s">
        <v>122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4" t="s">
        <v>84</v>
      </c>
      <c r="BK146" s="197">
        <f t="shared" si="19"/>
        <v>0</v>
      </c>
      <c r="BL146" s="14" t="s">
        <v>130</v>
      </c>
      <c r="BM146" s="196" t="s">
        <v>424</v>
      </c>
    </row>
    <row r="147" spans="1:65" s="2" customFormat="1" ht="21.75" customHeight="1">
      <c r="A147" s="227"/>
      <c r="B147" s="25"/>
      <c r="C147" s="198" t="s">
        <v>231</v>
      </c>
      <c r="D147" s="198" t="s">
        <v>145</v>
      </c>
      <c r="E147" s="199" t="s">
        <v>425</v>
      </c>
      <c r="F147" s="200" t="s">
        <v>426</v>
      </c>
      <c r="G147" s="201" t="s">
        <v>168</v>
      </c>
      <c r="H147" s="202">
        <v>1</v>
      </c>
      <c r="I147" s="203"/>
      <c r="J147" s="204">
        <f t="shared" si="10"/>
        <v>0</v>
      </c>
      <c r="K147" s="205"/>
      <c r="L147" s="27"/>
      <c r="M147" s="206" t="s">
        <v>1</v>
      </c>
      <c r="N147" s="207" t="s">
        <v>41</v>
      </c>
      <c r="O147" s="54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R147" s="196" t="s">
        <v>130</v>
      </c>
      <c r="AT147" s="196" t="s">
        <v>145</v>
      </c>
      <c r="AU147" s="196" t="s">
        <v>86</v>
      </c>
      <c r="AY147" s="14" t="s">
        <v>122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4" t="s">
        <v>84</v>
      </c>
      <c r="BK147" s="197">
        <f t="shared" si="19"/>
        <v>0</v>
      </c>
      <c r="BL147" s="14" t="s">
        <v>130</v>
      </c>
      <c r="BM147" s="196" t="s">
        <v>427</v>
      </c>
    </row>
    <row r="148" spans="1:65" s="2" customFormat="1" ht="21.75" customHeight="1">
      <c r="A148" s="227"/>
      <c r="B148" s="25"/>
      <c r="C148" s="183" t="s">
        <v>129</v>
      </c>
      <c r="D148" s="183" t="s">
        <v>125</v>
      </c>
      <c r="E148" s="184" t="s">
        <v>428</v>
      </c>
      <c r="F148" s="185" t="s">
        <v>429</v>
      </c>
      <c r="G148" s="186" t="s">
        <v>168</v>
      </c>
      <c r="H148" s="187">
        <v>1</v>
      </c>
      <c r="I148" s="188"/>
      <c r="J148" s="189">
        <f t="shared" si="10"/>
        <v>0</v>
      </c>
      <c r="K148" s="190"/>
      <c r="L148" s="191"/>
      <c r="M148" s="208" t="s">
        <v>1</v>
      </c>
      <c r="N148" s="209" t="s">
        <v>41</v>
      </c>
      <c r="O148" s="210"/>
      <c r="P148" s="211">
        <f t="shared" si="11"/>
        <v>0</v>
      </c>
      <c r="Q148" s="211">
        <v>1.593E-2</v>
      </c>
      <c r="R148" s="211">
        <f t="shared" si="12"/>
        <v>1.593E-2</v>
      </c>
      <c r="S148" s="211">
        <v>0</v>
      </c>
      <c r="T148" s="212">
        <f t="shared" si="13"/>
        <v>0</v>
      </c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R148" s="196" t="s">
        <v>129</v>
      </c>
      <c r="AT148" s="196" t="s">
        <v>125</v>
      </c>
      <c r="AU148" s="196" t="s">
        <v>86</v>
      </c>
      <c r="AY148" s="14" t="s">
        <v>122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84</v>
      </c>
      <c r="BK148" s="197">
        <f t="shared" si="19"/>
        <v>0</v>
      </c>
      <c r="BL148" s="14" t="s">
        <v>130</v>
      </c>
      <c r="BM148" s="196" t="s">
        <v>430</v>
      </c>
    </row>
    <row r="149" spans="1:65" s="2" customFormat="1" ht="6.95" customHeight="1">
      <c r="A149" s="227"/>
      <c r="B149" s="40"/>
      <c r="C149" s="41"/>
      <c r="D149" s="41"/>
      <c r="E149" s="41"/>
      <c r="F149" s="41"/>
      <c r="G149" s="41"/>
      <c r="H149" s="41"/>
      <c r="I149" s="131"/>
      <c r="J149" s="41"/>
      <c r="K149" s="41"/>
      <c r="L149" s="27"/>
      <c r="M149" s="227"/>
      <c r="O149" s="227"/>
      <c r="P149" s="227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</row>
  </sheetData>
  <sheetProtection algorithmName="SHA-512" hashValue="tNmIDRtJIsQ/5WfmJmWTDXtmqdU2o/DS8qwk6jJtqqNDHnCzx/JTWUzQY82/1PzZQaZ3k0RfjR30W5wIJvJeng==" saltValue="dmpCeOwwA/8ZtkWQiUrsfcMvM+w2yzJb8H5okxDXgtq//NhqqFazrEOfSx8UJK4ROVKhRe0rlhtbZpHtsG4EYQ==" spinCount="100000" sheet="1" objects="1" scenarios="1" formatColumns="0" formatRows="0" autoFilter="0"/>
  <autoFilter ref="C117:K148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4"/>
  <sheetViews>
    <sheetView showGridLines="0" topLeftCell="A14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9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A2" s="225"/>
      <c r="B2" s="225"/>
      <c r="C2" s="225"/>
      <c r="D2" s="225"/>
      <c r="E2" s="225"/>
      <c r="F2" s="225"/>
      <c r="G2" s="225"/>
      <c r="H2" s="225"/>
      <c r="I2" s="89"/>
      <c r="J2" s="225"/>
      <c r="K2" s="225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14" t="s">
        <v>92</v>
      </c>
    </row>
    <row r="3" spans="1:46" s="1" customFormat="1" ht="6.95" customHeight="1">
      <c r="A3" s="225"/>
      <c r="B3" s="90"/>
      <c r="C3" s="91"/>
      <c r="D3" s="91"/>
      <c r="E3" s="91"/>
      <c r="F3" s="91"/>
      <c r="G3" s="91"/>
      <c r="H3" s="91"/>
      <c r="I3" s="92"/>
      <c r="J3" s="91"/>
      <c r="K3" s="91"/>
      <c r="L3" s="17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14" t="s">
        <v>86</v>
      </c>
    </row>
    <row r="4" spans="1:46" s="1" customFormat="1" ht="24.95" customHeight="1">
      <c r="A4" s="225"/>
      <c r="B4" s="17"/>
      <c r="C4" s="225"/>
      <c r="D4" s="93" t="s">
        <v>93</v>
      </c>
      <c r="E4" s="225"/>
      <c r="F4" s="225"/>
      <c r="G4" s="225"/>
      <c r="H4" s="225"/>
      <c r="I4" s="89"/>
      <c r="J4" s="225"/>
      <c r="K4" s="225"/>
      <c r="L4" s="17"/>
      <c r="M4" s="94" t="s">
        <v>10</v>
      </c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14" t="s">
        <v>4</v>
      </c>
    </row>
    <row r="5" spans="1:46" s="1" customFormat="1" ht="6.95" customHeight="1">
      <c r="A5" s="225"/>
      <c r="B5" s="17"/>
      <c r="C5" s="225"/>
      <c r="D5" s="225"/>
      <c r="E5" s="225"/>
      <c r="F5" s="225"/>
      <c r="G5" s="225"/>
      <c r="H5" s="225"/>
      <c r="I5" s="89"/>
      <c r="J5" s="225"/>
      <c r="K5" s="225"/>
      <c r="L5" s="17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</row>
    <row r="6" spans="1:46" s="1" customFormat="1" ht="12" customHeight="1">
      <c r="A6" s="225"/>
      <c r="B6" s="17"/>
      <c r="C6" s="225"/>
      <c r="D6" s="226" t="s">
        <v>16</v>
      </c>
      <c r="E6" s="225"/>
      <c r="F6" s="225"/>
      <c r="G6" s="225"/>
      <c r="H6" s="225"/>
      <c r="I6" s="89"/>
      <c r="J6" s="225"/>
      <c r="K6" s="225"/>
      <c r="L6" s="17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</row>
    <row r="7" spans="1:46" s="1" customFormat="1" ht="23.25" customHeight="1">
      <c r="A7" s="225"/>
      <c r="B7" s="17"/>
      <c r="C7" s="225"/>
      <c r="D7" s="225"/>
      <c r="E7" s="274" t="str">
        <f>'Rekapitulace stavby'!K6</f>
        <v>Rekonstrukce a modernizace učebny SPŠ Stavební, Pospíšilova 787, HK, Pavilon Švendova</v>
      </c>
      <c r="F7" s="275"/>
      <c r="G7" s="275"/>
      <c r="H7" s="275"/>
      <c r="I7" s="89"/>
      <c r="J7" s="225"/>
      <c r="K7" s="225"/>
      <c r="L7" s="17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</row>
    <row r="8" spans="1:46" s="2" customFormat="1" ht="12" customHeight="1">
      <c r="A8" s="227"/>
      <c r="B8" s="27"/>
      <c r="C8" s="227"/>
      <c r="D8" s="226" t="s">
        <v>94</v>
      </c>
      <c r="E8" s="227"/>
      <c r="F8" s="227"/>
      <c r="G8" s="227"/>
      <c r="H8" s="227"/>
      <c r="I8" s="95"/>
      <c r="J8" s="227"/>
      <c r="K8" s="227"/>
      <c r="L8" s="3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</row>
    <row r="9" spans="1:46" s="2" customFormat="1" ht="16.5" customHeight="1">
      <c r="A9" s="227"/>
      <c r="B9" s="27"/>
      <c r="C9" s="227"/>
      <c r="D9" s="227"/>
      <c r="E9" s="276" t="s">
        <v>431</v>
      </c>
      <c r="F9" s="277"/>
      <c r="G9" s="277"/>
      <c r="H9" s="277"/>
      <c r="I9" s="95"/>
      <c r="J9" s="227"/>
      <c r="K9" s="227"/>
      <c r="L9" s="3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</row>
    <row r="10" spans="1:46" s="2" customFormat="1" ht="11.25">
      <c r="A10" s="227"/>
      <c r="B10" s="27"/>
      <c r="C10" s="227"/>
      <c r="D10" s="227"/>
      <c r="E10" s="227"/>
      <c r="F10" s="227"/>
      <c r="G10" s="227"/>
      <c r="H10" s="227"/>
      <c r="I10" s="95"/>
      <c r="J10" s="227"/>
      <c r="K10" s="227"/>
      <c r="L10" s="3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</row>
    <row r="11" spans="1:46" s="2" customFormat="1" ht="12" customHeight="1">
      <c r="A11" s="227"/>
      <c r="B11" s="27"/>
      <c r="C11" s="227"/>
      <c r="D11" s="226" t="s">
        <v>18</v>
      </c>
      <c r="E11" s="227"/>
      <c r="F11" s="229" t="s">
        <v>1</v>
      </c>
      <c r="G11" s="227"/>
      <c r="H11" s="227"/>
      <c r="I11" s="96" t="s">
        <v>19</v>
      </c>
      <c r="J11" s="229" t="s">
        <v>1</v>
      </c>
      <c r="K11" s="227"/>
      <c r="L11" s="3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</row>
    <row r="12" spans="1:46" s="2" customFormat="1" ht="12" customHeight="1">
      <c r="A12" s="227"/>
      <c r="B12" s="27"/>
      <c r="C12" s="227"/>
      <c r="D12" s="226" t="s">
        <v>20</v>
      </c>
      <c r="E12" s="227"/>
      <c r="F12" s="229" t="s">
        <v>96</v>
      </c>
      <c r="G12" s="227"/>
      <c r="H12" s="227"/>
      <c r="I12" s="96" t="s">
        <v>22</v>
      </c>
      <c r="J12" s="97" t="str">
        <f>'Rekapitulace stavby'!AN8</f>
        <v>21. 10. 2020</v>
      </c>
      <c r="K12" s="227"/>
      <c r="L12" s="3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</row>
    <row r="13" spans="1:46" s="2" customFormat="1" ht="10.9" customHeight="1">
      <c r="A13" s="227"/>
      <c r="B13" s="27"/>
      <c r="C13" s="227"/>
      <c r="D13" s="227"/>
      <c r="E13" s="227"/>
      <c r="F13" s="227"/>
      <c r="G13" s="227"/>
      <c r="H13" s="227"/>
      <c r="I13" s="95"/>
      <c r="J13" s="227"/>
      <c r="K13" s="227"/>
      <c r="L13" s="3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</row>
    <row r="14" spans="1:46" s="2" customFormat="1" ht="12" customHeight="1">
      <c r="A14" s="227"/>
      <c r="B14" s="27"/>
      <c r="C14" s="227"/>
      <c r="D14" s="226" t="s">
        <v>24</v>
      </c>
      <c r="E14" s="227"/>
      <c r="F14" s="227"/>
      <c r="G14" s="227"/>
      <c r="H14" s="227"/>
      <c r="I14" s="96" t="s">
        <v>25</v>
      </c>
      <c r="J14" s="229" t="s">
        <v>26</v>
      </c>
      <c r="K14" s="227"/>
      <c r="L14" s="3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</row>
    <row r="15" spans="1:46" s="2" customFormat="1" ht="18" customHeight="1">
      <c r="A15" s="227"/>
      <c r="B15" s="27"/>
      <c r="C15" s="227"/>
      <c r="D15" s="227"/>
      <c r="E15" s="229" t="s">
        <v>27</v>
      </c>
      <c r="F15" s="227"/>
      <c r="G15" s="227"/>
      <c r="H15" s="227"/>
      <c r="I15" s="96" t="s">
        <v>28</v>
      </c>
      <c r="J15" s="229" t="s">
        <v>1</v>
      </c>
      <c r="K15" s="227"/>
      <c r="L15" s="3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</row>
    <row r="16" spans="1:46" s="2" customFormat="1" ht="6.95" customHeight="1">
      <c r="A16" s="227"/>
      <c r="B16" s="27"/>
      <c r="C16" s="227"/>
      <c r="D16" s="227"/>
      <c r="E16" s="227"/>
      <c r="F16" s="227"/>
      <c r="G16" s="227"/>
      <c r="H16" s="227"/>
      <c r="I16" s="95"/>
      <c r="J16" s="227"/>
      <c r="K16" s="227"/>
      <c r="L16" s="3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</row>
    <row r="17" spans="1:31" s="2" customFormat="1" ht="12" customHeight="1">
      <c r="A17" s="227"/>
      <c r="B17" s="27"/>
      <c r="C17" s="227"/>
      <c r="D17" s="226" t="s">
        <v>29</v>
      </c>
      <c r="E17" s="227"/>
      <c r="F17" s="227"/>
      <c r="G17" s="227"/>
      <c r="H17" s="227"/>
      <c r="I17" s="96" t="s">
        <v>25</v>
      </c>
      <c r="J17" s="228" t="str">
        <f>'Rekapitulace stavby'!AN13</f>
        <v>Vyplň údaj</v>
      </c>
      <c r="K17" s="227"/>
      <c r="L17" s="3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</row>
    <row r="18" spans="1:31" s="2" customFormat="1" ht="18" customHeight="1">
      <c r="A18" s="227"/>
      <c r="B18" s="27"/>
      <c r="C18" s="227"/>
      <c r="D18" s="227"/>
      <c r="E18" s="278" t="str">
        <f>'Rekapitulace stavby'!E14</f>
        <v>Vyplň údaj</v>
      </c>
      <c r="F18" s="279"/>
      <c r="G18" s="279"/>
      <c r="H18" s="279"/>
      <c r="I18" s="96" t="s">
        <v>28</v>
      </c>
      <c r="J18" s="228" t="str">
        <f>'Rekapitulace stavby'!AN14</f>
        <v>Vyplň údaj</v>
      </c>
      <c r="K18" s="227"/>
      <c r="L18" s="3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</row>
    <row r="19" spans="1:31" s="2" customFormat="1" ht="6.95" customHeight="1">
      <c r="A19" s="227"/>
      <c r="B19" s="27"/>
      <c r="C19" s="227"/>
      <c r="D19" s="227"/>
      <c r="E19" s="227"/>
      <c r="F19" s="227"/>
      <c r="G19" s="227"/>
      <c r="H19" s="227"/>
      <c r="I19" s="95"/>
      <c r="J19" s="227"/>
      <c r="K19" s="227"/>
      <c r="L19" s="3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</row>
    <row r="20" spans="1:31" s="2" customFormat="1" ht="12" customHeight="1">
      <c r="A20" s="227"/>
      <c r="B20" s="27"/>
      <c r="C20" s="227"/>
      <c r="D20" s="226" t="s">
        <v>31</v>
      </c>
      <c r="E20" s="227"/>
      <c r="F20" s="227"/>
      <c r="G20" s="227"/>
      <c r="H20" s="227"/>
      <c r="I20" s="96" t="s">
        <v>25</v>
      </c>
      <c r="J20" s="229" t="str">
        <f>IF('Rekapitulace stavby'!AN16="","",'Rekapitulace stavby'!AN16)</f>
        <v/>
      </c>
      <c r="K20" s="227"/>
      <c r="L20" s="3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</row>
    <row r="21" spans="1:31" s="2" customFormat="1" ht="18" customHeight="1">
      <c r="A21" s="227"/>
      <c r="B21" s="27"/>
      <c r="C21" s="227"/>
      <c r="D21" s="227"/>
      <c r="E21" s="229" t="str">
        <f>IF('Rekapitulace stavby'!E17="","",'Rekapitulace stavby'!E17)</f>
        <v xml:space="preserve"> </v>
      </c>
      <c r="F21" s="227"/>
      <c r="G21" s="227"/>
      <c r="H21" s="227"/>
      <c r="I21" s="96" t="s">
        <v>28</v>
      </c>
      <c r="J21" s="229" t="str">
        <f>IF('Rekapitulace stavby'!AN17="","",'Rekapitulace stavby'!AN17)</f>
        <v/>
      </c>
      <c r="K21" s="227"/>
      <c r="L21" s="3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</row>
    <row r="22" spans="1:31" s="2" customFormat="1" ht="6.95" customHeight="1">
      <c r="A22" s="227"/>
      <c r="B22" s="27"/>
      <c r="C22" s="227"/>
      <c r="D22" s="227"/>
      <c r="E22" s="227"/>
      <c r="F22" s="227"/>
      <c r="G22" s="227"/>
      <c r="H22" s="227"/>
      <c r="I22" s="95"/>
      <c r="J22" s="227"/>
      <c r="K22" s="227"/>
      <c r="L22" s="3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</row>
    <row r="23" spans="1:31" s="2" customFormat="1" ht="12" customHeight="1">
      <c r="A23" s="227"/>
      <c r="B23" s="27"/>
      <c r="C23" s="227"/>
      <c r="D23" s="226" t="s">
        <v>34</v>
      </c>
      <c r="E23" s="227"/>
      <c r="F23" s="227"/>
      <c r="G23" s="227"/>
      <c r="H23" s="227"/>
      <c r="I23" s="96" t="s">
        <v>25</v>
      </c>
      <c r="J23" s="229" t="str">
        <f>IF('Rekapitulace stavby'!AN19="","",'Rekapitulace stavby'!AN19)</f>
        <v/>
      </c>
      <c r="K23" s="227"/>
      <c r="L23" s="3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</row>
    <row r="24" spans="1:31" s="2" customFormat="1" ht="18" customHeight="1">
      <c r="A24" s="227"/>
      <c r="B24" s="27"/>
      <c r="C24" s="227"/>
      <c r="D24" s="227"/>
      <c r="E24" s="229" t="str">
        <f>IF('Rekapitulace stavby'!E20="","",'Rekapitulace stavby'!E20)</f>
        <v xml:space="preserve"> </v>
      </c>
      <c r="F24" s="227"/>
      <c r="G24" s="227"/>
      <c r="H24" s="227"/>
      <c r="I24" s="96" t="s">
        <v>28</v>
      </c>
      <c r="J24" s="229" t="str">
        <f>IF('Rekapitulace stavby'!AN20="","",'Rekapitulace stavby'!AN20)</f>
        <v/>
      </c>
      <c r="K24" s="227"/>
      <c r="L24" s="3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</row>
    <row r="25" spans="1:31" s="2" customFormat="1" ht="6.95" customHeight="1">
      <c r="A25" s="227"/>
      <c r="B25" s="27"/>
      <c r="C25" s="227"/>
      <c r="D25" s="227"/>
      <c r="E25" s="227"/>
      <c r="F25" s="227"/>
      <c r="G25" s="227"/>
      <c r="H25" s="227"/>
      <c r="I25" s="95"/>
      <c r="J25" s="227"/>
      <c r="K25" s="227"/>
      <c r="L25" s="3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</row>
    <row r="26" spans="1:31" s="2" customFormat="1" ht="12" customHeight="1">
      <c r="A26" s="227"/>
      <c r="B26" s="27"/>
      <c r="C26" s="227"/>
      <c r="D26" s="226" t="s">
        <v>35</v>
      </c>
      <c r="E26" s="227"/>
      <c r="F26" s="227"/>
      <c r="G26" s="227"/>
      <c r="H26" s="227"/>
      <c r="I26" s="95"/>
      <c r="J26" s="227"/>
      <c r="K26" s="227"/>
      <c r="L26" s="3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</row>
    <row r="27" spans="1:31" s="8" customFormat="1" ht="16.5" customHeight="1">
      <c r="A27" s="98"/>
      <c r="B27" s="99"/>
      <c r="C27" s="98"/>
      <c r="D27" s="98"/>
      <c r="E27" s="280" t="s">
        <v>1</v>
      </c>
      <c r="F27" s="280"/>
      <c r="G27" s="280"/>
      <c r="H27" s="280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227"/>
      <c r="B28" s="27"/>
      <c r="C28" s="227"/>
      <c r="D28" s="227"/>
      <c r="E28" s="227"/>
      <c r="F28" s="227"/>
      <c r="G28" s="227"/>
      <c r="H28" s="227"/>
      <c r="I28" s="95"/>
      <c r="J28" s="227"/>
      <c r="K28" s="227"/>
      <c r="L28" s="3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</row>
    <row r="29" spans="1:31" s="2" customFormat="1" ht="6.95" customHeight="1">
      <c r="A29" s="227"/>
      <c r="B29" s="27"/>
      <c r="C29" s="227"/>
      <c r="D29" s="102"/>
      <c r="E29" s="102"/>
      <c r="F29" s="102"/>
      <c r="G29" s="102"/>
      <c r="H29" s="102"/>
      <c r="I29" s="103"/>
      <c r="J29" s="102"/>
      <c r="K29" s="102"/>
      <c r="L29" s="3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</row>
    <row r="30" spans="1:31" s="2" customFormat="1" ht="25.35" customHeight="1">
      <c r="A30" s="227"/>
      <c r="B30" s="27"/>
      <c r="C30" s="227"/>
      <c r="D30" s="104" t="s">
        <v>36</v>
      </c>
      <c r="E30" s="227"/>
      <c r="F30" s="227"/>
      <c r="G30" s="227"/>
      <c r="H30" s="227"/>
      <c r="I30" s="95"/>
      <c r="J30" s="105">
        <f>ROUND(J121, 2)</f>
        <v>0</v>
      </c>
      <c r="K30" s="227"/>
      <c r="L30" s="3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</row>
    <row r="31" spans="1:31" s="2" customFormat="1" ht="6.95" customHeight="1">
      <c r="A31" s="227"/>
      <c r="B31" s="27"/>
      <c r="C31" s="227"/>
      <c r="D31" s="102"/>
      <c r="E31" s="102"/>
      <c r="F31" s="102"/>
      <c r="G31" s="102"/>
      <c r="H31" s="102"/>
      <c r="I31" s="103"/>
      <c r="J31" s="102"/>
      <c r="K31" s="102"/>
      <c r="L31" s="3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</row>
    <row r="32" spans="1:31" s="2" customFormat="1" ht="14.45" customHeight="1">
      <c r="A32" s="227"/>
      <c r="B32" s="27"/>
      <c r="C32" s="227"/>
      <c r="D32" s="227"/>
      <c r="E32" s="227"/>
      <c r="F32" s="106" t="s">
        <v>38</v>
      </c>
      <c r="G32" s="227"/>
      <c r="H32" s="227"/>
      <c r="I32" s="107" t="s">
        <v>37</v>
      </c>
      <c r="J32" s="106" t="s">
        <v>39</v>
      </c>
      <c r="K32" s="227"/>
      <c r="L32" s="3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</row>
    <row r="33" spans="1:31" s="2" customFormat="1" ht="14.45" customHeight="1">
      <c r="A33" s="227"/>
      <c r="B33" s="27"/>
      <c r="C33" s="227"/>
      <c r="D33" s="108" t="s">
        <v>40</v>
      </c>
      <c r="E33" s="226" t="s">
        <v>41</v>
      </c>
      <c r="F33" s="109">
        <f>ROUND((SUM(BE121:BE153)),  2)</f>
        <v>0</v>
      </c>
      <c r="G33" s="227"/>
      <c r="H33" s="227"/>
      <c r="I33" s="110">
        <v>0.21</v>
      </c>
      <c r="J33" s="109">
        <f>ROUND(((SUM(BE121:BE153))*I33),  2)</f>
        <v>0</v>
      </c>
      <c r="K33" s="227"/>
      <c r="L33" s="3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</row>
    <row r="34" spans="1:31" s="2" customFormat="1" ht="14.45" customHeight="1">
      <c r="A34" s="227"/>
      <c r="B34" s="27"/>
      <c r="C34" s="227"/>
      <c r="D34" s="227"/>
      <c r="E34" s="226" t="s">
        <v>42</v>
      </c>
      <c r="F34" s="109">
        <f>ROUND((SUM(BF121:BF153)),  2)</f>
        <v>0</v>
      </c>
      <c r="G34" s="227"/>
      <c r="H34" s="227"/>
      <c r="I34" s="110">
        <v>0.15</v>
      </c>
      <c r="J34" s="109">
        <f>ROUND(((SUM(BF121:BF153))*I34),  2)</f>
        <v>0</v>
      </c>
      <c r="K34" s="227"/>
      <c r="L34" s="3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</row>
    <row r="35" spans="1:31" s="2" customFormat="1" ht="14.45" hidden="1" customHeight="1">
      <c r="A35" s="227"/>
      <c r="B35" s="27"/>
      <c r="C35" s="227"/>
      <c r="D35" s="227"/>
      <c r="E35" s="226" t="s">
        <v>43</v>
      </c>
      <c r="F35" s="109">
        <f>ROUND((SUM(BG121:BG153)),  2)</f>
        <v>0</v>
      </c>
      <c r="G35" s="227"/>
      <c r="H35" s="227"/>
      <c r="I35" s="110">
        <v>0.21</v>
      </c>
      <c r="J35" s="109">
        <f>0</f>
        <v>0</v>
      </c>
      <c r="K35" s="227"/>
      <c r="L35" s="3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</row>
    <row r="36" spans="1:31" s="2" customFormat="1" ht="14.45" hidden="1" customHeight="1">
      <c r="A36" s="227"/>
      <c r="B36" s="27"/>
      <c r="C36" s="227"/>
      <c r="D36" s="227"/>
      <c r="E36" s="226" t="s">
        <v>44</v>
      </c>
      <c r="F36" s="109">
        <f>ROUND((SUM(BH121:BH153)),  2)</f>
        <v>0</v>
      </c>
      <c r="G36" s="227"/>
      <c r="H36" s="227"/>
      <c r="I36" s="110">
        <v>0.15</v>
      </c>
      <c r="J36" s="109">
        <f>0</f>
        <v>0</v>
      </c>
      <c r="K36" s="227"/>
      <c r="L36" s="3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</row>
    <row r="37" spans="1:31" s="2" customFormat="1" ht="14.45" hidden="1" customHeight="1">
      <c r="A37" s="227"/>
      <c r="B37" s="27"/>
      <c r="C37" s="227"/>
      <c r="D37" s="227"/>
      <c r="E37" s="226" t="s">
        <v>45</v>
      </c>
      <c r="F37" s="109">
        <f>ROUND((SUM(BI121:BI153)),  2)</f>
        <v>0</v>
      </c>
      <c r="G37" s="227"/>
      <c r="H37" s="227"/>
      <c r="I37" s="110">
        <v>0</v>
      </c>
      <c r="J37" s="109">
        <f>0</f>
        <v>0</v>
      </c>
      <c r="K37" s="227"/>
      <c r="L37" s="3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</row>
    <row r="38" spans="1:31" s="2" customFormat="1" ht="6.95" customHeight="1">
      <c r="A38" s="227"/>
      <c r="B38" s="27"/>
      <c r="C38" s="227"/>
      <c r="D38" s="227"/>
      <c r="E38" s="227"/>
      <c r="F38" s="227"/>
      <c r="G38" s="227"/>
      <c r="H38" s="227"/>
      <c r="I38" s="95"/>
      <c r="J38" s="227"/>
      <c r="K38" s="227"/>
      <c r="L38" s="3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</row>
    <row r="39" spans="1:31" s="2" customFormat="1" ht="25.35" customHeight="1">
      <c r="A39" s="227"/>
      <c r="B39" s="27"/>
      <c r="C39" s="111"/>
      <c r="D39" s="112" t="s">
        <v>46</v>
      </c>
      <c r="E39" s="113"/>
      <c r="F39" s="113"/>
      <c r="G39" s="114" t="s">
        <v>47</v>
      </c>
      <c r="H39" s="115" t="s">
        <v>48</v>
      </c>
      <c r="I39" s="116"/>
      <c r="J39" s="117">
        <f>SUM(J30:J37)</f>
        <v>0</v>
      </c>
      <c r="K39" s="118"/>
      <c r="L39" s="3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</row>
    <row r="40" spans="1:31" s="2" customFormat="1" ht="14.45" customHeight="1">
      <c r="A40" s="227"/>
      <c r="B40" s="27"/>
      <c r="C40" s="227"/>
      <c r="D40" s="227"/>
      <c r="E40" s="227"/>
      <c r="F40" s="227"/>
      <c r="G40" s="227"/>
      <c r="H40" s="227"/>
      <c r="I40" s="95"/>
      <c r="J40" s="227"/>
      <c r="K40" s="227"/>
      <c r="L40" s="3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</row>
    <row r="41" spans="1:31" s="1" customFormat="1" ht="14.45" customHeight="1">
      <c r="A41" s="225"/>
      <c r="B41" s="17"/>
      <c r="C41" s="225"/>
      <c r="D41" s="225"/>
      <c r="E41" s="225"/>
      <c r="F41" s="225"/>
      <c r="G41" s="225"/>
      <c r="H41" s="225"/>
      <c r="I41" s="89"/>
      <c r="J41" s="225"/>
      <c r="K41" s="225"/>
      <c r="L41" s="17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</row>
    <row r="42" spans="1:31" s="1" customFormat="1" ht="14.45" customHeight="1">
      <c r="A42" s="225"/>
      <c r="B42" s="17"/>
      <c r="C42" s="225"/>
      <c r="D42" s="225"/>
      <c r="E42" s="225"/>
      <c r="F42" s="225"/>
      <c r="G42" s="225"/>
      <c r="H42" s="225"/>
      <c r="I42" s="89"/>
      <c r="J42" s="225"/>
      <c r="K42" s="225"/>
      <c r="L42" s="17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</row>
    <row r="43" spans="1:31" s="1" customFormat="1" ht="14.45" customHeight="1">
      <c r="A43" s="225"/>
      <c r="B43" s="17"/>
      <c r="C43" s="225"/>
      <c r="D43" s="225"/>
      <c r="E43" s="225"/>
      <c r="F43" s="225"/>
      <c r="G43" s="225"/>
      <c r="H43" s="225"/>
      <c r="I43" s="89"/>
      <c r="J43" s="225"/>
      <c r="K43" s="225"/>
      <c r="L43" s="17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</row>
    <row r="44" spans="1:31" s="1" customFormat="1" ht="14.45" customHeight="1">
      <c r="A44" s="225"/>
      <c r="B44" s="17"/>
      <c r="C44" s="225"/>
      <c r="D44" s="225"/>
      <c r="E44" s="225"/>
      <c r="F44" s="225"/>
      <c r="G44" s="225"/>
      <c r="H44" s="225"/>
      <c r="I44" s="89"/>
      <c r="J44" s="225"/>
      <c r="K44" s="225"/>
      <c r="L44" s="17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1" customFormat="1" ht="14.45" customHeight="1">
      <c r="A45" s="225"/>
      <c r="B45" s="17"/>
      <c r="C45" s="225"/>
      <c r="D45" s="225"/>
      <c r="E45" s="225"/>
      <c r="F45" s="225"/>
      <c r="G45" s="225"/>
      <c r="H45" s="225"/>
      <c r="I45" s="89"/>
      <c r="J45" s="225"/>
      <c r="K45" s="225"/>
      <c r="L45" s="17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1" customFormat="1" ht="14.45" customHeight="1">
      <c r="A46" s="225"/>
      <c r="B46" s="17"/>
      <c r="C46" s="225"/>
      <c r="D46" s="225"/>
      <c r="E46" s="225"/>
      <c r="F46" s="225"/>
      <c r="G46" s="225"/>
      <c r="H46" s="225"/>
      <c r="I46" s="89"/>
      <c r="J46" s="225"/>
      <c r="K46" s="225"/>
      <c r="L46" s="17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1" customFormat="1" ht="14.45" customHeight="1">
      <c r="A47" s="225"/>
      <c r="B47" s="17"/>
      <c r="C47" s="225"/>
      <c r="D47" s="225"/>
      <c r="E47" s="225"/>
      <c r="F47" s="225"/>
      <c r="G47" s="225"/>
      <c r="H47" s="225"/>
      <c r="I47" s="89"/>
      <c r="J47" s="225"/>
      <c r="K47" s="225"/>
      <c r="L47" s="17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1" customFormat="1" ht="14.45" customHeight="1">
      <c r="A48" s="225"/>
      <c r="B48" s="17"/>
      <c r="C48" s="225"/>
      <c r="D48" s="225"/>
      <c r="E48" s="225"/>
      <c r="F48" s="225"/>
      <c r="G48" s="225"/>
      <c r="H48" s="225"/>
      <c r="I48" s="89"/>
      <c r="J48" s="225"/>
      <c r="K48" s="225"/>
      <c r="L48" s="17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31" s="1" customFormat="1" ht="14.45" customHeight="1">
      <c r="A49" s="225"/>
      <c r="B49" s="17"/>
      <c r="C49" s="225"/>
      <c r="D49" s="225"/>
      <c r="E49" s="225"/>
      <c r="F49" s="225"/>
      <c r="G49" s="225"/>
      <c r="H49" s="225"/>
      <c r="I49" s="89"/>
      <c r="J49" s="225"/>
      <c r="K49" s="225"/>
      <c r="L49" s="17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31" s="2" customFormat="1" ht="14.45" customHeight="1">
      <c r="B50" s="37"/>
      <c r="D50" s="119" t="s">
        <v>49</v>
      </c>
      <c r="E50" s="120"/>
      <c r="F50" s="120"/>
      <c r="G50" s="119" t="s">
        <v>50</v>
      </c>
      <c r="H50" s="120"/>
      <c r="I50" s="121"/>
      <c r="J50" s="120"/>
      <c r="K50" s="120"/>
      <c r="L50" s="37"/>
    </row>
    <row r="51" spans="1:31" ht="11.25">
      <c r="A51" s="225"/>
      <c r="B51" s="17"/>
      <c r="C51" s="225"/>
      <c r="D51" s="225"/>
      <c r="E51" s="225"/>
      <c r="F51" s="225"/>
      <c r="G51" s="225"/>
      <c r="H51" s="225"/>
      <c r="J51" s="225"/>
      <c r="K51" s="225"/>
      <c r="L51" s="17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31" ht="11.25">
      <c r="A52" s="225"/>
      <c r="B52" s="17"/>
      <c r="C52" s="225"/>
      <c r="D52" s="225"/>
      <c r="E52" s="225"/>
      <c r="F52" s="225"/>
      <c r="G52" s="225"/>
      <c r="H52" s="225"/>
      <c r="J52" s="225"/>
      <c r="K52" s="225"/>
      <c r="L52" s="17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31" ht="11.25">
      <c r="A53" s="225"/>
      <c r="B53" s="17"/>
      <c r="C53" s="225"/>
      <c r="D53" s="225"/>
      <c r="E53" s="225"/>
      <c r="F53" s="225"/>
      <c r="G53" s="225"/>
      <c r="H53" s="225"/>
      <c r="J53" s="225"/>
      <c r="K53" s="225"/>
      <c r="L53" s="17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31" ht="11.25">
      <c r="A54" s="225"/>
      <c r="B54" s="17"/>
      <c r="C54" s="225"/>
      <c r="D54" s="225"/>
      <c r="E54" s="225"/>
      <c r="F54" s="225"/>
      <c r="G54" s="225"/>
      <c r="H54" s="225"/>
      <c r="J54" s="225"/>
      <c r="K54" s="225"/>
      <c r="L54" s="17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31" ht="11.25">
      <c r="A55" s="225"/>
      <c r="B55" s="17"/>
      <c r="C55" s="225"/>
      <c r="D55" s="225"/>
      <c r="E55" s="225"/>
      <c r="F55" s="225"/>
      <c r="G55" s="225"/>
      <c r="H55" s="225"/>
      <c r="J55" s="225"/>
      <c r="K55" s="225"/>
      <c r="L55" s="17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31" ht="11.25">
      <c r="A56" s="225"/>
      <c r="B56" s="17"/>
      <c r="C56" s="225"/>
      <c r="D56" s="225"/>
      <c r="E56" s="225"/>
      <c r="F56" s="225"/>
      <c r="G56" s="225"/>
      <c r="H56" s="225"/>
      <c r="J56" s="225"/>
      <c r="K56" s="225"/>
      <c r="L56" s="17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31" ht="11.25">
      <c r="A57" s="225"/>
      <c r="B57" s="17"/>
      <c r="C57" s="225"/>
      <c r="D57" s="225"/>
      <c r="E57" s="225"/>
      <c r="F57" s="225"/>
      <c r="G57" s="225"/>
      <c r="H57" s="225"/>
      <c r="J57" s="225"/>
      <c r="K57" s="225"/>
      <c r="L57" s="17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31" ht="11.25">
      <c r="A58" s="225"/>
      <c r="B58" s="17"/>
      <c r="C58" s="225"/>
      <c r="D58" s="225"/>
      <c r="E58" s="225"/>
      <c r="F58" s="225"/>
      <c r="G58" s="225"/>
      <c r="H58" s="225"/>
      <c r="J58" s="225"/>
      <c r="K58" s="225"/>
      <c r="L58" s="17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31" ht="11.25">
      <c r="A59" s="225"/>
      <c r="B59" s="17"/>
      <c r="C59" s="225"/>
      <c r="D59" s="225"/>
      <c r="E59" s="225"/>
      <c r="F59" s="225"/>
      <c r="G59" s="225"/>
      <c r="H59" s="225"/>
      <c r="J59" s="225"/>
      <c r="K59" s="225"/>
      <c r="L59" s="17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</row>
    <row r="60" spans="1:31" ht="11.25">
      <c r="A60" s="225"/>
      <c r="B60" s="17"/>
      <c r="C60" s="225"/>
      <c r="D60" s="225"/>
      <c r="E60" s="225"/>
      <c r="F60" s="225"/>
      <c r="G60" s="225"/>
      <c r="H60" s="225"/>
      <c r="J60" s="225"/>
      <c r="K60" s="225"/>
      <c r="L60" s="17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</row>
    <row r="61" spans="1:31" s="2" customFormat="1" ht="12.75">
      <c r="A61" s="227"/>
      <c r="B61" s="27"/>
      <c r="C61" s="227"/>
      <c r="D61" s="122" t="s">
        <v>51</v>
      </c>
      <c r="E61" s="123"/>
      <c r="F61" s="124" t="s">
        <v>52</v>
      </c>
      <c r="G61" s="122" t="s">
        <v>51</v>
      </c>
      <c r="H61" s="123"/>
      <c r="I61" s="125"/>
      <c r="J61" s="126" t="s">
        <v>52</v>
      </c>
      <c r="K61" s="123"/>
      <c r="L61" s="3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</row>
    <row r="62" spans="1:31" ht="11.25">
      <c r="A62" s="225"/>
      <c r="B62" s="17"/>
      <c r="C62" s="225"/>
      <c r="D62" s="225"/>
      <c r="E62" s="225"/>
      <c r="F62" s="225"/>
      <c r="G62" s="225"/>
      <c r="H62" s="225"/>
      <c r="J62" s="225"/>
      <c r="K62" s="225"/>
      <c r="L62" s="17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</row>
    <row r="63" spans="1:31" ht="11.25">
      <c r="A63" s="225"/>
      <c r="B63" s="17"/>
      <c r="C63" s="225"/>
      <c r="D63" s="225"/>
      <c r="E63" s="225"/>
      <c r="F63" s="225"/>
      <c r="G63" s="225"/>
      <c r="H63" s="225"/>
      <c r="J63" s="225"/>
      <c r="K63" s="225"/>
      <c r="L63" s="17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</row>
    <row r="64" spans="1:31" ht="11.25">
      <c r="A64" s="225"/>
      <c r="B64" s="17"/>
      <c r="C64" s="225"/>
      <c r="D64" s="225"/>
      <c r="E64" s="225"/>
      <c r="F64" s="225"/>
      <c r="G64" s="225"/>
      <c r="H64" s="225"/>
      <c r="J64" s="225"/>
      <c r="K64" s="225"/>
      <c r="L64" s="17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s="2" customFormat="1" ht="12.75">
      <c r="A65" s="227"/>
      <c r="B65" s="27"/>
      <c r="C65" s="227"/>
      <c r="D65" s="119" t="s">
        <v>53</v>
      </c>
      <c r="E65" s="127"/>
      <c r="F65" s="127"/>
      <c r="G65" s="119" t="s">
        <v>54</v>
      </c>
      <c r="H65" s="127"/>
      <c r="I65" s="128"/>
      <c r="J65" s="127"/>
      <c r="K65" s="127"/>
      <c r="L65" s="3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</row>
    <row r="66" spans="1:31" ht="11.25">
      <c r="A66" s="225"/>
      <c r="B66" s="17"/>
      <c r="C66" s="225"/>
      <c r="D66" s="225"/>
      <c r="E66" s="225"/>
      <c r="F66" s="225"/>
      <c r="G66" s="225"/>
      <c r="H66" s="225"/>
      <c r="J66" s="225"/>
      <c r="K66" s="225"/>
      <c r="L66" s="17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</row>
    <row r="67" spans="1:31" ht="11.25">
      <c r="A67" s="225"/>
      <c r="B67" s="17"/>
      <c r="C67" s="225"/>
      <c r="D67" s="225"/>
      <c r="E67" s="225"/>
      <c r="F67" s="225"/>
      <c r="G67" s="225"/>
      <c r="H67" s="225"/>
      <c r="J67" s="225"/>
      <c r="K67" s="225"/>
      <c r="L67" s="17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</row>
    <row r="68" spans="1:31" ht="11.25">
      <c r="A68" s="225"/>
      <c r="B68" s="17"/>
      <c r="C68" s="225"/>
      <c r="D68" s="225"/>
      <c r="E68" s="225"/>
      <c r="F68" s="225"/>
      <c r="G68" s="225"/>
      <c r="H68" s="225"/>
      <c r="J68" s="225"/>
      <c r="K68" s="225"/>
      <c r="L68" s="17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</row>
    <row r="69" spans="1:31" ht="11.25">
      <c r="A69" s="225"/>
      <c r="B69" s="17"/>
      <c r="C69" s="225"/>
      <c r="D69" s="225"/>
      <c r="E69" s="225"/>
      <c r="F69" s="225"/>
      <c r="G69" s="225"/>
      <c r="H69" s="225"/>
      <c r="J69" s="225"/>
      <c r="K69" s="225"/>
      <c r="L69" s="17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</row>
    <row r="70" spans="1:31" ht="11.25">
      <c r="A70" s="225"/>
      <c r="B70" s="17"/>
      <c r="C70" s="225"/>
      <c r="D70" s="225"/>
      <c r="E70" s="225"/>
      <c r="F70" s="225"/>
      <c r="G70" s="225"/>
      <c r="H70" s="225"/>
      <c r="J70" s="225"/>
      <c r="K70" s="225"/>
      <c r="L70" s="17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ht="11.25">
      <c r="A71" s="225"/>
      <c r="B71" s="17"/>
      <c r="C71" s="225"/>
      <c r="D71" s="225"/>
      <c r="E71" s="225"/>
      <c r="F71" s="225"/>
      <c r="G71" s="225"/>
      <c r="H71" s="225"/>
      <c r="J71" s="225"/>
      <c r="K71" s="225"/>
      <c r="L71" s="17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1:31" ht="11.25">
      <c r="A72" s="225"/>
      <c r="B72" s="17"/>
      <c r="C72" s="225"/>
      <c r="D72" s="225"/>
      <c r="E72" s="225"/>
      <c r="F72" s="225"/>
      <c r="G72" s="225"/>
      <c r="H72" s="225"/>
      <c r="J72" s="225"/>
      <c r="K72" s="225"/>
      <c r="L72" s="17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1:31" ht="11.25">
      <c r="A73" s="225"/>
      <c r="B73" s="17"/>
      <c r="C73" s="225"/>
      <c r="D73" s="225"/>
      <c r="E73" s="225"/>
      <c r="F73" s="225"/>
      <c r="G73" s="225"/>
      <c r="H73" s="225"/>
      <c r="J73" s="225"/>
      <c r="K73" s="225"/>
      <c r="L73" s="17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</row>
    <row r="74" spans="1:31" ht="11.25">
      <c r="A74" s="225"/>
      <c r="B74" s="17"/>
      <c r="C74" s="225"/>
      <c r="D74" s="225"/>
      <c r="E74" s="225"/>
      <c r="F74" s="225"/>
      <c r="G74" s="225"/>
      <c r="H74" s="225"/>
      <c r="J74" s="225"/>
      <c r="K74" s="225"/>
      <c r="L74" s="17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</row>
    <row r="75" spans="1:31" ht="11.25">
      <c r="A75" s="225"/>
      <c r="B75" s="17"/>
      <c r="C75" s="225"/>
      <c r="D75" s="225"/>
      <c r="E75" s="225"/>
      <c r="F75" s="225"/>
      <c r="G75" s="225"/>
      <c r="H75" s="225"/>
      <c r="J75" s="225"/>
      <c r="K75" s="225"/>
      <c r="L75" s="17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</row>
    <row r="76" spans="1:31" s="2" customFormat="1" ht="12.75">
      <c r="A76" s="227"/>
      <c r="B76" s="27"/>
      <c r="C76" s="227"/>
      <c r="D76" s="122" t="s">
        <v>51</v>
      </c>
      <c r="E76" s="123"/>
      <c r="F76" s="124" t="s">
        <v>52</v>
      </c>
      <c r="G76" s="122" t="s">
        <v>51</v>
      </c>
      <c r="H76" s="123"/>
      <c r="I76" s="125"/>
      <c r="J76" s="126" t="s">
        <v>52</v>
      </c>
      <c r="K76" s="123"/>
      <c r="L76" s="3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</row>
    <row r="77" spans="1:31" s="2" customFormat="1" ht="14.45" customHeight="1">
      <c r="A77" s="227"/>
      <c r="B77" s="129"/>
      <c r="C77" s="130"/>
      <c r="D77" s="130"/>
      <c r="E77" s="130"/>
      <c r="F77" s="130"/>
      <c r="G77" s="130"/>
      <c r="H77" s="130"/>
      <c r="I77" s="131"/>
      <c r="J77" s="130"/>
      <c r="K77" s="130"/>
      <c r="L77" s="3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</row>
    <row r="81" spans="1:47" s="2" customFormat="1" ht="6.95" customHeight="1">
      <c r="A81" s="227"/>
      <c r="B81" s="132"/>
      <c r="C81" s="133"/>
      <c r="D81" s="133"/>
      <c r="E81" s="133"/>
      <c r="F81" s="133"/>
      <c r="G81" s="133"/>
      <c r="H81" s="133"/>
      <c r="I81" s="134"/>
      <c r="J81" s="133"/>
      <c r="K81" s="133"/>
      <c r="L81" s="3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</row>
    <row r="82" spans="1:47" s="2" customFormat="1" ht="24.95" customHeight="1">
      <c r="A82" s="227"/>
      <c r="B82" s="25"/>
      <c r="C82" s="19" t="s">
        <v>97</v>
      </c>
      <c r="D82" s="231"/>
      <c r="E82" s="231"/>
      <c r="F82" s="231"/>
      <c r="G82" s="231"/>
      <c r="H82" s="231"/>
      <c r="I82" s="95"/>
      <c r="J82" s="231"/>
      <c r="K82" s="231"/>
      <c r="L82" s="3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</row>
    <row r="83" spans="1:47" s="2" customFormat="1" ht="6.95" customHeight="1">
      <c r="A83" s="227"/>
      <c r="B83" s="25"/>
      <c r="C83" s="231"/>
      <c r="D83" s="231"/>
      <c r="E83" s="231"/>
      <c r="F83" s="231"/>
      <c r="G83" s="231"/>
      <c r="H83" s="231"/>
      <c r="I83" s="95"/>
      <c r="J83" s="231"/>
      <c r="K83" s="231"/>
      <c r="L83" s="3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</row>
    <row r="84" spans="1:47" s="2" customFormat="1" ht="12" customHeight="1">
      <c r="A84" s="227"/>
      <c r="B84" s="25"/>
      <c r="C84" s="230" t="s">
        <v>16</v>
      </c>
      <c r="D84" s="231"/>
      <c r="E84" s="231"/>
      <c r="F84" s="231"/>
      <c r="G84" s="231"/>
      <c r="H84" s="231"/>
      <c r="I84" s="95"/>
      <c r="J84" s="231"/>
      <c r="K84" s="231"/>
      <c r="L84" s="3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</row>
    <row r="85" spans="1:47" s="2" customFormat="1" ht="23.25" customHeight="1">
      <c r="A85" s="227"/>
      <c r="B85" s="25"/>
      <c r="C85" s="231"/>
      <c r="D85" s="231"/>
      <c r="E85" s="272" t="str">
        <f>E7</f>
        <v>Rekonstrukce a modernizace učebny SPŠ Stavební, Pospíšilova 787, HK, Pavilon Švendova</v>
      </c>
      <c r="F85" s="273"/>
      <c r="G85" s="273"/>
      <c r="H85" s="273"/>
      <c r="I85" s="95"/>
      <c r="J85" s="231"/>
      <c r="K85" s="231"/>
      <c r="L85" s="3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</row>
    <row r="86" spans="1:47" s="2" customFormat="1" ht="12" customHeight="1">
      <c r="A86" s="227"/>
      <c r="B86" s="25"/>
      <c r="C86" s="230" t="s">
        <v>94</v>
      </c>
      <c r="D86" s="231"/>
      <c r="E86" s="231"/>
      <c r="F86" s="231"/>
      <c r="G86" s="231"/>
      <c r="H86" s="231"/>
      <c r="I86" s="95"/>
      <c r="J86" s="231"/>
      <c r="K86" s="231"/>
      <c r="L86" s="3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</row>
    <row r="87" spans="1:47" s="2" customFormat="1" ht="16.5" customHeight="1">
      <c r="A87" s="227"/>
      <c r="B87" s="25"/>
      <c r="C87" s="231"/>
      <c r="D87" s="231"/>
      <c r="E87" s="242" t="str">
        <f>E9</f>
        <v>2020-18-03 - Strukturovaná kabeláž</v>
      </c>
      <c r="F87" s="271"/>
      <c r="G87" s="271"/>
      <c r="H87" s="271"/>
      <c r="I87" s="95"/>
      <c r="J87" s="231"/>
      <c r="K87" s="231"/>
      <c r="L87" s="3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</row>
    <row r="88" spans="1:47" s="2" customFormat="1" ht="6.95" customHeight="1">
      <c r="A88" s="227"/>
      <c r="B88" s="25"/>
      <c r="C88" s="231"/>
      <c r="D88" s="231"/>
      <c r="E88" s="231"/>
      <c r="F88" s="231"/>
      <c r="G88" s="231"/>
      <c r="H88" s="231"/>
      <c r="I88" s="95"/>
      <c r="J88" s="231"/>
      <c r="K88" s="231"/>
      <c r="L88" s="3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</row>
    <row r="89" spans="1:47" s="2" customFormat="1" ht="12" customHeight="1">
      <c r="A89" s="227"/>
      <c r="B89" s="25"/>
      <c r="C89" s="230" t="s">
        <v>20</v>
      </c>
      <c r="D89" s="231"/>
      <c r="E89" s="231"/>
      <c r="F89" s="213" t="str">
        <f>F12</f>
        <v>Hradec Králové</v>
      </c>
      <c r="G89" s="231"/>
      <c r="H89" s="231"/>
      <c r="I89" s="96" t="s">
        <v>22</v>
      </c>
      <c r="J89" s="221" t="str">
        <f>IF(J12="","",J12)</f>
        <v>21. 10. 2020</v>
      </c>
      <c r="K89" s="231"/>
      <c r="L89" s="3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</row>
    <row r="90" spans="1:47" s="2" customFormat="1" ht="6.95" customHeight="1">
      <c r="A90" s="227"/>
      <c r="B90" s="25"/>
      <c r="C90" s="231"/>
      <c r="D90" s="231"/>
      <c r="E90" s="231"/>
      <c r="F90" s="231"/>
      <c r="G90" s="231"/>
      <c r="H90" s="231"/>
      <c r="I90" s="95"/>
      <c r="J90" s="231"/>
      <c r="K90" s="231"/>
      <c r="L90" s="3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</row>
    <row r="91" spans="1:47" s="2" customFormat="1" ht="15.2" customHeight="1">
      <c r="A91" s="227"/>
      <c r="B91" s="25"/>
      <c r="C91" s="230" t="s">
        <v>24</v>
      </c>
      <c r="D91" s="231"/>
      <c r="E91" s="231"/>
      <c r="F91" s="213" t="str">
        <f>E15</f>
        <v>SPŠ Stavební , Pospíšilova 787, Hradec Králové</v>
      </c>
      <c r="G91" s="231"/>
      <c r="H91" s="231"/>
      <c r="I91" s="96" t="s">
        <v>31</v>
      </c>
      <c r="J91" s="216" t="str">
        <f>E21</f>
        <v xml:space="preserve"> </v>
      </c>
      <c r="K91" s="231"/>
      <c r="L91" s="3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</row>
    <row r="92" spans="1:47" s="2" customFormat="1" ht="15.2" customHeight="1">
      <c r="A92" s="227"/>
      <c r="B92" s="25"/>
      <c r="C92" s="230" t="s">
        <v>29</v>
      </c>
      <c r="D92" s="231"/>
      <c r="E92" s="231"/>
      <c r="F92" s="213" t="str">
        <f>IF(E18="","",E18)</f>
        <v>Vyplň údaj</v>
      </c>
      <c r="G92" s="231"/>
      <c r="H92" s="231"/>
      <c r="I92" s="96" t="s">
        <v>34</v>
      </c>
      <c r="J92" s="216" t="str">
        <f>E24</f>
        <v xml:space="preserve"> </v>
      </c>
      <c r="K92" s="231"/>
      <c r="L92" s="3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</row>
    <row r="93" spans="1:47" s="2" customFormat="1" ht="10.35" customHeight="1">
      <c r="A93" s="227"/>
      <c r="B93" s="25"/>
      <c r="C93" s="231"/>
      <c r="D93" s="231"/>
      <c r="E93" s="231"/>
      <c r="F93" s="231"/>
      <c r="G93" s="231"/>
      <c r="H93" s="231"/>
      <c r="I93" s="95"/>
      <c r="J93" s="231"/>
      <c r="K93" s="231"/>
      <c r="L93" s="3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</row>
    <row r="94" spans="1:47" s="2" customFormat="1" ht="29.25" customHeight="1">
      <c r="A94" s="227"/>
      <c r="B94" s="25"/>
      <c r="C94" s="135" t="s">
        <v>98</v>
      </c>
      <c r="D94" s="136"/>
      <c r="E94" s="136"/>
      <c r="F94" s="136"/>
      <c r="G94" s="136"/>
      <c r="H94" s="136"/>
      <c r="I94" s="137"/>
      <c r="J94" s="138" t="s">
        <v>99</v>
      </c>
      <c r="K94" s="136"/>
      <c r="L94" s="3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</row>
    <row r="95" spans="1:47" s="2" customFormat="1" ht="10.35" customHeight="1">
      <c r="A95" s="227"/>
      <c r="B95" s="25"/>
      <c r="C95" s="231"/>
      <c r="D95" s="231"/>
      <c r="E95" s="231"/>
      <c r="F95" s="231"/>
      <c r="G95" s="231"/>
      <c r="H95" s="231"/>
      <c r="I95" s="95"/>
      <c r="J95" s="231"/>
      <c r="K95" s="231"/>
      <c r="L95" s="3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</row>
    <row r="96" spans="1:47" s="2" customFormat="1" ht="22.9" customHeight="1">
      <c r="A96" s="227"/>
      <c r="B96" s="25"/>
      <c r="C96" s="139" t="s">
        <v>100</v>
      </c>
      <c r="D96" s="231"/>
      <c r="E96" s="231"/>
      <c r="F96" s="231"/>
      <c r="G96" s="231"/>
      <c r="H96" s="231"/>
      <c r="I96" s="95"/>
      <c r="J96" s="224">
        <f>J121</f>
        <v>0</v>
      </c>
      <c r="K96" s="231"/>
      <c r="L96" s="3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U96" s="14" t="s">
        <v>101</v>
      </c>
    </row>
    <row r="97" spans="1:31" s="9" customFormat="1" ht="24.95" customHeight="1">
      <c r="B97" s="140"/>
      <c r="C97" s="141"/>
      <c r="D97" s="142" t="s">
        <v>102</v>
      </c>
      <c r="E97" s="143"/>
      <c r="F97" s="143"/>
      <c r="G97" s="143"/>
      <c r="H97" s="143"/>
      <c r="I97" s="144"/>
      <c r="J97" s="145">
        <f>J122</f>
        <v>0</v>
      </c>
      <c r="K97" s="141"/>
      <c r="L97" s="146"/>
    </row>
    <row r="98" spans="1:31" s="10" customFormat="1" ht="19.899999999999999" customHeight="1">
      <c r="B98" s="147"/>
      <c r="C98" s="148"/>
      <c r="D98" s="149" t="s">
        <v>103</v>
      </c>
      <c r="E98" s="150"/>
      <c r="F98" s="150"/>
      <c r="G98" s="150"/>
      <c r="H98" s="150"/>
      <c r="I98" s="151"/>
      <c r="J98" s="152">
        <f>J128</f>
        <v>0</v>
      </c>
      <c r="K98" s="148"/>
      <c r="L98" s="153"/>
    </row>
    <row r="99" spans="1:31" s="10" customFormat="1" ht="19.899999999999999" customHeight="1">
      <c r="B99" s="147"/>
      <c r="C99" s="148"/>
      <c r="D99" s="149" t="s">
        <v>104</v>
      </c>
      <c r="E99" s="150"/>
      <c r="F99" s="150"/>
      <c r="G99" s="150"/>
      <c r="H99" s="150"/>
      <c r="I99" s="151"/>
      <c r="J99" s="152">
        <f>J131</f>
        <v>0</v>
      </c>
      <c r="K99" s="148"/>
      <c r="L99" s="153"/>
    </row>
    <row r="100" spans="1:31" s="9" customFormat="1" ht="24.95" customHeight="1">
      <c r="B100" s="140"/>
      <c r="C100" s="141"/>
      <c r="D100" s="142" t="s">
        <v>105</v>
      </c>
      <c r="E100" s="143"/>
      <c r="F100" s="143"/>
      <c r="G100" s="143"/>
      <c r="H100" s="143"/>
      <c r="I100" s="144"/>
      <c r="J100" s="145">
        <f>J145</f>
        <v>0</v>
      </c>
      <c r="K100" s="141"/>
      <c r="L100" s="146"/>
    </row>
    <row r="101" spans="1:31" s="10" customFormat="1" ht="19.899999999999999" customHeight="1">
      <c r="B101" s="147"/>
      <c r="C101" s="148"/>
      <c r="D101" s="149" t="s">
        <v>106</v>
      </c>
      <c r="E101" s="150"/>
      <c r="F101" s="150"/>
      <c r="G101" s="150"/>
      <c r="H101" s="150"/>
      <c r="I101" s="151"/>
      <c r="J101" s="152">
        <f>J146</f>
        <v>0</v>
      </c>
      <c r="K101" s="148"/>
      <c r="L101" s="153"/>
    </row>
    <row r="102" spans="1:31" s="2" customFormat="1" ht="21.75" customHeight="1">
      <c r="A102" s="227"/>
      <c r="B102" s="25"/>
      <c r="C102" s="231"/>
      <c r="D102" s="231"/>
      <c r="E102" s="231"/>
      <c r="F102" s="231"/>
      <c r="G102" s="231"/>
      <c r="H102" s="231"/>
      <c r="I102" s="95"/>
      <c r="J102" s="231"/>
      <c r="K102" s="231"/>
      <c r="L102" s="3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</row>
    <row r="103" spans="1:31" s="2" customFormat="1" ht="6.95" customHeight="1">
      <c r="A103" s="227"/>
      <c r="B103" s="40"/>
      <c r="C103" s="41"/>
      <c r="D103" s="41"/>
      <c r="E103" s="41"/>
      <c r="F103" s="41"/>
      <c r="G103" s="41"/>
      <c r="H103" s="41"/>
      <c r="I103" s="131"/>
      <c r="J103" s="41"/>
      <c r="K103" s="41"/>
      <c r="L103" s="3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</row>
    <row r="107" spans="1:31" s="2" customFormat="1" ht="6.95" customHeight="1">
      <c r="A107" s="227"/>
      <c r="B107" s="42"/>
      <c r="C107" s="43"/>
      <c r="D107" s="43"/>
      <c r="E107" s="43"/>
      <c r="F107" s="43"/>
      <c r="G107" s="43"/>
      <c r="H107" s="43"/>
      <c r="I107" s="134"/>
      <c r="J107" s="43"/>
      <c r="K107" s="43"/>
      <c r="L107" s="3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</row>
    <row r="108" spans="1:31" s="2" customFormat="1" ht="24.95" customHeight="1">
      <c r="A108" s="227"/>
      <c r="B108" s="25"/>
      <c r="C108" s="19" t="s">
        <v>107</v>
      </c>
      <c r="D108" s="231"/>
      <c r="E108" s="231"/>
      <c r="F108" s="231"/>
      <c r="G108" s="231"/>
      <c r="H108" s="231"/>
      <c r="I108" s="95"/>
      <c r="J108" s="231"/>
      <c r="K108" s="231"/>
      <c r="L108" s="3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</row>
    <row r="109" spans="1:31" s="2" customFormat="1" ht="6.95" customHeight="1">
      <c r="A109" s="227"/>
      <c r="B109" s="25"/>
      <c r="C109" s="231"/>
      <c r="D109" s="231"/>
      <c r="E109" s="231"/>
      <c r="F109" s="231"/>
      <c r="G109" s="231"/>
      <c r="H109" s="231"/>
      <c r="I109" s="95"/>
      <c r="J109" s="231"/>
      <c r="K109" s="231"/>
      <c r="L109" s="3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</row>
    <row r="110" spans="1:31" s="2" customFormat="1" ht="12" customHeight="1">
      <c r="A110" s="227"/>
      <c r="B110" s="25"/>
      <c r="C110" s="230" t="s">
        <v>16</v>
      </c>
      <c r="D110" s="231"/>
      <c r="E110" s="231"/>
      <c r="F110" s="231"/>
      <c r="G110" s="231"/>
      <c r="H110" s="231"/>
      <c r="I110" s="95"/>
      <c r="J110" s="231"/>
      <c r="K110" s="231"/>
      <c r="L110" s="3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</row>
    <row r="111" spans="1:31" s="2" customFormat="1" ht="23.25" customHeight="1">
      <c r="A111" s="227"/>
      <c r="B111" s="25"/>
      <c r="C111" s="231"/>
      <c r="D111" s="231"/>
      <c r="E111" s="272" t="str">
        <f>E7</f>
        <v>Rekonstrukce a modernizace učebny SPŠ Stavební, Pospíšilova 787, HK, Pavilon Švendova</v>
      </c>
      <c r="F111" s="273"/>
      <c r="G111" s="273"/>
      <c r="H111" s="273"/>
      <c r="I111" s="95"/>
      <c r="J111" s="231"/>
      <c r="K111" s="231"/>
      <c r="L111" s="3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</row>
    <row r="112" spans="1:31" s="2" customFormat="1" ht="12" customHeight="1">
      <c r="A112" s="227"/>
      <c r="B112" s="25"/>
      <c r="C112" s="230" t="s">
        <v>94</v>
      </c>
      <c r="D112" s="231"/>
      <c r="E112" s="231"/>
      <c r="F112" s="231"/>
      <c r="G112" s="231"/>
      <c r="H112" s="231"/>
      <c r="I112" s="95"/>
      <c r="J112" s="231"/>
      <c r="K112" s="231"/>
      <c r="L112" s="3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</row>
    <row r="113" spans="1:65" s="2" customFormat="1" ht="16.5" customHeight="1">
      <c r="A113" s="227"/>
      <c r="B113" s="25"/>
      <c r="C113" s="231"/>
      <c r="D113" s="231"/>
      <c r="E113" s="242" t="str">
        <f>E9</f>
        <v>2020-18-03 - Strukturovaná kabeláž</v>
      </c>
      <c r="F113" s="271"/>
      <c r="G113" s="271"/>
      <c r="H113" s="271"/>
      <c r="I113" s="95"/>
      <c r="J113" s="231"/>
      <c r="K113" s="231"/>
      <c r="L113" s="3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</row>
    <row r="114" spans="1:65" s="2" customFormat="1" ht="6.95" customHeight="1">
      <c r="A114" s="227"/>
      <c r="B114" s="25"/>
      <c r="C114" s="231"/>
      <c r="D114" s="231"/>
      <c r="E114" s="231"/>
      <c r="F114" s="231"/>
      <c r="G114" s="231"/>
      <c r="H114" s="231"/>
      <c r="I114" s="95"/>
      <c r="J114" s="231"/>
      <c r="K114" s="231"/>
      <c r="L114" s="3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</row>
    <row r="115" spans="1:65" s="2" customFormat="1" ht="12" customHeight="1">
      <c r="A115" s="227"/>
      <c r="B115" s="25"/>
      <c r="C115" s="230" t="s">
        <v>20</v>
      </c>
      <c r="D115" s="231"/>
      <c r="E115" s="231"/>
      <c r="F115" s="213" t="str">
        <f>F12</f>
        <v>Hradec Králové</v>
      </c>
      <c r="G115" s="231"/>
      <c r="H115" s="231"/>
      <c r="I115" s="96" t="s">
        <v>22</v>
      </c>
      <c r="J115" s="221" t="str">
        <f>IF(J12="","",J12)</f>
        <v>21. 10. 2020</v>
      </c>
      <c r="K115" s="231"/>
      <c r="L115" s="3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</row>
    <row r="116" spans="1:65" s="2" customFormat="1" ht="6.95" customHeight="1">
      <c r="A116" s="227"/>
      <c r="B116" s="25"/>
      <c r="C116" s="231"/>
      <c r="D116" s="231"/>
      <c r="E116" s="231"/>
      <c r="F116" s="231"/>
      <c r="G116" s="231"/>
      <c r="H116" s="231"/>
      <c r="I116" s="95"/>
      <c r="J116" s="231"/>
      <c r="K116" s="231"/>
      <c r="L116" s="3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</row>
    <row r="117" spans="1:65" s="2" customFormat="1" ht="15.2" customHeight="1">
      <c r="A117" s="227"/>
      <c r="B117" s="25"/>
      <c r="C117" s="230" t="s">
        <v>24</v>
      </c>
      <c r="D117" s="231"/>
      <c r="E117" s="231"/>
      <c r="F117" s="213" t="str">
        <f>E15</f>
        <v>SPŠ Stavební , Pospíšilova 787, Hradec Králové</v>
      </c>
      <c r="G117" s="231"/>
      <c r="H117" s="231"/>
      <c r="I117" s="96" t="s">
        <v>31</v>
      </c>
      <c r="J117" s="216" t="str">
        <f>E21</f>
        <v xml:space="preserve"> </v>
      </c>
      <c r="K117" s="231"/>
      <c r="L117" s="3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</row>
    <row r="118" spans="1:65" s="2" customFormat="1" ht="15.2" customHeight="1">
      <c r="A118" s="227"/>
      <c r="B118" s="25"/>
      <c r="C118" s="230" t="s">
        <v>29</v>
      </c>
      <c r="D118" s="231"/>
      <c r="E118" s="231"/>
      <c r="F118" s="213" t="str">
        <f>IF(E18="","",E18)</f>
        <v>Vyplň údaj</v>
      </c>
      <c r="G118" s="231"/>
      <c r="H118" s="231"/>
      <c r="I118" s="96" t="s">
        <v>34</v>
      </c>
      <c r="J118" s="216" t="str">
        <f>E24</f>
        <v xml:space="preserve"> </v>
      </c>
      <c r="K118" s="231"/>
      <c r="L118" s="3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</row>
    <row r="119" spans="1:65" s="2" customFormat="1" ht="10.35" customHeight="1">
      <c r="A119" s="227"/>
      <c r="B119" s="25"/>
      <c r="C119" s="231"/>
      <c r="D119" s="231"/>
      <c r="E119" s="231"/>
      <c r="F119" s="231"/>
      <c r="G119" s="231"/>
      <c r="H119" s="231"/>
      <c r="I119" s="95"/>
      <c r="J119" s="231"/>
      <c r="K119" s="231"/>
      <c r="L119" s="3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</row>
    <row r="120" spans="1:65" s="11" customFormat="1" ht="29.25" customHeight="1">
      <c r="A120" s="154"/>
      <c r="B120" s="155"/>
      <c r="C120" s="156" t="s">
        <v>108</v>
      </c>
      <c r="D120" s="157" t="s">
        <v>61</v>
      </c>
      <c r="E120" s="157" t="s">
        <v>57</v>
      </c>
      <c r="F120" s="157" t="s">
        <v>58</v>
      </c>
      <c r="G120" s="157" t="s">
        <v>109</v>
      </c>
      <c r="H120" s="157" t="s">
        <v>110</v>
      </c>
      <c r="I120" s="158" t="s">
        <v>111</v>
      </c>
      <c r="J120" s="159" t="s">
        <v>99</v>
      </c>
      <c r="K120" s="160" t="s">
        <v>112</v>
      </c>
      <c r="L120" s="161"/>
      <c r="M120" s="58" t="s">
        <v>1</v>
      </c>
      <c r="N120" s="59" t="s">
        <v>40</v>
      </c>
      <c r="O120" s="59" t="s">
        <v>113</v>
      </c>
      <c r="P120" s="59" t="s">
        <v>114</v>
      </c>
      <c r="Q120" s="59" t="s">
        <v>115</v>
      </c>
      <c r="R120" s="59" t="s">
        <v>116</v>
      </c>
      <c r="S120" s="59" t="s">
        <v>117</v>
      </c>
      <c r="T120" s="60" t="s">
        <v>118</v>
      </c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</row>
    <row r="121" spans="1:65" s="2" customFormat="1" ht="22.9" customHeight="1">
      <c r="A121" s="227"/>
      <c r="B121" s="25"/>
      <c r="C121" s="65" t="s">
        <v>119</v>
      </c>
      <c r="D121" s="231"/>
      <c r="E121" s="231"/>
      <c r="F121" s="231"/>
      <c r="G121" s="231"/>
      <c r="H121" s="231"/>
      <c r="I121" s="95"/>
      <c r="J121" s="162">
        <f>BK121</f>
        <v>0</v>
      </c>
      <c r="K121" s="231"/>
      <c r="L121" s="27"/>
      <c r="M121" s="61"/>
      <c r="N121" s="163"/>
      <c r="O121" s="62"/>
      <c r="P121" s="164">
        <f>P122+P145</f>
        <v>0</v>
      </c>
      <c r="Q121" s="62"/>
      <c r="R121" s="164">
        <f>R122+R145</f>
        <v>2.3730000000000001E-2</v>
      </c>
      <c r="S121" s="62"/>
      <c r="T121" s="165">
        <f>T122+T145</f>
        <v>0</v>
      </c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T121" s="14" t="s">
        <v>75</v>
      </c>
      <c r="AU121" s="14" t="s">
        <v>101</v>
      </c>
      <c r="BK121" s="166">
        <f>BK122+BK145</f>
        <v>0</v>
      </c>
    </row>
    <row r="122" spans="1:65" s="12" customFormat="1" ht="25.9" customHeight="1">
      <c r="B122" s="167"/>
      <c r="C122" s="168"/>
      <c r="D122" s="169" t="s">
        <v>75</v>
      </c>
      <c r="E122" s="170" t="s">
        <v>120</v>
      </c>
      <c r="F122" s="170" t="s">
        <v>121</v>
      </c>
      <c r="G122" s="168"/>
      <c r="H122" s="168"/>
      <c r="I122" s="171"/>
      <c r="J122" s="172">
        <f>BK122</f>
        <v>0</v>
      </c>
      <c r="K122" s="168"/>
      <c r="L122" s="173"/>
      <c r="M122" s="174"/>
      <c r="N122" s="175"/>
      <c r="O122" s="175"/>
      <c r="P122" s="176">
        <f>P123+SUM(P124:P128)+P131</f>
        <v>0</v>
      </c>
      <c r="Q122" s="175"/>
      <c r="R122" s="176">
        <f>R123+SUM(R124:R128)+R131</f>
        <v>1.133E-2</v>
      </c>
      <c r="S122" s="175"/>
      <c r="T122" s="177">
        <f>T123+SUM(T124:T128)+T131</f>
        <v>0</v>
      </c>
      <c r="AR122" s="178" t="s">
        <v>86</v>
      </c>
      <c r="AT122" s="179" t="s">
        <v>75</v>
      </c>
      <c r="AU122" s="179" t="s">
        <v>76</v>
      </c>
      <c r="AY122" s="178" t="s">
        <v>122</v>
      </c>
      <c r="BK122" s="180">
        <f>BK123+SUM(BK124:BK128)+BK131</f>
        <v>0</v>
      </c>
    </row>
    <row r="123" spans="1:65" s="2" customFormat="1" ht="16.5" customHeight="1">
      <c r="A123" s="227"/>
      <c r="B123" s="25"/>
      <c r="C123" s="183" t="s">
        <v>432</v>
      </c>
      <c r="D123" s="183" t="s">
        <v>125</v>
      </c>
      <c r="E123" s="184" t="s">
        <v>433</v>
      </c>
      <c r="F123" s="185" t="s">
        <v>434</v>
      </c>
      <c r="G123" s="186" t="s">
        <v>168</v>
      </c>
      <c r="H123" s="187">
        <v>1</v>
      </c>
      <c r="I123" s="188"/>
      <c r="J123" s="189">
        <f>ROUND(I123*H123,2)</f>
        <v>0</v>
      </c>
      <c r="K123" s="190"/>
      <c r="L123" s="191"/>
      <c r="M123" s="192" t="s">
        <v>1</v>
      </c>
      <c r="N123" s="193" t="s">
        <v>41</v>
      </c>
      <c r="O123" s="54"/>
      <c r="P123" s="194">
        <f>O123*H123</f>
        <v>0</v>
      </c>
      <c r="Q123" s="194">
        <v>1.2999999999999999E-4</v>
      </c>
      <c r="R123" s="194">
        <f>Q123*H123</f>
        <v>1.2999999999999999E-4</v>
      </c>
      <c r="S123" s="194">
        <v>0</v>
      </c>
      <c r="T123" s="195">
        <f>S123*H123</f>
        <v>0</v>
      </c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R123" s="196" t="s">
        <v>129</v>
      </c>
      <c r="AT123" s="196" t="s">
        <v>125</v>
      </c>
      <c r="AU123" s="196" t="s">
        <v>84</v>
      </c>
      <c r="AY123" s="14" t="s">
        <v>122</v>
      </c>
      <c r="BE123" s="197">
        <f>IF(N123="základní",J123,0)</f>
        <v>0</v>
      </c>
      <c r="BF123" s="197">
        <f>IF(N123="snížená",J123,0)</f>
        <v>0</v>
      </c>
      <c r="BG123" s="197">
        <f>IF(N123="zákl. přenesená",J123,0)</f>
        <v>0</v>
      </c>
      <c r="BH123" s="197">
        <f>IF(N123="sníž. přenesená",J123,0)</f>
        <v>0</v>
      </c>
      <c r="BI123" s="197">
        <f>IF(N123="nulová",J123,0)</f>
        <v>0</v>
      </c>
      <c r="BJ123" s="14" t="s">
        <v>84</v>
      </c>
      <c r="BK123" s="197">
        <f>ROUND(I123*H123,2)</f>
        <v>0</v>
      </c>
      <c r="BL123" s="14" t="s">
        <v>130</v>
      </c>
      <c r="BM123" s="196" t="s">
        <v>435</v>
      </c>
    </row>
    <row r="124" spans="1:65" s="2" customFormat="1" ht="16.5" customHeight="1">
      <c r="A124" s="227"/>
      <c r="B124" s="25"/>
      <c r="C124" s="183" t="s">
        <v>436</v>
      </c>
      <c r="D124" s="183" t="s">
        <v>125</v>
      </c>
      <c r="E124" s="184" t="s">
        <v>437</v>
      </c>
      <c r="F124" s="185" t="s">
        <v>438</v>
      </c>
      <c r="G124" s="186" t="s">
        <v>168</v>
      </c>
      <c r="H124" s="187">
        <v>1</v>
      </c>
      <c r="I124" s="188"/>
      <c r="J124" s="189">
        <f>ROUND(I124*H124,2)</f>
        <v>0</v>
      </c>
      <c r="K124" s="190"/>
      <c r="L124" s="191"/>
      <c r="M124" s="192" t="s">
        <v>1</v>
      </c>
      <c r="N124" s="193" t="s">
        <v>41</v>
      </c>
      <c r="O124" s="54"/>
      <c r="P124" s="194">
        <f>O124*H124</f>
        <v>0</v>
      </c>
      <c r="Q124" s="194">
        <v>0.01</v>
      </c>
      <c r="R124" s="194">
        <f>Q124*H124</f>
        <v>0.01</v>
      </c>
      <c r="S124" s="194">
        <v>0</v>
      </c>
      <c r="T124" s="195">
        <f>S124*H124</f>
        <v>0</v>
      </c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R124" s="196" t="s">
        <v>129</v>
      </c>
      <c r="AT124" s="196" t="s">
        <v>125</v>
      </c>
      <c r="AU124" s="196" t="s">
        <v>84</v>
      </c>
      <c r="AY124" s="14" t="s">
        <v>122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4" t="s">
        <v>84</v>
      </c>
      <c r="BK124" s="197">
        <f>ROUND(I124*H124,2)</f>
        <v>0</v>
      </c>
      <c r="BL124" s="14" t="s">
        <v>130</v>
      </c>
      <c r="BM124" s="196" t="s">
        <v>439</v>
      </c>
    </row>
    <row r="125" spans="1:65" s="2" customFormat="1" ht="21.75" customHeight="1">
      <c r="A125" s="227"/>
      <c r="B125" s="25"/>
      <c r="C125" s="183" t="s">
        <v>440</v>
      </c>
      <c r="D125" s="183" t="s">
        <v>125</v>
      </c>
      <c r="E125" s="184" t="s">
        <v>441</v>
      </c>
      <c r="F125" s="185" t="s">
        <v>442</v>
      </c>
      <c r="G125" s="186" t="s">
        <v>168</v>
      </c>
      <c r="H125" s="187">
        <v>1</v>
      </c>
      <c r="I125" s="188"/>
      <c r="J125" s="189">
        <f>ROUND(I125*H125,2)</f>
        <v>0</v>
      </c>
      <c r="K125" s="190"/>
      <c r="L125" s="191"/>
      <c r="M125" s="192" t="s">
        <v>1</v>
      </c>
      <c r="N125" s="193" t="s">
        <v>41</v>
      </c>
      <c r="O125" s="54"/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R125" s="196" t="s">
        <v>129</v>
      </c>
      <c r="AT125" s="196" t="s">
        <v>125</v>
      </c>
      <c r="AU125" s="196" t="s">
        <v>84</v>
      </c>
      <c r="AY125" s="14" t="s">
        <v>122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4" t="s">
        <v>84</v>
      </c>
      <c r="BK125" s="197">
        <f>ROUND(I125*H125,2)</f>
        <v>0</v>
      </c>
      <c r="BL125" s="14" t="s">
        <v>130</v>
      </c>
      <c r="BM125" s="196" t="s">
        <v>443</v>
      </c>
    </row>
    <row r="126" spans="1:65" s="2" customFormat="1" ht="16.5" customHeight="1">
      <c r="A126" s="227"/>
      <c r="B126" s="25"/>
      <c r="C126" s="183" t="s">
        <v>444</v>
      </c>
      <c r="D126" s="183" t="s">
        <v>125</v>
      </c>
      <c r="E126" s="184" t="s">
        <v>445</v>
      </c>
      <c r="F126" s="185" t="s">
        <v>446</v>
      </c>
      <c r="G126" s="186" t="s">
        <v>168</v>
      </c>
      <c r="H126" s="187">
        <v>1</v>
      </c>
      <c r="I126" s="188"/>
      <c r="J126" s="189">
        <f>ROUND(I126*H126,2)</f>
        <v>0</v>
      </c>
      <c r="K126" s="190"/>
      <c r="L126" s="191"/>
      <c r="M126" s="192" t="s">
        <v>1</v>
      </c>
      <c r="N126" s="193" t="s">
        <v>41</v>
      </c>
      <c r="O126" s="54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R126" s="196" t="s">
        <v>129</v>
      </c>
      <c r="AT126" s="196" t="s">
        <v>125</v>
      </c>
      <c r="AU126" s="196" t="s">
        <v>84</v>
      </c>
      <c r="AY126" s="14" t="s">
        <v>122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4" t="s">
        <v>84</v>
      </c>
      <c r="BK126" s="197">
        <f>ROUND(I126*H126,2)</f>
        <v>0</v>
      </c>
      <c r="BL126" s="14" t="s">
        <v>130</v>
      </c>
      <c r="BM126" s="196" t="s">
        <v>447</v>
      </c>
    </row>
    <row r="127" spans="1:65" s="2" customFormat="1" ht="16.5" customHeight="1">
      <c r="A127" s="227"/>
      <c r="B127" s="25"/>
      <c r="C127" s="183" t="s">
        <v>448</v>
      </c>
      <c r="D127" s="183" t="s">
        <v>125</v>
      </c>
      <c r="E127" s="184" t="s">
        <v>449</v>
      </c>
      <c r="F127" s="185" t="s">
        <v>450</v>
      </c>
      <c r="G127" s="186" t="s">
        <v>168</v>
      </c>
      <c r="H127" s="187">
        <v>5</v>
      </c>
      <c r="I127" s="188"/>
      <c r="J127" s="189">
        <f>ROUND(I127*H127,2)</f>
        <v>0</v>
      </c>
      <c r="K127" s="190"/>
      <c r="L127" s="191"/>
      <c r="M127" s="192" t="s">
        <v>1</v>
      </c>
      <c r="N127" s="193" t="s">
        <v>41</v>
      </c>
      <c r="O127" s="54"/>
      <c r="P127" s="194">
        <f>O127*H127</f>
        <v>0</v>
      </c>
      <c r="Q127" s="194">
        <v>0</v>
      </c>
      <c r="R127" s="194">
        <f>Q127*H127</f>
        <v>0</v>
      </c>
      <c r="S127" s="194">
        <v>0</v>
      </c>
      <c r="T127" s="195">
        <f>S127*H127</f>
        <v>0</v>
      </c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R127" s="196" t="s">
        <v>129</v>
      </c>
      <c r="AT127" s="196" t="s">
        <v>125</v>
      </c>
      <c r="AU127" s="196" t="s">
        <v>84</v>
      </c>
      <c r="AY127" s="14" t="s">
        <v>122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14" t="s">
        <v>84</v>
      </c>
      <c r="BK127" s="197">
        <f>ROUND(I127*H127,2)</f>
        <v>0</v>
      </c>
      <c r="BL127" s="14" t="s">
        <v>130</v>
      </c>
      <c r="BM127" s="196" t="s">
        <v>451</v>
      </c>
    </row>
    <row r="128" spans="1:65" s="12" customFormat="1" ht="22.9" customHeight="1">
      <c r="B128" s="167"/>
      <c r="C128" s="168"/>
      <c r="D128" s="169" t="s">
        <v>75</v>
      </c>
      <c r="E128" s="181" t="s">
        <v>123</v>
      </c>
      <c r="F128" s="181" t="s">
        <v>124</v>
      </c>
      <c r="G128" s="168"/>
      <c r="H128" s="168"/>
      <c r="I128" s="171"/>
      <c r="J128" s="182">
        <f>BK128</f>
        <v>0</v>
      </c>
      <c r="K128" s="168"/>
      <c r="L128" s="173"/>
      <c r="M128" s="174"/>
      <c r="N128" s="175"/>
      <c r="O128" s="175"/>
      <c r="P128" s="176">
        <f>SUM(P129:P130)</f>
        <v>0</v>
      </c>
      <c r="Q128" s="175"/>
      <c r="R128" s="176">
        <f>SUM(R129:R130)</f>
        <v>1.2000000000000001E-3</v>
      </c>
      <c r="S128" s="175"/>
      <c r="T128" s="177">
        <f>SUM(T129:T130)</f>
        <v>0</v>
      </c>
      <c r="AR128" s="178" t="s">
        <v>86</v>
      </c>
      <c r="AT128" s="179" t="s">
        <v>75</v>
      </c>
      <c r="AU128" s="179" t="s">
        <v>84</v>
      </c>
      <c r="AY128" s="178" t="s">
        <v>122</v>
      </c>
      <c r="BK128" s="180">
        <f>SUM(BK129:BK130)</f>
        <v>0</v>
      </c>
    </row>
    <row r="129" spans="1:65" s="2" customFormat="1" ht="16.5" customHeight="1">
      <c r="A129" s="227"/>
      <c r="B129" s="25"/>
      <c r="C129" s="183" t="s">
        <v>452</v>
      </c>
      <c r="D129" s="183" t="s">
        <v>125</v>
      </c>
      <c r="E129" s="184" t="s">
        <v>453</v>
      </c>
      <c r="F129" s="185" t="s">
        <v>454</v>
      </c>
      <c r="G129" s="186" t="s">
        <v>168</v>
      </c>
      <c r="H129" s="187">
        <v>16</v>
      </c>
      <c r="I129" s="188"/>
      <c r="J129" s="189">
        <f>ROUND(I129*H129,2)</f>
        <v>0</v>
      </c>
      <c r="K129" s="190"/>
      <c r="L129" s="191"/>
      <c r="M129" s="192" t="s">
        <v>1</v>
      </c>
      <c r="N129" s="193" t="s">
        <v>41</v>
      </c>
      <c r="O129" s="54"/>
      <c r="P129" s="194">
        <f>O129*H129</f>
        <v>0</v>
      </c>
      <c r="Q129" s="194">
        <v>6.0000000000000002E-5</v>
      </c>
      <c r="R129" s="194">
        <f>Q129*H129</f>
        <v>9.6000000000000002E-4</v>
      </c>
      <c r="S129" s="194">
        <v>0</v>
      </c>
      <c r="T129" s="195">
        <f>S129*H129</f>
        <v>0</v>
      </c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R129" s="196" t="s">
        <v>129</v>
      </c>
      <c r="AT129" s="196" t="s">
        <v>125</v>
      </c>
      <c r="AU129" s="196" t="s">
        <v>86</v>
      </c>
      <c r="AY129" s="14" t="s">
        <v>122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14" t="s">
        <v>84</v>
      </c>
      <c r="BK129" s="197">
        <f>ROUND(I129*H129,2)</f>
        <v>0</v>
      </c>
      <c r="BL129" s="14" t="s">
        <v>130</v>
      </c>
      <c r="BM129" s="196" t="s">
        <v>455</v>
      </c>
    </row>
    <row r="130" spans="1:65" s="2" customFormat="1" ht="16.5" customHeight="1">
      <c r="A130" s="227"/>
      <c r="B130" s="25"/>
      <c r="C130" s="183" t="s">
        <v>456</v>
      </c>
      <c r="D130" s="183" t="s">
        <v>125</v>
      </c>
      <c r="E130" s="184" t="s">
        <v>457</v>
      </c>
      <c r="F130" s="185" t="s">
        <v>458</v>
      </c>
      <c r="G130" s="186" t="s">
        <v>168</v>
      </c>
      <c r="H130" s="187">
        <v>4</v>
      </c>
      <c r="I130" s="188"/>
      <c r="J130" s="189">
        <f>ROUND(I130*H130,2)</f>
        <v>0</v>
      </c>
      <c r="K130" s="190"/>
      <c r="L130" s="191"/>
      <c r="M130" s="192" t="s">
        <v>1</v>
      </c>
      <c r="N130" s="193" t="s">
        <v>41</v>
      </c>
      <c r="O130" s="54"/>
      <c r="P130" s="194">
        <f>O130*H130</f>
        <v>0</v>
      </c>
      <c r="Q130" s="194">
        <v>6.0000000000000002E-5</v>
      </c>
      <c r="R130" s="194">
        <f>Q130*H130</f>
        <v>2.4000000000000001E-4</v>
      </c>
      <c r="S130" s="194">
        <v>0</v>
      </c>
      <c r="T130" s="195">
        <f>S130*H130</f>
        <v>0</v>
      </c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R130" s="196" t="s">
        <v>129</v>
      </c>
      <c r="AT130" s="196" t="s">
        <v>125</v>
      </c>
      <c r="AU130" s="196" t="s">
        <v>86</v>
      </c>
      <c r="AY130" s="14" t="s">
        <v>122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84</v>
      </c>
      <c r="BK130" s="197">
        <f>ROUND(I130*H130,2)</f>
        <v>0</v>
      </c>
      <c r="BL130" s="14" t="s">
        <v>130</v>
      </c>
      <c r="BM130" s="196" t="s">
        <v>459</v>
      </c>
    </row>
    <row r="131" spans="1:65" s="12" customFormat="1" ht="22.9" customHeight="1">
      <c r="B131" s="167"/>
      <c r="C131" s="168"/>
      <c r="D131" s="169" t="s">
        <v>75</v>
      </c>
      <c r="E131" s="181" t="s">
        <v>302</v>
      </c>
      <c r="F131" s="181" t="s">
        <v>303</v>
      </c>
      <c r="G131" s="168"/>
      <c r="H131" s="168"/>
      <c r="I131" s="171"/>
      <c r="J131" s="182">
        <f>BK131</f>
        <v>0</v>
      </c>
      <c r="K131" s="168"/>
      <c r="L131" s="173"/>
      <c r="M131" s="174"/>
      <c r="N131" s="175"/>
      <c r="O131" s="175"/>
      <c r="P131" s="176">
        <f>SUM(P132:P144)</f>
        <v>0</v>
      </c>
      <c r="Q131" s="175"/>
      <c r="R131" s="176">
        <f>SUM(R132:R144)</f>
        <v>0</v>
      </c>
      <c r="S131" s="175"/>
      <c r="T131" s="177">
        <f>SUM(T132:T144)</f>
        <v>0</v>
      </c>
      <c r="AR131" s="178" t="s">
        <v>86</v>
      </c>
      <c r="AT131" s="179" t="s">
        <v>75</v>
      </c>
      <c r="AU131" s="179" t="s">
        <v>84</v>
      </c>
      <c r="AY131" s="178" t="s">
        <v>122</v>
      </c>
      <c r="BK131" s="180">
        <f>SUM(BK132:BK144)</f>
        <v>0</v>
      </c>
    </row>
    <row r="132" spans="1:65" s="2" customFormat="1" ht="21.75" customHeight="1">
      <c r="A132" s="227"/>
      <c r="B132" s="25"/>
      <c r="C132" s="198" t="s">
        <v>318</v>
      </c>
      <c r="D132" s="198" t="s">
        <v>145</v>
      </c>
      <c r="E132" s="199" t="s">
        <v>460</v>
      </c>
      <c r="F132" s="200" t="s">
        <v>461</v>
      </c>
      <c r="G132" s="201" t="s">
        <v>128</v>
      </c>
      <c r="H132" s="202">
        <v>700</v>
      </c>
      <c r="I132" s="203"/>
      <c r="J132" s="204">
        <f t="shared" ref="J132:J144" si="0">ROUND(I132*H132,2)</f>
        <v>0</v>
      </c>
      <c r="K132" s="205"/>
      <c r="L132" s="27"/>
      <c r="M132" s="206" t="s">
        <v>1</v>
      </c>
      <c r="N132" s="207" t="s">
        <v>41</v>
      </c>
      <c r="O132" s="54"/>
      <c r="P132" s="194">
        <f t="shared" ref="P132:P144" si="1">O132*H132</f>
        <v>0</v>
      </c>
      <c r="Q132" s="194">
        <v>0</v>
      </c>
      <c r="R132" s="194">
        <f t="shared" ref="R132:R144" si="2">Q132*H132</f>
        <v>0</v>
      </c>
      <c r="S132" s="194">
        <v>0</v>
      </c>
      <c r="T132" s="195">
        <f t="shared" ref="T132:T144" si="3">S132*H132</f>
        <v>0</v>
      </c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R132" s="196" t="s">
        <v>130</v>
      </c>
      <c r="AT132" s="196" t="s">
        <v>145</v>
      </c>
      <c r="AU132" s="196" t="s">
        <v>86</v>
      </c>
      <c r="AY132" s="14" t="s">
        <v>122</v>
      </c>
      <c r="BE132" s="197">
        <f t="shared" ref="BE132:BE144" si="4">IF(N132="základní",J132,0)</f>
        <v>0</v>
      </c>
      <c r="BF132" s="197">
        <f t="shared" ref="BF132:BF144" si="5">IF(N132="snížená",J132,0)</f>
        <v>0</v>
      </c>
      <c r="BG132" s="197">
        <f t="shared" ref="BG132:BG144" si="6">IF(N132="zákl. přenesená",J132,0)</f>
        <v>0</v>
      </c>
      <c r="BH132" s="197">
        <f t="shared" ref="BH132:BH144" si="7">IF(N132="sníž. přenesená",J132,0)</f>
        <v>0</v>
      </c>
      <c r="BI132" s="197">
        <f t="shared" ref="BI132:BI144" si="8">IF(N132="nulová",J132,0)</f>
        <v>0</v>
      </c>
      <c r="BJ132" s="14" t="s">
        <v>84</v>
      </c>
      <c r="BK132" s="197">
        <f t="shared" ref="BK132:BK144" si="9">ROUND(I132*H132,2)</f>
        <v>0</v>
      </c>
      <c r="BL132" s="14" t="s">
        <v>130</v>
      </c>
      <c r="BM132" s="196" t="s">
        <v>462</v>
      </c>
    </row>
    <row r="133" spans="1:65" s="2" customFormat="1" ht="16.5" customHeight="1">
      <c r="A133" s="227"/>
      <c r="B133" s="25"/>
      <c r="C133" s="183" t="s">
        <v>463</v>
      </c>
      <c r="D133" s="183" t="s">
        <v>125</v>
      </c>
      <c r="E133" s="184" t="s">
        <v>464</v>
      </c>
      <c r="F133" s="185" t="s">
        <v>465</v>
      </c>
      <c r="G133" s="186" t="s">
        <v>128</v>
      </c>
      <c r="H133" s="187">
        <v>700</v>
      </c>
      <c r="I133" s="188"/>
      <c r="J133" s="189">
        <f t="shared" si="0"/>
        <v>0</v>
      </c>
      <c r="K133" s="190"/>
      <c r="L133" s="191"/>
      <c r="M133" s="192" t="s">
        <v>1</v>
      </c>
      <c r="N133" s="193" t="s">
        <v>41</v>
      </c>
      <c r="O133" s="54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R133" s="196" t="s">
        <v>129</v>
      </c>
      <c r="AT133" s="196" t="s">
        <v>125</v>
      </c>
      <c r="AU133" s="196" t="s">
        <v>86</v>
      </c>
      <c r="AY133" s="14" t="s">
        <v>122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84</v>
      </c>
      <c r="BK133" s="197">
        <f t="shared" si="9"/>
        <v>0</v>
      </c>
      <c r="BL133" s="14" t="s">
        <v>130</v>
      </c>
      <c r="BM133" s="196" t="s">
        <v>466</v>
      </c>
    </row>
    <row r="134" spans="1:65" s="2" customFormat="1" ht="16.5" customHeight="1">
      <c r="A134" s="227"/>
      <c r="B134" s="25"/>
      <c r="C134" s="183" t="s">
        <v>467</v>
      </c>
      <c r="D134" s="183" t="s">
        <v>125</v>
      </c>
      <c r="E134" s="184" t="s">
        <v>468</v>
      </c>
      <c r="F134" s="185" t="s">
        <v>469</v>
      </c>
      <c r="G134" s="186" t="s">
        <v>168</v>
      </c>
      <c r="H134" s="187">
        <v>24</v>
      </c>
      <c r="I134" s="188"/>
      <c r="J134" s="189">
        <f t="shared" si="0"/>
        <v>0</v>
      </c>
      <c r="K134" s="190"/>
      <c r="L134" s="191"/>
      <c r="M134" s="192" t="s">
        <v>1</v>
      </c>
      <c r="N134" s="193" t="s">
        <v>41</v>
      </c>
      <c r="O134" s="54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R134" s="196" t="s">
        <v>129</v>
      </c>
      <c r="AT134" s="196" t="s">
        <v>125</v>
      </c>
      <c r="AU134" s="196" t="s">
        <v>86</v>
      </c>
      <c r="AY134" s="14" t="s">
        <v>122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84</v>
      </c>
      <c r="BK134" s="197">
        <f t="shared" si="9"/>
        <v>0</v>
      </c>
      <c r="BL134" s="14" t="s">
        <v>130</v>
      </c>
      <c r="BM134" s="196" t="s">
        <v>470</v>
      </c>
    </row>
    <row r="135" spans="1:65" s="2" customFormat="1" ht="16.5" customHeight="1">
      <c r="A135" s="227"/>
      <c r="B135" s="25"/>
      <c r="C135" s="198" t="s">
        <v>471</v>
      </c>
      <c r="D135" s="198" t="s">
        <v>145</v>
      </c>
      <c r="E135" s="199" t="s">
        <v>472</v>
      </c>
      <c r="F135" s="200" t="s">
        <v>473</v>
      </c>
      <c r="G135" s="201" t="s">
        <v>168</v>
      </c>
      <c r="H135" s="202">
        <v>22</v>
      </c>
      <c r="I135" s="203"/>
      <c r="J135" s="204">
        <f t="shared" si="0"/>
        <v>0</v>
      </c>
      <c r="K135" s="205"/>
      <c r="L135" s="27"/>
      <c r="M135" s="206" t="s">
        <v>1</v>
      </c>
      <c r="N135" s="207" t="s">
        <v>41</v>
      </c>
      <c r="O135" s="54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R135" s="196" t="s">
        <v>130</v>
      </c>
      <c r="AT135" s="196" t="s">
        <v>145</v>
      </c>
      <c r="AU135" s="196" t="s">
        <v>86</v>
      </c>
      <c r="AY135" s="14" t="s">
        <v>122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84</v>
      </c>
      <c r="BK135" s="197">
        <f t="shared" si="9"/>
        <v>0</v>
      </c>
      <c r="BL135" s="14" t="s">
        <v>130</v>
      </c>
      <c r="BM135" s="196" t="s">
        <v>474</v>
      </c>
    </row>
    <row r="136" spans="1:65" s="2" customFormat="1" ht="16.5" customHeight="1">
      <c r="A136" s="227"/>
      <c r="B136" s="25"/>
      <c r="C136" s="198" t="s">
        <v>475</v>
      </c>
      <c r="D136" s="198" t="s">
        <v>145</v>
      </c>
      <c r="E136" s="199" t="s">
        <v>476</v>
      </c>
      <c r="F136" s="200" t="s">
        <v>477</v>
      </c>
      <c r="G136" s="201" t="s">
        <v>168</v>
      </c>
      <c r="H136" s="202">
        <v>1</v>
      </c>
      <c r="I136" s="203"/>
      <c r="J136" s="204">
        <f t="shared" si="0"/>
        <v>0</v>
      </c>
      <c r="K136" s="205"/>
      <c r="L136" s="27"/>
      <c r="M136" s="206" t="s">
        <v>1</v>
      </c>
      <c r="N136" s="207" t="s">
        <v>41</v>
      </c>
      <c r="O136" s="54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R136" s="196" t="s">
        <v>130</v>
      </c>
      <c r="AT136" s="196" t="s">
        <v>145</v>
      </c>
      <c r="AU136" s="196" t="s">
        <v>86</v>
      </c>
      <c r="AY136" s="14" t="s">
        <v>122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84</v>
      </c>
      <c r="BK136" s="197">
        <f t="shared" si="9"/>
        <v>0</v>
      </c>
      <c r="BL136" s="14" t="s">
        <v>130</v>
      </c>
      <c r="BM136" s="196" t="s">
        <v>478</v>
      </c>
    </row>
    <row r="137" spans="1:65" s="2" customFormat="1" ht="16.5" customHeight="1">
      <c r="A137" s="227"/>
      <c r="B137" s="25"/>
      <c r="C137" s="198" t="s">
        <v>304</v>
      </c>
      <c r="D137" s="198" t="s">
        <v>145</v>
      </c>
      <c r="E137" s="199" t="s">
        <v>305</v>
      </c>
      <c r="F137" s="200" t="s">
        <v>479</v>
      </c>
      <c r="G137" s="201" t="s">
        <v>168</v>
      </c>
      <c r="H137" s="202">
        <v>1</v>
      </c>
      <c r="I137" s="203"/>
      <c r="J137" s="204">
        <f t="shared" si="0"/>
        <v>0</v>
      </c>
      <c r="K137" s="205"/>
      <c r="L137" s="27"/>
      <c r="M137" s="206" t="s">
        <v>1</v>
      </c>
      <c r="N137" s="207" t="s">
        <v>41</v>
      </c>
      <c r="O137" s="54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R137" s="196" t="s">
        <v>130</v>
      </c>
      <c r="AT137" s="196" t="s">
        <v>145</v>
      </c>
      <c r="AU137" s="196" t="s">
        <v>86</v>
      </c>
      <c r="AY137" s="14" t="s">
        <v>122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84</v>
      </c>
      <c r="BK137" s="197">
        <f t="shared" si="9"/>
        <v>0</v>
      </c>
      <c r="BL137" s="14" t="s">
        <v>130</v>
      </c>
      <c r="BM137" s="196" t="s">
        <v>307</v>
      </c>
    </row>
    <row r="138" spans="1:65" s="2" customFormat="1" ht="21.75" customHeight="1">
      <c r="A138" s="227"/>
      <c r="B138" s="25"/>
      <c r="C138" s="198" t="s">
        <v>480</v>
      </c>
      <c r="D138" s="198" t="s">
        <v>145</v>
      </c>
      <c r="E138" s="199" t="s">
        <v>481</v>
      </c>
      <c r="F138" s="200" t="s">
        <v>482</v>
      </c>
      <c r="G138" s="201" t="s">
        <v>168</v>
      </c>
      <c r="H138" s="202">
        <v>2</v>
      </c>
      <c r="I138" s="203"/>
      <c r="J138" s="204">
        <f t="shared" si="0"/>
        <v>0</v>
      </c>
      <c r="K138" s="205"/>
      <c r="L138" s="27"/>
      <c r="M138" s="206" t="s">
        <v>1</v>
      </c>
      <c r="N138" s="207" t="s">
        <v>41</v>
      </c>
      <c r="O138" s="54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R138" s="196" t="s">
        <v>130</v>
      </c>
      <c r="AT138" s="196" t="s">
        <v>145</v>
      </c>
      <c r="AU138" s="196" t="s">
        <v>86</v>
      </c>
      <c r="AY138" s="14" t="s">
        <v>122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84</v>
      </c>
      <c r="BK138" s="197">
        <f t="shared" si="9"/>
        <v>0</v>
      </c>
      <c r="BL138" s="14" t="s">
        <v>130</v>
      </c>
      <c r="BM138" s="196" t="s">
        <v>483</v>
      </c>
    </row>
    <row r="139" spans="1:65" s="2" customFormat="1" ht="21.75" customHeight="1">
      <c r="A139" s="227"/>
      <c r="B139" s="25"/>
      <c r="C139" s="198" t="s">
        <v>308</v>
      </c>
      <c r="D139" s="198" t="s">
        <v>145</v>
      </c>
      <c r="E139" s="199" t="s">
        <v>309</v>
      </c>
      <c r="F139" s="200" t="s">
        <v>484</v>
      </c>
      <c r="G139" s="201" t="s">
        <v>168</v>
      </c>
      <c r="H139" s="202">
        <v>1</v>
      </c>
      <c r="I139" s="203"/>
      <c r="J139" s="204">
        <f t="shared" si="0"/>
        <v>0</v>
      </c>
      <c r="K139" s="205"/>
      <c r="L139" s="27"/>
      <c r="M139" s="206" t="s">
        <v>1</v>
      </c>
      <c r="N139" s="207" t="s">
        <v>41</v>
      </c>
      <c r="O139" s="54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R139" s="196" t="s">
        <v>130</v>
      </c>
      <c r="AT139" s="196" t="s">
        <v>145</v>
      </c>
      <c r="AU139" s="196" t="s">
        <v>86</v>
      </c>
      <c r="AY139" s="14" t="s">
        <v>122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84</v>
      </c>
      <c r="BK139" s="197">
        <f t="shared" si="9"/>
        <v>0</v>
      </c>
      <c r="BL139" s="14" t="s">
        <v>130</v>
      </c>
      <c r="BM139" s="196" t="s">
        <v>311</v>
      </c>
    </row>
    <row r="140" spans="1:65" s="2" customFormat="1" ht="16.5" customHeight="1">
      <c r="A140" s="227"/>
      <c r="B140" s="25"/>
      <c r="C140" s="198" t="s">
        <v>485</v>
      </c>
      <c r="D140" s="198" t="s">
        <v>145</v>
      </c>
      <c r="E140" s="199" t="s">
        <v>486</v>
      </c>
      <c r="F140" s="200" t="s">
        <v>487</v>
      </c>
      <c r="G140" s="201" t="s">
        <v>168</v>
      </c>
      <c r="H140" s="202">
        <v>2</v>
      </c>
      <c r="I140" s="203"/>
      <c r="J140" s="204">
        <f t="shared" si="0"/>
        <v>0</v>
      </c>
      <c r="K140" s="205"/>
      <c r="L140" s="27"/>
      <c r="M140" s="206" t="s">
        <v>1</v>
      </c>
      <c r="N140" s="207" t="s">
        <v>41</v>
      </c>
      <c r="O140" s="54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R140" s="196" t="s">
        <v>130</v>
      </c>
      <c r="AT140" s="196" t="s">
        <v>145</v>
      </c>
      <c r="AU140" s="196" t="s">
        <v>86</v>
      </c>
      <c r="AY140" s="14" t="s">
        <v>122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4" t="s">
        <v>84</v>
      </c>
      <c r="BK140" s="197">
        <f t="shared" si="9"/>
        <v>0</v>
      </c>
      <c r="BL140" s="14" t="s">
        <v>130</v>
      </c>
      <c r="BM140" s="196" t="s">
        <v>488</v>
      </c>
    </row>
    <row r="141" spans="1:65" s="2" customFormat="1" ht="44.25" customHeight="1">
      <c r="A141" s="227"/>
      <c r="B141" s="25"/>
      <c r="C141" s="183" t="s">
        <v>489</v>
      </c>
      <c r="D141" s="183" t="s">
        <v>125</v>
      </c>
      <c r="E141" s="184" t="s">
        <v>490</v>
      </c>
      <c r="F141" s="185" t="s">
        <v>491</v>
      </c>
      <c r="G141" s="186" t="s">
        <v>168</v>
      </c>
      <c r="H141" s="187">
        <v>2</v>
      </c>
      <c r="I141" s="188"/>
      <c r="J141" s="189">
        <f t="shared" si="0"/>
        <v>0</v>
      </c>
      <c r="K141" s="190"/>
      <c r="L141" s="191"/>
      <c r="M141" s="192" t="s">
        <v>1</v>
      </c>
      <c r="N141" s="193" t="s">
        <v>41</v>
      </c>
      <c r="O141" s="54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R141" s="196" t="s">
        <v>129</v>
      </c>
      <c r="AT141" s="196" t="s">
        <v>125</v>
      </c>
      <c r="AU141" s="196" t="s">
        <v>86</v>
      </c>
      <c r="AY141" s="14" t="s">
        <v>122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4" t="s">
        <v>84</v>
      </c>
      <c r="BK141" s="197">
        <f t="shared" si="9"/>
        <v>0</v>
      </c>
      <c r="BL141" s="14" t="s">
        <v>130</v>
      </c>
      <c r="BM141" s="196" t="s">
        <v>492</v>
      </c>
    </row>
    <row r="142" spans="1:65" s="2" customFormat="1" ht="21.75" customHeight="1">
      <c r="A142" s="227"/>
      <c r="B142" s="25"/>
      <c r="C142" s="183" t="s">
        <v>493</v>
      </c>
      <c r="D142" s="183" t="s">
        <v>125</v>
      </c>
      <c r="E142" s="184" t="s">
        <v>494</v>
      </c>
      <c r="F142" s="185" t="s">
        <v>495</v>
      </c>
      <c r="G142" s="186" t="s">
        <v>168</v>
      </c>
      <c r="H142" s="187">
        <v>2</v>
      </c>
      <c r="I142" s="188"/>
      <c r="J142" s="189">
        <f t="shared" si="0"/>
        <v>0</v>
      </c>
      <c r="K142" s="190"/>
      <c r="L142" s="191"/>
      <c r="M142" s="192" t="s">
        <v>1</v>
      </c>
      <c r="N142" s="193" t="s">
        <v>41</v>
      </c>
      <c r="O142" s="54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R142" s="196" t="s">
        <v>129</v>
      </c>
      <c r="AT142" s="196" t="s">
        <v>125</v>
      </c>
      <c r="AU142" s="196" t="s">
        <v>86</v>
      </c>
      <c r="AY142" s="14" t="s">
        <v>122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4" t="s">
        <v>84</v>
      </c>
      <c r="BK142" s="197">
        <f t="shared" si="9"/>
        <v>0</v>
      </c>
      <c r="BL142" s="14" t="s">
        <v>130</v>
      </c>
      <c r="BM142" s="196" t="s">
        <v>496</v>
      </c>
    </row>
    <row r="143" spans="1:65" s="2" customFormat="1" ht="16.5" customHeight="1">
      <c r="A143" s="227"/>
      <c r="B143" s="25"/>
      <c r="C143" s="198" t="s">
        <v>497</v>
      </c>
      <c r="D143" s="198" t="s">
        <v>145</v>
      </c>
      <c r="E143" s="199" t="s">
        <v>498</v>
      </c>
      <c r="F143" s="200" t="s">
        <v>499</v>
      </c>
      <c r="G143" s="201" t="s">
        <v>168</v>
      </c>
      <c r="H143" s="202">
        <v>16</v>
      </c>
      <c r="I143" s="203"/>
      <c r="J143" s="204">
        <f t="shared" si="0"/>
        <v>0</v>
      </c>
      <c r="K143" s="205"/>
      <c r="L143" s="27"/>
      <c r="M143" s="206" t="s">
        <v>1</v>
      </c>
      <c r="N143" s="207" t="s">
        <v>41</v>
      </c>
      <c r="O143" s="54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R143" s="196" t="s">
        <v>130</v>
      </c>
      <c r="AT143" s="196" t="s">
        <v>145</v>
      </c>
      <c r="AU143" s="196" t="s">
        <v>86</v>
      </c>
      <c r="AY143" s="14" t="s">
        <v>122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4" t="s">
        <v>84</v>
      </c>
      <c r="BK143" s="197">
        <f t="shared" si="9"/>
        <v>0</v>
      </c>
      <c r="BL143" s="14" t="s">
        <v>130</v>
      </c>
      <c r="BM143" s="196" t="s">
        <v>500</v>
      </c>
    </row>
    <row r="144" spans="1:65" s="2" customFormat="1" ht="16.5" customHeight="1">
      <c r="A144" s="227"/>
      <c r="B144" s="25"/>
      <c r="C144" s="198" t="s">
        <v>501</v>
      </c>
      <c r="D144" s="198" t="s">
        <v>145</v>
      </c>
      <c r="E144" s="199" t="s">
        <v>502</v>
      </c>
      <c r="F144" s="200" t="s">
        <v>503</v>
      </c>
      <c r="G144" s="201" t="s">
        <v>168</v>
      </c>
      <c r="H144" s="202">
        <v>4</v>
      </c>
      <c r="I144" s="203"/>
      <c r="J144" s="204">
        <f t="shared" si="0"/>
        <v>0</v>
      </c>
      <c r="K144" s="205"/>
      <c r="L144" s="27"/>
      <c r="M144" s="206" t="s">
        <v>1</v>
      </c>
      <c r="N144" s="207" t="s">
        <v>41</v>
      </c>
      <c r="O144" s="54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R144" s="196" t="s">
        <v>130</v>
      </c>
      <c r="AT144" s="196" t="s">
        <v>145</v>
      </c>
      <c r="AU144" s="196" t="s">
        <v>86</v>
      </c>
      <c r="AY144" s="14" t="s">
        <v>122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4" t="s">
        <v>84</v>
      </c>
      <c r="BK144" s="197">
        <f t="shared" si="9"/>
        <v>0</v>
      </c>
      <c r="BL144" s="14" t="s">
        <v>130</v>
      </c>
      <c r="BM144" s="196" t="s">
        <v>504</v>
      </c>
    </row>
    <row r="145" spans="1:65" s="12" customFormat="1" ht="25.9" customHeight="1">
      <c r="B145" s="167"/>
      <c r="C145" s="168"/>
      <c r="D145" s="169" t="s">
        <v>75</v>
      </c>
      <c r="E145" s="170" t="s">
        <v>125</v>
      </c>
      <c r="F145" s="170" t="s">
        <v>312</v>
      </c>
      <c r="G145" s="168"/>
      <c r="H145" s="168"/>
      <c r="I145" s="171"/>
      <c r="J145" s="172">
        <f>BK145</f>
        <v>0</v>
      </c>
      <c r="K145" s="168"/>
      <c r="L145" s="173"/>
      <c r="M145" s="174"/>
      <c r="N145" s="175"/>
      <c r="O145" s="175"/>
      <c r="P145" s="176">
        <f>P146</f>
        <v>0</v>
      </c>
      <c r="Q145" s="175"/>
      <c r="R145" s="176">
        <f>R146</f>
        <v>1.24E-2</v>
      </c>
      <c r="S145" s="175"/>
      <c r="T145" s="177">
        <f>T146</f>
        <v>0</v>
      </c>
      <c r="AR145" s="178" t="s">
        <v>132</v>
      </c>
      <c r="AT145" s="179" t="s">
        <v>75</v>
      </c>
      <c r="AU145" s="179" t="s">
        <v>76</v>
      </c>
      <c r="AY145" s="178" t="s">
        <v>122</v>
      </c>
      <c r="BK145" s="180">
        <f>BK146</f>
        <v>0</v>
      </c>
    </row>
    <row r="146" spans="1:65" s="12" customFormat="1" ht="22.9" customHeight="1">
      <c r="B146" s="167"/>
      <c r="C146" s="168"/>
      <c r="D146" s="169" t="s">
        <v>75</v>
      </c>
      <c r="E146" s="181" t="s">
        <v>313</v>
      </c>
      <c r="F146" s="181" t="s">
        <v>314</v>
      </c>
      <c r="G146" s="168"/>
      <c r="H146" s="168"/>
      <c r="I146" s="171"/>
      <c r="J146" s="182">
        <f>BK146</f>
        <v>0</v>
      </c>
      <c r="K146" s="168"/>
      <c r="L146" s="173"/>
      <c r="M146" s="174"/>
      <c r="N146" s="175"/>
      <c r="O146" s="175"/>
      <c r="P146" s="176">
        <f>SUM(P147:P153)</f>
        <v>0</v>
      </c>
      <c r="Q146" s="175"/>
      <c r="R146" s="176">
        <f>SUM(R147:R153)</f>
        <v>1.24E-2</v>
      </c>
      <c r="S146" s="175"/>
      <c r="T146" s="177">
        <f>SUM(T147:T153)</f>
        <v>0</v>
      </c>
      <c r="AR146" s="178" t="s">
        <v>132</v>
      </c>
      <c r="AT146" s="179" t="s">
        <v>75</v>
      </c>
      <c r="AU146" s="179" t="s">
        <v>84</v>
      </c>
      <c r="AY146" s="178" t="s">
        <v>122</v>
      </c>
      <c r="BK146" s="180">
        <f>SUM(BK147:BK153)</f>
        <v>0</v>
      </c>
    </row>
    <row r="147" spans="1:65" s="2" customFormat="1" ht="16.5" customHeight="1">
      <c r="A147" s="227"/>
      <c r="B147" s="25"/>
      <c r="C147" s="198" t="s">
        <v>505</v>
      </c>
      <c r="D147" s="198" t="s">
        <v>145</v>
      </c>
      <c r="E147" s="199" t="s">
        <v>506</v>
      </c>
      <c r="F147" s="200" t="s">
        <v>507</v>
      </c>
      <c r="G147" s="201" t="s">
        <v>168</v>
      </c>
      <c r="H147" s="202">
        <v>17</v>
      </c>
      <c r="I147" s="203"/>
      <c r="J147" s="204">
        <f t="shared" ref="J147:J153" si="10">ROUND(I147*H147,2)</f>
        <v>0</v>
      </c>
      <c r="K147" s="205"/>
      <c r="L147" s="27"/>
      <c r="M147" s="206" t="s">
        <v>1</v>
      </c>
      <c r="N147" s="207" t="s">
        <v>41</v>
      </c>
      <c r="O147" s="54"/>
      <c r="P147" s="194">
        <f t="shared" ref="P147:P153" si="11">O147*H147</f>
        <v>0</v>
      </c>
      <c r="Q147" s="194">
        <v>0</v>
      </c>
      <c r="R147" s="194">
        <f t="shared" ref="R147:R153" si="12">Q147*H147</f>
        <v>0</v>
      </c>
      <c r="S147" s="194">
        <v>0</v>
      </c>
      <c r="T147" s="195">
        <f t="shared" ref="T147:T153" si="13">S147*H147</f>
        <v>0</v>
      </c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R147" s="196" t="s">
        <v>318</v>
      </c>
      <c r="AT147" s="196" t="s">
        <v>145</v>
      </c>
      <c r="AU147" s="196" t="s">
        <v>86</v>
      </c>
      <c r="AY147" s="14" t="s">
        <v>122</v>
      </c>
      <c r="BE147" s="197">
        <f t="shared" ref="BE147:BE153" si="14">IF(N147="základní",J147,0)</f>
        <v>0</v>
      </c>
      <c r="BF147" s="197">
        <f t="shared" ref="BF147:BF153" si="15">IF(N147="snížená",J147,0)</f>
        <v>0</v>
      </c>
      <c r="BG147" s="197">
        <f t="shared" ref="BG147:BG153" si="16">IF(N147="zákl. přenesená",J147,0)</f>
        <v>0</v>
      </c>
      <c r="BH147" s="197">
        <f t="shared" ref="BH147:BH153" si="17">IF(N147="sníž. přenesená",J147,0)</f>
        <v>0</v>
      </c>
      <c r="BI147" s="197">
        <f t="shared" ref="BI147:BI153" si="18">IF(N147="nulová",J147,0)</f>
        <v>0</v>
      </c>
      <c r="BJ147" s="14" t="s">
        <v>84</v>
      </c>
      <c r="BK147" s="197">
        <f t="shared" ref="BK147:BK153" si="19">ROUND(I147*H147,2)</f>
        <v>0</v>
      </c>
      <c r="BL147" s="14" t="s">
        <v>318</v>
      </c>
      <c r="BM147" s="196" t="s">
        <v>508</v>
      </c>
    </row>
    <row r="148" spans="1:65" s="2" customFormat="1" ht="33" customHeight="1">
      <c r="A148" s="227"/>
      <c r="B148" s="25"/>
      <c r="C148" s="183" t="s">
        <v>509</v>
      </c>
      <c r="D148" s="183" t="s">
        <v>125</v>
      </c>
      <c r="E148" s="184" t="s">
        <v>510</v>
      </c>
      <c r="F148" s="185" t="s">
        <v>511</v>
      </c>
      <c r="G148" s="186" t="s">
        <v>168</v>
      </c>
      <c r="H148" s="187">
        <v>2</v>
      </c>
      <c r="I148" s="188"/>
      <c r="J148" s="189">
        <f t="shared" si="10"/>
        <v>0</v>
      </c>
      <c r="K148" s="190"/>
      <c r="L148" s="191"/>
      <c r="M148" s="192" t="s">
        <v>1</v>
      </c>
      <c r="N148" s="193" t="s">
        <v>41</v>
      </c>
      <c r="O148" s="54"/>
      <c r="P148" s="194">
        <f t="shared" si="11"/>
        <v>0</v>
      </c>
      <c r="Q148" s="194">
        <v>6.1999999999999998E-3</v>
      </c>
      <c r="R148" s="194">
        <f t="shared" si="12"/>
        <v>1.24E-2</v>
      </c>
      <c r="S148" s="194">
        <v>0</v>
      </c>
      <c r="T148" s="195">
        <f t="shared" si="13"/>
        <v>0</v>
      </c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R148" s="196" t="s">
        <v>323</v>
      </c>
      <c r="AT148" s="196" t="s">
        <v>125</v>
      </c>
      <c r="AU148" s="196" t="s">
        <v>86</v>
      </c>
      <c r="AY148" s="14" t="s">
        <v>122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84</v>
      </c>
      <c r="BK148" s="197">
        <f t="shared" si="19"/>
        <v>0</v>
      </c>
      <c r="BL148" s="14" t="s">
        <v>318</v>
      </c>
      <c r="BM148" s="196" t="s">
        <v>512</v>
      </c>
    </row>
    <row r="149" spans="1:65" s="2" customFormat="1" ht="21.75" customHeight="1">
      <c r="A149" s="227"/>
      <c r="B149" s="25"/>
      <c r="C149" s="183" t="s">
        <v>513</v>
      </c>
      <c r="D149" s="183" t="s">
        <v>125</v>
      </c>
      <c r="E149" s="184" t="s">
        <v>514</v>
      </c>
      <c r="F149" s="185" t="s">
        <v>515</v>
      </c>
      <c r="G149" s="186" t="s">
        <v>168</v>
      </c>
      <c r="H149" s="187">
        <v>2</v>
      </c>
      <c r="I149" s="188"/>
      <c r="J149" s="189">
        <f t="shared" si="10"/>
        <v>0</v>
      </c>
      <c r="K149" s="190"/>
      <c r="L149" s="191"/>
      <c r="M149" s="192" t="s">
        <v>1</v>
      </c>
      <c r="N149" s="193" t="s">
        <v>41</v>
      </c>
      <c r="O149" s="54"/>
      <c r="P149" s="194">
        <f t="shared" si="11"/>
        <v>0</v>
      </c>
      <c r="Q149" s="194">
        <v>0</v>
      </c>
      <c r="R149" s="194">
        <f t="shared" si="12"/>
        <v>0</v>
      </c>
      <c r="S149" s="194">
        <v>0</v>
      </c>
      <c r="T149" s="195">
        <f t="shared" si="13"/>
        <v>0</v>
      </c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R149" s="196" t="s">
        <v>323</v>
      </c>
      <c r="AT149" s="196" t="s">
        <v>125</v>
      </c>
      <c r="AU149" s="196" t="s">
        <v>86</v>
      </c>
      <c r="AY149" s="14" t="s">
        <v>122</v>
      </c>
      <c r="BE149" s="197">
        <f t="shared" si="14"/>
        <v>0</v>
      </c>
      <c r="BF149" s="197">
        <f t="shared" si="15"/>
        <v>0</v>
      </c>
      <c r="BG149" s="197">
        <f t="shared" si="16"/>
        <v>0</v>
      </c>
      <c r="BH149" s="197">
        <f t="shared" si="17"/>
        <v>0</v>
      </c>
      <c r="BI149" s="197">
        <f t="shared" si="18"/>
        <v>0</v>
      </c>
      <c r="BJ149" s="14" t="s">
        <v>84</v>
      </c>
      <c r="BK149" s="197">
        <f t="shared" si="19"/>
        <v>0</v>
      </c>
      <c r="BL149" s="14" t="s">
        <v>318</v>
      </c>
      <c r="BM149" s="196" t="s">
        <v>516</v>
      </c>
    </row>
    <row r="150" spans="1:65" s="2" customFormat="1" ht="16.5" customHeight="1">
      <c r="A150" s="227"/>
      <c r="B150" s="25"/>
      <c r="C150" s="198" t="s">
        <v>517</v>
      </c>
      <c r="D150" s="198" t="s">
        <v>145</v>
      </c>
      <c r="E150" s="199" t="s">
        <v>518</v>
      </c>
      <c r="F150" s="200" t="s">
        <v>519</v>
      </c>
      <c r="G150" s="201" t="s">
        <v>168</v>
      </c>
      <c r="H150" s="202">
        <v>12</v>
      </c>
      <c r="I150" s="203"/>
      <c r="J150" s="204">
        <f t="shared" si="10"/>
        <v>0</v>
      </c>
      <c r="K150" s="205"/>
      <c r="L150" s="27"/>
      <c r="M150" s="206" t="s">
        <v>1</v>
      </c>
      <c r="N150" s="207" t="s">
        <v>41</v>
      </c>
      <c r="O150" s="54"/>
      <c r="P150" s="194">
        <f t="shared" si="11"/>
        <v>0</v>
      </c>
      <c r="Q150" s="194">
        <v>0</v>
      </c>
      <c r="R150" s="194">
        <f t="shared" si="12"/>
        <v>0</v>
      </c>
      <c r="S150" s="194">
        <v>0</v>
      </c>
      <c r="T150" s="195">
        <f t="shared" si="13"/>
        <v>0</v>
      </c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R150" s="196" t="s">
        <v>318</v>
      </c>
      <c r="AT150" s="196" t="s">
        <v>145</v>
      </c>
      <c r="AU150" s="196" t="s">
        <v>86</v>
      </c>
      <c r="AY150" s="14" t="s">
        <v>122</v>
      </c>
      <c r="BE150" s="197">
        <f t="shared" si="14"/>
        <v>0</v>
      </c>
      <c r="BF150" s="197">
        <f t="shared" si="15"/>
        <v>0</v>
      </c>
      <c r="BG150" s="197">
        <f t="shared" si="16"/>
        <v>0</v>
      </c>
      <c r="BH150" s="197">
        <f t="shared" si="17"/>
        <v>0</v>
      </c>
      <c r="BI150" s="197">
        <f t="shared" si="18"/>
        <v>0</v>
      </c>
      <c r="BJ150" s="14" t="s">
        <v>84</v>
      </c>
      <c r="BK150" s="197">
        <f t="shared" si="19"/>
        <v>0</v>
      </c>
      <c r="BL150" s="14" t="s">
        <v>318</v>
      </c>
      <c r="BM150" s="196" t="s">
        <v>520</v>
      </c>
    </row>
    <row r="151" spans="1:65" s="2" customFormat="1" ht="21.75" customHeight="1">
      <c r="A151" s="227"/>
      <c r="B151" s="25"/>
      <c r="C151" s="198" t="s">
        <v>521</v>
      </c>
      <c r="D151" s="198" t="s">
        <v>145</v>
      </c>
      <c r="E151" s="199" t="s">
        <v>522</v>
      </c>
      <c r="F151" s="200" t="s">
        <v>523</v>
      </c>
      <c r="G151" s="201" t="s">
        <v>168</v>
      </c>
      <c r="H151" s="202">
        <v>12</v>
      </c>
      <c r="I151" s="203"/>
      <c r="J151" s="204">
        <f t="shared" si="10"/>
        <v>0</v>
      </c>
      <c r="K151" s="205"/>
      <c r="L151" s="27"/>
      <c r="M151" s="206" t="s">
        <v>1</v>
      </c>
      <c r="N151" s="207" t="s">
        <v>41</v>
      </c>
      <c r="O151" s="54"/>
      <c r="P151" s="194">
        <f t="shared" si="11"/>
        <v>0</v>
      </c>
      <c r="Q151" s="194">
        <v>0</v>
      </c>
      <c r="R151" s="194">
        <f t="shared" si="12"/>
        <v>0</v>
      </c>
      <c r="S151" s="194">
        <v>0</v>
      </c>
      <c r="T151" s="195">
        <f t="shared" si="13"/>
        <v>0</v>
      </c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R151" s="196" t="s">
        <v>318</v>
      </c>
      <c r="AT151" s="196" t="s">
        <v>145</v>
      </c>
      <c r="AU151" s="196" t="s">
        <v>86</v>
      </c>
      <c r="AY151" s="14" t="s">
        <v>122</v>
      </c>
      <c r="BE151" s="197">
        <f t="shared" si="14"/>
        <v>0</v>
      </c>
      <c r="BF151" s="197">
        <f t="shared" si="15"/>
        <v>0</v>
      </c>
      <c r="BG151" s="197">
        <f t="shared" si="16"/>
        <v>0</v>
      </c>
      <c r="BH151" s="197">
        <f t="shared" si="17"/>
        <v>0</v>
      </c>
      <c r="BI151" s="197">
        <f t="shared" si="18"/>
        <v>0</v>
      </c>
      <c r="BJ151" s="14" t="s">
        <v>84</v>
      </c>
      <c r="BK151" s="197">
        <f t="shared" si="19"/>
        <v>0</v>
      </c>
      <c r="BL151" s="14" t="s">
        <v>318</v>
      </c>
      <c r="BM151" s="196" t="s">
        <v>524</v>
      </c>
    </row>
    <row r="152" spans="1:65" s="2" customFormat="1" ht="16.5" customHeight="1">
      <c r="A152" s="227"/>
      <c r="B152" s="25"/>
      <c r="C152" s="198" t="s">
        <v>525</v>
      </c>
      <c r="D152" s="198" t="s">
        <v>145</v>
      </c>
      <c r="E152" s="199" t="s">
        <v>526</v>
      </c>
      <c r="F152" s="200" t="s">
        <v>527</v>
      </c>
      <c r="G152" s="201" t="s">
        <v>168</v>
      </c>
      <c r="H152" s="202">
        <v>180</v>
      </c>
      <c r="I152" s="203"/>
      <c r="J152" s="204">
        <f t="shared" si="10"/>
        <v>0</v>
      </c>
      <c r="K152" s="205"/>
      <c r="L152" s="27"/>
      <c r="M152" s="206" t="s">
        <v>1</v>
      </c>
      <c r="N152" s="207" t="s">
        <v>41</v>
      </c>
      <c r="O152" s="54"/>
      <c r="P152" s="194">
        <f t="shared" si="11"/>
        <v>0</v>
      </c>
      <c r="Q152" s="194">
        <v>0</v>
      </c>
      <c r="R152" s="194">
        <f t="shared" si="12"/>
        <v>0</v>
      </c>
      <c r="S152" s="194">
        <v>0</v>
      </c>
      <c r="T152" s="195">
        <f t="shared" si="13"/>
        <v>0</v>
      </c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R152" s="196" t="s">
        <v>318</v>
      </c>
      <c r="AT152" s="196" t="s">
        <v>145</v>
      </c>
      <c r="AU152" s="196" t="s">
        <v>86</v>
      </c>
      <c r="AY152" s="14" t="s">
        <v>122</v>
      </c>
      <c r="BE152" s="197">
        <f t="shared" si="14"/>
        <v>0</v>
      </c>
      <c r="BF152" s="197">
        <f t="shared" si="15"/>
        <v>0</v>
      </c>
      <c r="BG152" s="197">
        <f t="shared" si="16"/>
        <v>0</v>
      </c>
      <c r="BH152" s="197">
        <f t="shared" si="17"/>
        <v>0</v>
      </c>
      <c r="BI152" s="197">
        <f t="shared" si="18"/>
        <v>0</v>
      </c>
      <c r="BJ152" s="14" t="s">
        <v>84</v>
      </c>
      <c r="BK152" s="197">
        <f t="shared" si="19"/>
        <v>0</v>
      </c>
      <c r="BL152" s="14" t="s">
        <v>318</v>
      </c>
      <c r="BM152" s="196" t="s">
        <v>528</v>
      </c>
    </row>
    <row r="153" spans="1:65" s="2" customFormat="1" ht="16.5" customHeight="1">
      <c r="A153" s="227"/>
      <c r="B153" s="25"/>
      <c r="C153" s="183" t="s">
        <v>529</v>
      </c>
      <c r="D153" s="183" t="s">
        <v>125</v>
      </c>
      <c r="E153" s="184" t="s">
        <v>530</v>
      </c>
      <c r="F153" s="185" t="s">
        <v>531</v>
      </c>
      <c r="G153" s="186" t="s">
        <v>168</v>
      </c>
      <c r="H153" s="187">
        <v>180</v>
      </c>
      <c r="I153" s="188"/>
      <c r="J153" s="189">
        <f t="shared" si="10"/>
        <v>0</v>
      </c>
      <c r="K153" s="190"/>
      <c r="L153" s="191"/>
      <c r="M153" s="208" t="s">
        <v>1</v>
      </c>
      <c r="N153" s="209" t="s">
        <v>41</v>
      </c>
      <c r="O153" s="210"/>
      <c r="P153" s="211">
        <f t="shared" si="11"/>
        <v>0</v>
      </c>
      <c r="Q153" s="211">
        <v>0</v>
      </c>
      <c r="R153" s="211">
        <f t="shared" si="12"/>
        <v>0</v>
      </c>
      <c r="S153" s="211">
        <v>0</v>
      </c>
      <c r="T153" s="212">
        <f t="shared" si="13"/>
        <v>0</v>
      </c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R153" s="196" t="s">
        <v>323</v>
      </c>
      <c r="AT153" s="196" t="s">
        <v>125</v>
      </c>
      <c r="AU153" s="196" t="s">
        <v>86</v>
      </c>
      <c r="AY153" s="14" t="s">
        <v>122</v>
      </c>
      <c r="BE153" s="197">
        <f t="shared" si="14"/>
        <v>0</v>
      </c>
      <c r="BF153" s="197">
        <f t="shared" si="15"/>
        <v>0</v>
      </c>
      <c r="BG153" s="197">
        <f t="shared" si="16"/>
        <v>0</v>
      </c>
      <c r="BH153" s="197">
        <f t="shared" si="17"/>
        <v>0</v>
      </c>
      <c r="BI153" s="197">
        <f t="shared" si="18"/>
        <v>0</v>
      </c>
      <c r="BJ153" s="14" t="s">
        <v>84</v>
      </c>
      <c r="BK153" s="197">
        <f t="shared" si="19"/>
        <v>0</v>
      </c>
      <c r="BL153" s="14" t="s">
        <v>318</v>
      </c>
      <c r="BM153" s="196" t="s">
        <v>532</v>
      </c>
    </row>
    <row r="154" spans="1:65" s="2" customFormat="1" ht="6.95" customHeight="1">
      <c r="A154" s="227"/>
      <c r="B154" s="40"/>
      <c r="C154" s="41"/>
      <c r="D154" s="41"/>
      <c r="E154" s="41"/>
      <c r="F154" s="41"/>
      <c r="G154" s="41"/>
      <c r="H154" s="41"/>
      <c r="I154" s="131"/>
      <c r="J154" s="41"/>
      <c r="K154" s="41"/>
      <c r="L154" s="27"/>
      <c r="M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</row>
  </sheetData>
  <sheetProtection algorithmName="SHA-512" hashValue="AGZX3kRq5DGEd1PXTNrkB+RGEWF0+opKzzJ1TAz6kEwmYIDAyVTNPVfZkb4f+ECVqLMy4w7T8zUbz9wRzGVBSA==" saltValue="cjPHd3oI9t30xUCpQOD0ZP1tPfMEqjITbMl3UHc7AQvVSnm/EmLHMxVIVHRjc5dFUvkYZgIkFLfqulQrmFnCOg==" spinCount="100000" sheet="1" objects="1" scenarios="1" formatColumns="0" formatRows="0" autoFilter="0"/>
  <autoFilter ref="C120:K153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A9DE735CD6E946BD20CEF7C8684D38" ma:contentTypeVersion="2" ma:contentTypeDescription="Vytvoří nový dokument" ma:contentTypeScope="" ma:versionID="e63be703db7c4fdd00bb04f341795f63">
  <xsd:schema xmlns:xsd="http://www.w3.org/2001/XMLSchema" xmlns:xs="http://www.w3.org/2001/XMLSchema" xmlns:p="http://schemas.microsoft.com/office/2006/metadata/properties" xmlns:ns2="f280177e-8c11-4e33-994d-88b18589883e" targetNamespace="http://schemas.microsoft.com/office/2006/metadata/properties" ma:root="true" ma:fieldsID="8276e3fafe6066116553974a1c98dc96" ns2:_="">
    <xsd:import namespace="f280177e-8c11-4e33-994d-88b185898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0177e-8c11-4e33-994d-88b185898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BDABC5-84AF-4A49-B115-8543B8764487}"/>
</file>

<file path=customXml/itemProps2.xml><?xml version="1.0" encoding="utf-8"?>
<ds:datastoreItem xmlns:ds="http://schemas.openxmlformats.org/officeDocument/2006/customXml" ds:itemID="{E555AD70-8354-4E9A-8F7F-E94FAD425744}"/>
</file>

<file path=customXml/itemProps3.xml><?xml version="1.0" encoding="utf-8"?>
<ds:datastoreItem xmlns:ds="http://schemas.openxmlformats.org/officeDocument/2006/customXml" ds:itemID="{F535813B-81E1-405F-822D-1E72C7F5A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OEM-PC\OEM</dc:creator>
  <cp:keywords/>
  <dc:description/>
  <cp:lastModifiedBy>Bukovský Lukáš, Mgr.</cp:lastModifiedBy>
  <cp:revision/>
  <dcterms:created xsi:type="dcterms:W3CDTF">2020-12-22T15:12:20Z</dcterms:created>
  <dcterms:modified xsi:type="dcterms:W3CDTF">2020-12-29T14:14:57Z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0x010100C2A9DE735CD6E946BD20CEF7C8684D38</vt:lpwstr>
  </property>
</Properties>
</file>